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elis\Downloads\Data Analytics HW\"/>
    </mc:Choice>
  </mc:AlternateContent>
  <xr:revisionPtr revIDLastSave="0" documentId="13_ncr:1_{C0A93D73-6BB7-4393-A67C-7E76A710CEDB}" xr6:coauthVersionLast="43" xr6:coauthVersionMax="43" xr10:uidLastSave="{00000000-0000-0000-0000-000000000000}"/>
  <bookViews>
    <workbookView xWindow="-120" yWindow="-120" windowWidth="20730" windowHeight="11160" firstSheet="3" activeTab="3" xr2:uid="{00000000-000D-0000-FFFF-FFFF00000000}"/>
  </bookViews>
  <sheets>
    <sheet name="Pivot Chart by Category" sheetId="4" r:id="rId1"/>
    <sheet name="Pivot Chart " sheetId="7" r:id="rId2"/>
    <sheet name="Data" sheetId="1" r:id="rId3"/>
    <sheet name="Bonus" sheetId="8" r:id="rId4"/>
    <sheet name="Pivot Chart by Sub-Category" sheetId="5" r:id="rId5"/>
  </sheets>
  <definedNames>
    <definedName name="_xlnm._FilterDatabase" localSheetId="2" hidden="1">Data!$A$1:$U$4115</definedName>
  </definedNames>
  <calcPr calcId="191029" concurrentCalc="0"/>
  <pivotCaches>
    <pivotCache cacheId="10" r:id="rId6"/>
    <pivotCache cacheId="2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2" i="8"/>
  <c r="G3" i="8"/>
  <c r="G4" i="8"/>
  <c r="G5" i="8"/>
  <c r="G6" i="8"/>
  <c r="G7" i="8"/>
  <c r="G8" i="8"/>
  <c r="G9" i="8"/>
  <c r="G10" i="8"/>
  <c r="G11" i="8"/>
  <c r="G12" i="8"/>
  <c r="G13" i="8"/>
  <c r="G14" i="8"/>
  <c r="G2" i="8"/>
  <c r="F14" i="8"/>
  <c r="F3" i="8"/>
  <c r="F4" i="8"/>
  <c r="F5" i="8"/>
  <c r="F6" i="8"/>
  <c r="F7" i="8"/>
  <c r="F8" i="8"/>
  <c r="F9" i="8"/>
  <c r="F10" i="8"/>
  <c r="F11" i="8"/>
  <c r="F12" i="8"/>
  <c r="F13" i="8"/>
  <c r="F2" i="8"/>
  <c r="E14" i="8"/>
  <c r="E3" i="8"/>
  <c r="E4" i="8"/>
  <c r="E5" i="8"/>
  <c r="E6" i="8"/>
  <c r="E7" i="8"/>
  <c r="E8" i="8"/>
  <c r="E9" i="8"/>
  <c r="E10" i="8"/>
  <c r="E11" i="8"/>
  <c r="E12" i="8"/>
  <c r="E13" i="8"/>
  <c r="E2" i="8"/>
  <c r="C14" i="8"/>
  <c r="D14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D13" i="8"/>
  <c r="D12" i="8"/>
  <c r="D11" i="8"/>
  <c r="D10" i="8"/>
  <c r="D9" i="8"/>
  <c r="D8" i="8"/>
  <c r="D7" i="8"/>
  <c r="D6" i="8"/>
  <c r="D5" i="8"/>
  <c r="D4" i="8"/>
  <c r="D3" i="8"/>
  <c r="C9" i="8"/>
  <c r="C13" i="8"/>
  <c r="C12" i="8"/>
  <c r="C11" i="8"/>
  <c r="C10" i="8"/>
  <c r="C8" i="8"/>
  <c r="C7" i="8"/>
  <c r="C6" i="8"/>
  <c r="C5" i="8"/>
  <c r="C4" i="8"/>
  <c r="C3" i="8"/>
  <c r="D2" i="8"/>
  <c r="C2" i="8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U2" i="1"/>
  <c r="W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<sst xmlns="http://schemas.openxmlformats.org/spreadsheetml/2006/main" count="24819" uniqueCount="8404">
  <si>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</si>
  <si>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</si>
  <si>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</si>
  <si>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</si>
  <si>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</si>
  <si>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</si>
  <si>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</si>
  <si>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</si>
  <si>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</si>
  <si>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</si>
  <si>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</si>
  <si>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</si>
  <si>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</si>
  <si>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</si>
  <si>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</si>
  <si>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</si>
  <si>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</si>
  <si>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</si>
  <si>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</si>
  <si>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</si>
  <si>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</si>
  <si>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</si>
  <si>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</si>
  <si>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</si>
  <si>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</si>
  <si>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</si>
  <si>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</si>
  <si>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</si>
  <si>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</si>
  <si>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</si>
  <si>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</si>
  <si>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</si>
  <si>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</si>
  <si>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</si>
  <si>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</si>
  <si>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</si>
  <si>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</si>
  <si>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</si>
  <si>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</si>
  <si>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</si>
  <si>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</si>
  <si>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</si>
  <si>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</si>
  <si>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</si>
  <si>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</si>
  <si>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</si>
  <si>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</si>
  <si>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</si>
  <si>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</si>
  <si>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</si>
  <si>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</si>
  <si>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</si>
  <si>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</si>
  <si>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</si>
  <si>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</si>
  <si>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</si>
  <si>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</si>
  <si>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</si>
  <si>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</si>
  <si>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</si>
  <si>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</si>
  <si>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</si>
  <si>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</si>
  <si>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</si>
  <si>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</si>
  <si>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</si>
  <si>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</si>
  <si>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</si>
  <si>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</si>
  <si>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</si>
  <si>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</si>
  <si>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</si>
  <si>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</si>
  <si>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</si>
  <si>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</si>
  <si>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</si>
  <si>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</si>
  <si>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</si>
  <si>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</si>
  <si>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</si>
  <si>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</si>
  <si>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</si>
  <si>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</si>
  <si>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</si>
  <si>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</si>
  <si>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</si>
  <si>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</si>
  <si>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</si>
  <si>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</si>
  <si>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</si>
  <si>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</si>
  <si>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</si>
  <si>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</si>
  <si>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</si>
  <si>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</si>
  <si>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</si>
  <si>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</si>
  <si>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</si>
  <si>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</si>
  <si>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</si>
  <si>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</si>
  <si>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</si>
  <si>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</si>
  <si>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</si>
  <si>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</si>
  <si>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</si>
  <si>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</si>
  <si>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</si>
  <si>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</si>
  <si>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</si>
  <si>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</si>
  <si>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</si>
  <si>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</si>
  <si>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</si>
  <si>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</si>
  <si>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</si>
  <si>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</si>
  <si>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</si>
  <si>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</si>
  <si>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</si>
  <si>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</si>
  <si>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</si>
  <si>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</si>
  <si>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</si>
  <si>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</si>
  <si>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</si>
  <si>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</si>
  <si>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</si>
  <si>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</si>
  <si>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</si>
  <si>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</si>
  <si>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</si>
  <si>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</si>
  <si>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</si>
  <si>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</si>
  <si>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</si>
  <si>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</si>
  <si>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</si>
  <si>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</si>
  <si>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</si>
  <si>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</si>
  <si>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</si>
  <si>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</si>
  <si>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</si>
  <si>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</si>
  <si>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</si>
  <si>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</si>
  <si>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</si>
  <si>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</si>
  <si>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</si>
  <si>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</si>
  <si>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</si>
  <si>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</si>
  <si>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</si>
  <si>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</si>
  <si>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</si>
  <si>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</si>
  <si>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</si>
  <si>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</si>
  <si>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</si>
  <si>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</si>
  <si>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</si>
  <si>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</si>
  <si>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</si>
  <si>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</si>
  <si>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</si>
  <si>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</si>
  <si>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</si>
  <si>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</si>
  <si>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</si>
  <si>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</si>
  <si>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</si>
  <si>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</si>
  <si>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</si>
  <si>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</si>
  <si>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</si>
  <si>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</si>
  <si>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</si>
  <si>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</si>
  <si>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</si>
  <si>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</si>
  <si>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</si>
  <si>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</si>
  <si>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</si>
  <si>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</si>
  <si>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</si>
  <si>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</si>
  <si>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</si>
  <si>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</si>
  <si>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</si>
  <si>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</si>
  <si>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</si>
  <si>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</si>
  <si>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</si>
  <si>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</si>
  <si>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</si>
  <si>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</si>
  <si>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</si>
  <si>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</si>
  <si>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</si>
  <si>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</si>
  <si>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</si>
  <si>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</si>
  <si>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</si>
  <si>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</si>
  <si>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</si>
  <si>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</si>
  <si>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</si>
  <si>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</si>
  <si>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</si>
  <si>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</si>
  <si>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</si>
  <si>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</si>
  <si>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</si>
  <si>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</si>
  <si>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</si>
  <si>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</si>
  <si>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</si>
  <si>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</si>
  <si>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</si>
  <si>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</si>
  <si>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</si>
  <si>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</si>
  <si>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</si>
  <si>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</si>
  <si>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</si>
  <si>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</si>
  <si>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</si>
  <si>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</si>
  <si>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</si>
  <si>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</si>
  <si>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</si>
  <si>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</si>
  <si>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</si>
  <si>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</si>
  <si>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</si>
  <si>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</si>
  <si>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</si>
  <si>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</si>
  <si>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</si>
  <si>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</si>
  <si>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</si>
  <si>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</si>
  <si>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</si>
  <si>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</si>
  <si>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</si>
  <si>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</si>
  <si>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</si>
  <si>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</si>
  <si>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</si>
  <si>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</si>
  <si>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</si>
  <si>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</si>
  <si>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</si>
  <si>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</si>
  <si>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</si>
  <si>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</si>
  <si>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</si>
  <si>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</si>
  <si>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</si>
  <si>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</si>
  <si>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</si>
  <si>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</si>
  <si>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</si>
  <si>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</si>
  <si>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</si>
  <si>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</si>
  <si>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</si>
  <si>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</si>
  <si>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</si>
  <si>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</si>
  <si>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</si>
  <si>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</si>
  <si>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</si>
  <si>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</si>
  <si>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</si>
  <si>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</si>
  <si>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</si>
  <si>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</si>
  <si>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</si>
  <si>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</si>
  <si>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</si>
  <si>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</si>
  <si>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</si>
  <si>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</si>
  <si>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</si>
  <si>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</si>
  <si>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</si>
  <si>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</si>
  <si>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</si>
  <si>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</si>
  <si>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</si>
  <si>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</si>
  <si>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</si>
  <si>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</si>
  <si>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</si>
  <si>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</si>
  <si>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</si>
  <si>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</si>
  <si>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</si>
  <si>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</si>
  <si>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</si>
  <si>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</si>
  <si>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</si>
  <si>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</si>
  <si>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</si>
  <si>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</si>
  <si>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</si>
  <si>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</si>
  <si>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</si>
  <si>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</si>
  <si>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</si>
  <si>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</si>
  <si>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</si>
  <si>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</si>
  <si>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</si>
  <si>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</si>
  <si>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</si>
  <si>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</si>
  <si>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</si>
  <si>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</si>
  <si>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</si>
  <si>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</si>
  <si>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</si>
  <si>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</si>
  <si>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</si>
  <si>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</si>
  <si>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</si>
  <si>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</si>
  <si>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</si>
  <si>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</si>
  <si>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</si>
  <si>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</si>
  <si>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</si>
  <si>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</si>
  <si>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</si>
  <si>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</si>
  <si>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</si>
  <si>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</si>
  <si>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</si>
  <si>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</si>
  <si>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</si>
  <si>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</si>
  <si>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</si>
  <si>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</si>
  <si>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</si>
  <si>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</si>
  <si>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</si>
  <si>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</si>
  <si>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</si>
  <si>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</si>
  <si>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</si>
  <si>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</si>
  <si>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</si>
  <si>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</si>
  <si>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</si>
  <si>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</si>
  <si>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</si>
  <si>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</si>
  <si>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</si>
  <si>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</si>
  <si>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</si>
  <si>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</si>
  <si>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</si>
  <si>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</si>
  <si>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</si>
  <si>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</si>
  <si>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</si>
  <si>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</si>
  <si>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</si>
  <si>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</si>
  <si>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</si>
  <si>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</si>
  <si>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</si>
  <si>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</si>
  <si>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</si>
  <si>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</si>
  <si>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</si>
  <si>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</si>
  <si>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</si>
  <si>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</si>
  <si>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</si>
  <si>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</si>
  <si>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</si>
  <si>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</si>
  <si>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</si>
  <si>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</si>
  <si>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</si>
  <si>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</si>
  <si>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</si>
  <si>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</si>
  <si>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</si>
  <si>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</si>
  <si>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</si>
  <si>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</si>
  <si>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</si>
  <si>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</si>
  <si>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</si>
  <si>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</si>
  <si>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</si>
  <si>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</si>
  <si>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</si>
  <si>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</si>
  <si>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</si>
  <si>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</si>
  <si>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</si>
  <si>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</si>
  <si>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</si>
  <si>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</si>
  <si>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</si>
  <si>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</si>
  <si>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</si>
  <si>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</si>
  <si>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</si>
  <si>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</si>
  <si>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</si>
  <si>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</si>
  <si>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</si>
  <si>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</si>
  <si>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</si>
  <si>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</si>
  <si>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</si>
  <si>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</si>
  <si>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</si>
  <si>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</si>
  <si>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</si>
  <si>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</si>
  <si>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</si>
  <si>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</si>
  <si>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</si>
  <si>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</si>
  <si>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</si>
  <si>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</si>
  <si>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</si>
  <si>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</si>
  <si>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</si>
  <si>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</si>
  <si>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</si>
  <si>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</si>
  <si>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</si>
  <si>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</si>
  <si>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</si>
  <si>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</si>
  <si>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</si>
  <si>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</si>
  <si>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</si>
  <si>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</si>
  <si>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</si>
  <si>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</si>
  <si>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</si>
  <si>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</si>
  <si>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</si>
  <si>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</si>
  <si>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</si>
  <si>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</si>
  <si>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</si>
  <si>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</si>
  <si>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</si>
  <si>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</si>
  <si>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</si>
  <si>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</si>
  <si>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</si>
  <si>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</si>
  <si>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</si>
  <si>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</si>
  <si>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</si>
  <si>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</si>
  <si>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</si>
  <si>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</si>
  <si>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</si>
  <si>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</si>
  <si>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</si>
  <si>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</si>
  <si>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</si>
  <si>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</si>
  <si>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</si>
  <si>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</si>
  <si>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</si>
  <si>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</si>
  <si>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</si>
  <si>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</si>
  <si>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</si>
  <si>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</si>
  <si>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</si>
  <si>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</si>
  <si>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</si>
  <si>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</si>
  <si>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</si>
  <si>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</si>
  <si>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</si>
  <si>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</si>
  <si>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</si>
  <si>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</si>
  <si>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</si>
  <si>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</si>
  <si>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</si>
  <si>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</si>
  <si>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</si>
  <si>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</si>
  <si>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</si>
  <si>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</si>
  <si>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</si>
  <si>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</si>
  <si>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</si>
  <si>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</si>
  <si>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</si>
  <si>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</si>
  <si>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</si>
  <si>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</si>
  <si>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</si>
  <si>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</si>
  <si>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</si>
  <si>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</si>
  <si>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</si>
  <si>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</si>
  <si>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</si>
  <si>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</si>
  <si>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</si>
  <si>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</si>
  <si>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</si>
  <si>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</si>
  <si>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</si>
  <si>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</si>
  <si>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</si>
  <si>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</si>
  <si>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</si>
  <si>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</si>
  <si>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</si>
  <si>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</si>
  <si>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</si>
  <si>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</si>
  <si>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</si>
  <si>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</si>
  <si>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</si>
  <si>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</si>
  <si>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</si>
  <si>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</si>
  <si>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</si>
  <si>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</si>
  <si>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</si>
  <si>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</si>
  <si>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</si>
  <si>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</si>
  <si>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</si>
  <si>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</si>
  <si>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</si>
  <si>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</si>
  <si>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</si>
  <si>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</si>
  <si>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</si>
  <si>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</si>
  <si>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</si>
  <si>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</si>
  <si>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</si>
  <si>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</si>
  <si>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</si>
  <si>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</si>
  <si>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</si>
  <si>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</si>
  <si>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</si>
  <si>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</si>
  <si>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</si>
  <si>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</si>
  <si>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</si>
  <si>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</si>
  <si>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</si>
  <si>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</si>
  <si>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</si>
  <si>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</si>
  <si>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</si>
  <si>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</si>
  <si>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</si>
  <si>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</si>
  <si>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</si>
  <si>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</si>
  <si>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</si>
  <si>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</si>
  <si>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</si>
  <si>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</si>
  <si>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</si>
  <si>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</si>
  <si>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</si>
  <si>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</si>
  <si>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</si>
  <si>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</si>
  <si>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</si>
  <si>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</si>
  <si>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</si>
  <si>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</si>
  <si>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</si>
  <si>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</si>
  <si>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</si>
  <si>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</si>
  <si>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</si>
  <si>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</si>
  <si>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</si>
  <si>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</si>
  <si>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</si>
  <si>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</si>
  <si>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</si>
  <si>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</si>
  <si>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</si>
  <si>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</si>
  <si>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</si>
  <si>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</si>
  <si>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</si>
  <si>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</si>
  <si>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</si>
  <si>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</si>
  <si>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</si>
  <si>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</si>
  <si>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</si>
  <si>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</si>
  <si>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</si>
  <si>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</si>
  <si>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</si>
  <si>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</si>
  <si>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</si>
  <si>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</si>
  <si>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</si>
  <si>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</si>
  <si>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</si>
  <si>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</si>
  <si>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</si>
  <si>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</si>
  <si>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</si>
  <si>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</si>
  <si>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</si>
  <si>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</si>
  <si>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</si>
  <si>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</si>
  <si>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</si>
  <si>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</si>
  <si>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</si>
  <si>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</si>
  <si>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</si>
  <si>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</si>
  <si>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</si>
  <si>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</si>
  <si>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</si>
  <si>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</si>
  <si>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</si>
  <si>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</si>
  <si>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</si>
  <si>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</si>
  <si>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</si>
  <si>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</si>
  <si>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</si>
  <si>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</si>
  <si>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</si>
  <si>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</si>
  <si>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</si>
  <si>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</si>
  <si>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</si>
  <si>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</si>
  <si>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</si>
  <si>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</si>
  <si>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</si>
  <si>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</si>
  <si>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</si>
  <si>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</si>
  <si>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</si>
  <si>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</si>
  <si>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</si>
  <si>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</si>
  <si>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</si>
  <si>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</si>
  <si>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</si>
  <si>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</si>
  <si>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</si>
  <si>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</si>
  <si>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</si>
  <si>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</si>
  <si>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</si>
  <si>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</si>
  <si>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</si>
  <si>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</si>
  <si>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</si>
  <si>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</si>
  <si>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</si>
  <si>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</si>
  <si>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</si>
  <si>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</si>
  <si>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</si>
  <si>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</si>
  <si>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</si>
  <si>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</si>
  <si>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</si>
  <si>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</si>
  <si>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</si>
  <si>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</si>
  <si>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</si>
  <si>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</si>
  <si>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</si>
  <si>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</si>
  <si>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</si>
  <si>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</si>
  <si>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</si>
  <si>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</si>
  <si>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</si>
  <si>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</si>
  <si>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</si>
  <si>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</si>
  <si>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</si>
  <si>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</si>
  <si>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</si>
  <si>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</si>
  <si>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</si>
  <si>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</si>
  <si>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</si>
  <si>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</si>
  <si>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</si>
  <si>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</si>
  <si>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</si>
  <si>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</si>
  <si>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</si>
  <si>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</si>
  <si>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</si>
  <si>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</si>
  <si>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</si>
  <si>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</si>
  <si>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</si>
  <si>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</si>
  <si>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</si>
  <si>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</si>
  <si>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</si>
  <si>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</si>
  <si>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</si>
  <si>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</si>
  <si>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</si>
  <si>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</si>
  <si>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</si>
  <si>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</si>
  <si>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</si>
  <si>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</si>
  <si>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</si>
  <si>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</si>
  <si>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</si>
  <si>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</si>
  <si>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</si>
  <si>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</si>
  <si>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</si>
  <si>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</si>
  <si>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</si>
  <si>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</si>
  <si>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</si>
  <si>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</si>
  <si>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</si>
  <si>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</si>
  <si>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</si>
  <si>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</si>
  <si>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</si>
  <si>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</si>
  <si>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</si>
  <si>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</si>
  <si>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</si>
  <si>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</si>
  <si>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</si>
  <si>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</si>
  <si>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</si>
  <si>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</si>
  <si>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</si>
  <si>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</si>
  <si>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</si>
  <si>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</si>
  <si>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</si>
  <si>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</si>
  <si>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</si>
  <si>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</si>
  <si>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</si>
  <si>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</si>
  <si>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</si>
  <si>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</si>
  <si>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</si>
  <si>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</si>
  <si>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</si>
  <si>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</si>
  <si>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</si>
  <si>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</si>
  <si>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</si>
  <si>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</si>
  <si>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</si>
  <si>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</si>
  <si>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</si>
  <si>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</si>
  <si>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</si>
  <si>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</si>
  <si>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</si>
  <si>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</si>
  <si>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</si>
  <si>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</si>
  <si>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</si>
  <si>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</si>
  <si>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</si>
  <si>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</si>
  <si>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</si>
  <si>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</si>
  <si>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</si>
  <si>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</si>
  <si>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</si>
  <si>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</si>
  <si>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</si>
  <si>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</si>
  <si>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</si>
  <si>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</si>
  <si>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</si>
  <si>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</si>
  <si>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</si>
  <si>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</si>
  <si>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</si>
  <si>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</si>
  <si>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</si>
  <si>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</si>
  <si>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</si>
  <si>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</si>
  <si>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</si>
  <si>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</si>
  <si>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</si>
  <si>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</si>
  <si>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</si>
  <si>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</si>
  <si>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</si>
  <si>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</si>
  <si>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</si>
  <si>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</si>
  <si>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</si>
  <si>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</si>
  <si>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</si>
  <si>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</si>
  <si>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</si>
  <si>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</si>
  <si>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</si>
  <si>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</si>
  <si>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</si>
  <si>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</si>
  <si>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</si>
  <si>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</si>
  <si>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</si>
  <si>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</si>
  <si>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</si>
  <si>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</si>
  <si>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</si>
  <si>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</si>
  <si>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</si>
  <si>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</si>
  <si>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</si>
  <si>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</si>
  <si>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</si>
  <si>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</si>
  <si>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</si>
  <si>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</si>
  <si>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</si>
  <si>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</si>
  <si>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</si>
  <si>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</si>
  <si>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</si>
  <si>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</si>
  <si>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</si>
  <si>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</si>
  <si>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</si>
  <si>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</si>
  <si>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</si>
  <si>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</si>
  <si>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</si>
  <si>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</si>
  <si>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</si>
  <si>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</si>
  <si>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</si>
  <si>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</si>
  <si>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</si>
  <si>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</si>
  <si>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</si>
  <si>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</si>
  <si>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</si>
  <si>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</si>
  <si>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</si>
  <si>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</si>
  <si>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</si>
  <si>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</si>
  <si>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</si>
  <si>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</si>
  <si>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</si>
  <si>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</si>
  <si>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</si>
  <si>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</si>
  <si>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</si>
  <si>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</si>
  <si>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</si>
  <si>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</si>
  <si>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</si>
  <si>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</si>
  <si>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</si>
  <si>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</si>
  <si>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</si>
  <si>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</si>
  <si>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</si>
  <si>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</si>
  <si>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</si>
  <si>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</si>
  <si>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</si>
  <si>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</si>
  <si>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</si>
  <si>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</si>
  <si>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</si>
  <si>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</si>
  <si>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</si>
  <si>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</si>
  <si>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</si>
  <si>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</si>
  <si>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</si>
  <si>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</si>
  <si>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</si>
  <si>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</si>
  <si>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</si>
  <si>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</si>
  <si>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</si>
  <si>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</si>
  <si>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</si>
  <si>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</si>
  <si>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</si>
  <si>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</si>
  <si>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</si>
  <si>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</si>
  <si>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</si>
  <si>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</si>
  <si>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</si>
  <si>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</si>
  <si>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</si>
  <si>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</si>
  <si>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</si>
  <si>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</si>
  <si>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</si>
  <si>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</si>
  <si>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</si>
  <si>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</si>
  <si>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</si>
  <si>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</si>
  <si>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</si>
  <si>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</si>
  <si>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</si>
  <si>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</si>
  <si>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</si>
  <si>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</si>
  <si>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</si>
  <si>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</si>
  <si>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</si>
  <si>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</si>
  <si>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</si>
  <si>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</si>
  <si>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</si>
  <si>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</si>
  <si>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</si>
  <si>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</si>
  <si>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</si>
  <si>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</si>
  <si>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</si>
  <si>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</si>
  <si>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</si>
  <si>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</si>
  <si>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</si>
  <si>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</si>
  <si>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</si>
  <si>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</si>
  <si>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</si>
  <si>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</si>
  <si>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</si>
  <si>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</si>
  <si>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</si>
  <si>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</si>
  <si>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</si>
  <si>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</si>
  <si>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</si>
  <si>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</si>
  <si>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</si>
  <si>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</si>
  <si>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</si>
  <si>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</si>
  <si>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</si>
  <si>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</si>
  <si>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</si>
  <si>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</si>
  <si>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</si>
  <si>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</si>
  <si>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</si>
  <si>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</si>
  <si>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</si>
  <si>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</si>
  <si>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</si>
  <si>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</si>
  <si>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</si>
  <si>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</si>
  <si>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</si>
  <si>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</si>
  <si>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</si>
  <si>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</si>
  <si>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</si>
  <si>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</si>
  <si>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</si>
  <si>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</si>
  <si>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</si>
  <si>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</si>
  <si>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</si>
  <si>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</si>
  <si>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</si>
  <si>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</si>
  <si>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</si>
  <si>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</si>
  <si>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</si>
  <si>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</si>
  <si>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</si>
  <si>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</si>
  <si>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</si>
  <si>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</si>
  <si>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</si>
  <si>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</si>
  <si>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</si>
  <si>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</si>
  <si>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</si>
  <si>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</si>
  <si>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</si>
  <si>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</si>
  <si>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</si>
  <si>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</si>
  <si>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</si>
  <si>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</si>
  <si>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</si>
  <si>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</si>
  <si>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</si>
  <si>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</si>
  <si>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</si>
  <si>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</si>
  <si>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</si>
  <si>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</si>
  <si>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</si>
  <si>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</si>
  <si>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</si>
  <si>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</si>
  <si>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</si>
  <si>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</si>
  <si>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</si>
  <si>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</si>
  <si>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</si>
  <si>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</si>
  <si>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</si>
  <si>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</si>
  <si>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</si>
  <si>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</si>
  <si>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</si>
  <si>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</si>
  <si>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</si>
  <si>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</si>
  <si>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</si>
  <si>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</si>
  <si>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</si>
  <si>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</si>
  <si>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</si>
  <si>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</si>
  <si>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</si>
  <si>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</si>
  <si>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</si>
  <si>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</si>
  <si>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</si>
  <si>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</si>
  <si>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</si>
  <si>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</si>
  <si>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</si>
  <si>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</si>
  <si>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</si>
  <si>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</si>
  <si>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</si>
  <si>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</si>
  <si>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</si>
  <si>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</si>
  <si>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</si>
  <si>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</si>
  <si>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</si>
  <si>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</si>
  <si>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</si>
  <si>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</si>
  <si>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</si>
  <si>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</si>
  <si>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</si>
  <si>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</si>
  <si>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</si>
  <si>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</si>
  <si>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</si>
  <si>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</si>
  <si>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</si>
  <si>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</si>
  <si>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</si>
  <si>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</si>
  <si>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</si>
  <si>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</si>
  <si>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</si>
  <si>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</si>
  <si>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</si>
  <si>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</si>
  <si>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</si>
  <si>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</si>
  <si>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</si>
  <si>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</si>
  <si>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</si>
  <si>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</si>
  <si>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</si>
  <si>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</si>
  <si>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</si>
  <si>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</si>
  <si>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</si>
  <si>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</si>
  <si>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</si>
  <si>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</si>
  <si>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</si>
  <si>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</si>
  <si>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</si>
  <si>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</si>
  <si>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</si>
  <si>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</si>
  <si>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</si>
  <si>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</si>
  <si>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</si>
  <si>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</si>
  <si>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</si>
  <si>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</si>
  <si>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</si>
  <si>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</si>
  <si>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</si>
  <si>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</si>
  <si>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</si>
  <si>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</si>
  <si>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</si>
  <si>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</si>
  <si>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</si>
  <si>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</si>
  <si>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</si>
  <si>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</si>
  <si>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</si>
  <si>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</si>
  <si>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</si>
  <si>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</si>
  <si>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</si>
  <si>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</si>
  <si>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</si>
  <si>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</si>
  <si>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</si>
  <si>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</si>
  <si>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</si>
  <si>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</si>
  <si>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</si>
  <si>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</si>
  <si>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</si>
  <si>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</si>
  <si>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</si>
  <si>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</si>
  <si>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</si>
  <si>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</si>
  <si>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</si>
  <si>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</si>
  <si>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</si>
  <si>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</si>
  <si>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</si>
  <si>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</si>
  <si>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</si>
  <si>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</si>
  <si>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</si>
  <si>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</si>
  <si>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</si>
  <si>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</si>
  <si>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</si>
  <si>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</si>
  <si>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</si>
  <si>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</si>
  <si>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</si>
  <si>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</si>
  <si>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</si>
  <si>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</si>
  <si>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</si>
  <si>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</si>
  <si>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</si>
  <si>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</si>
  <si>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</si>
  <si>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</si>
  <si>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</si>
  <si>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</si>
  <si>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</si>
  <si>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</si>
  <si>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</si>
  <si>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</si>
  <si>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</si>
  <si>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</si>
  <si>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</si>
  <si>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</si>
  <si>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</si>
  <si>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</si>
  <si>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</si>
  <si>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</si>
  <si>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</si>
  <si>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</si>
  <si>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</si>
  <si>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</si>
  <si>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</si>
  <si>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</si>
  <si>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</si>
  <si>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</si>
  <si>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</si>
  <si>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</si>
  <si>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</si>
  <si>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</si>
  <si>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</si>
  <si>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</si>
  <si>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</si>
  <si>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</si>
  <si>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</si>
  <si>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</si>
  <si>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</si>
  <si>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</si>
  <si>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</si>
  <si>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</si>
  <si>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</si>
  <si>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</si>
  <si>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</si>
  <si>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</si>
  <si>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</si>
  <si>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</si>
  <si>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</si>
  <si>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</si>
  <si>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</si>
  <si>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</si>
  <si>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</si>
  <si>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</si>
  <si>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</si>
  <si>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</si>
  <si>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</si>
  <si>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</si>
  <si>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</si>
  <si>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</si>
  <si>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</si>
  <si>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</si>
  <si>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</si>
  <si>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</si>
  <si>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</si>
  <si>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</si>
  <si>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</si>
  <si>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</si>
  <si>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</si>
  <si>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</si>
  <si>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</si>
  <si>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</si>
  <si>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</si>
  <si>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</si>
  <si>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</si>
  <si>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</si>
  <si>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</si>
  <si>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</si>
  <si>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</si>
  <si>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</si>
  <si>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</si>
  <si>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</si>
  <si>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</si>
  <si>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</si>
  <si>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</si>
  <si>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</si>
  <si>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</si>
  <si>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</si>
  <si>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</si>
  <si>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</si>
  <si>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</si>
  <si>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</si>
  <si>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</si>
  <si>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</si>
  <si>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</si>
  <si>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</si>
  <si>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</si>
  <si>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</si>
  <si>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</si>
  <si>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</si>
  <si>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</si>
  <si>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</si>
  <si>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</si>
  <si>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</si>
  <si>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</si>
  <si>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</si>
  <si>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</si>
  <si>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</si>
  <si>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</si>
  <si>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</si>
  <si>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</si>
  <si>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</si>
  <si>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</si>
  <si>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</si>
  <si>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</si>
  <si>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</si>
  <si>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</si>
  <si>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</si>
  <si>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</si>
  <si>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</si>
  <si>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</si>
  <si>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</si>
  <si>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</si>
  <si>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</si>
  <si>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</si>
  <si>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</si>
  <si>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</si>
  <si>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</si>
  <si>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</si>
  <si>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</si>
  <si>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</si>
  <si>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</si>
  <si>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</si>
  <si>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</si>
  <si>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</si>
  <si>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</si>
  <si>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</si>
  <si>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</si>
  <si>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</si>
  <si>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</si>
  <si>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</si>
  <si>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</si>
  <si>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</si>
  <si>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</si>
  <si>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</si>
  <si>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</si>
  <si>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</si>
  <si>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</si>
  <si>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</si>
  <si>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</si>
  <si>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</si>
  <si>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</si>
  <si>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</si>
  <si>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</si>
  <si>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</si>
  <si>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</si>
  <si>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</si>
  <si>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</si>
  <si>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</si>
  <si>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</si>
  <si>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</si>
  <si>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</si>
  <si>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</si>
  <si>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</si>
  <si>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</si>
  <si>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</si>
  <si>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</si>
  <si>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</si>
  <si>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</si>
  <si>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</si>
  <si>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</si>
  <si>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</si>
  <si>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</si>
  <si>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</si>
  <si>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</si>
  <si>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</si>
  <si>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</si>
  <si>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</si>
  <si>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</si>
  <si>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</si>
  <si>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</si>
  <si>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</si>
  <si>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</si>
  <si>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</si>
  <si>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</si>
  <si>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</si>
  <si>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</si>
  <si>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</si>
  <si>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</si>
  <si>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</si>
  <si>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</si>
  <si>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</si>
  <si>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</si>
  <si>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</si>
  <si>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</si>
  <si>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</si>
  <si>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</si>
  <si>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</si>
  <si>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</si>
  <si>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</si>
  <si>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</si>
  <si>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</si>
  <si>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</si>
  <si>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</si>
  <si>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</si>
  <si>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</si>
  <si>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</si>
  <si>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</si>
  <si>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</si>
  <si>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</si>
  <si>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</si>
  <si>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</si>
  <si>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</si>
  <si>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</si>
  <si>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</si>
  <si>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</si>
  <si>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</si>
  <si>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</si>
  <si>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</si>
  <si>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</si>
  <si>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</si>
  <si>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</si>
  <si>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</si>
  <si>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</si>
  <si>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</si>
  <si>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</si>
  <si>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</si>
  <si>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</si>
  <si>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</si>
  <si>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</si>
  <si>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</si>
  <si>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</si>
  <si>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</si>
  <si>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</si>
  <si>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</si>
  <si>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</si>
  <si>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</si>
  <si>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</si>
  <si>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</si>
  <si>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</si>
  <si>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</si>
  <si>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</si>
  <si>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</si>
  <si>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</si>
  <si>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</si>
  <si>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</si>
  <si>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</si>
  <si>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</si>
  <si>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</si>
  <si>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</si>
  <si>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</si>
  <si>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</si>
  <si>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</si>
  <si>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</si>
  <si>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</si>
  <si>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</si>
  <si>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</si>
  <si>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</si>
  <si>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</si>
  <si>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</si>
  <si>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</si>
  <si>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</si>
  <si>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</si>
  <si>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</si>
  <si>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</si>
  <si>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</si>
  <si>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</si>
  <si>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</si>
  <si>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</si>
  <si>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</si>
  <si>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</si>
  <si>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</si>
  <si>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</si>
  <si>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</si>
  <si>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</si>
  <si>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</si>
  <si>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</si>
  <si>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</si>
  <si>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</si>
  <si>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</si>
  <si>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</si>
  <si>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</si>
  <si>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</si>
  <si>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</si>
  <si>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</si>
  <si>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</si>
  <si>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</si>
  <si>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</si>
  <si>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</si>
  <si>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</si>
  <si>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</si>
  <si>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</si>
  <si>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</si>
  <si>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</si>
  <si>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</si>
  <si>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</si>
  <si>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</si>
  <si>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</si>
  <si>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</si>
  <si>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</si>
  <si>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</si>
  <si>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</si>
  <si>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</si>
  <si>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</si>
  <si>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</si>
  <si>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</si>
  <si>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</si>
  <si>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</si>
  <si>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</si>
  <si>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</si>
  <si>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</si>
  <si>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</si>
  <si>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</si>
  <si>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</si>
  <si>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</si>
  <si>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</si>
  <si>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</si>
  <si>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</si>
  <si>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</si>
  <si>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</si>
  <si>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</si>
  <si>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</si>
  <si>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</si>
  <si>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</si>
  <si>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</si>
  <si>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</si>
  <si>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</si>
  <si>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</si>
  <si>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</si>
  <si>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</si>
  <si>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</si>
  <si>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</si>
  <si>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</si>
  <si>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</si>
  <si>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</si>
  <si>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</si>
  <si>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</si>
  <si>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</si>
  <si>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</si>
  <si>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</si>
  <si>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</si>
  <si>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</si>
  <si>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</si>
  <si>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</si>
  <si>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</si>
  <si>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</si>
  <si>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</si>
  <si>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</si>
  <si>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</si>
  <si>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</si>
  <si>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</si>
  <si>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</si>
  <si>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</si>
  <si>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</si>
  <si>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</si>
  <si>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</si>
  <si>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</si>
  <si>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</si>
  <si>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</si>
  <si>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</si>
  <si>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</si>
  <si>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</si>
  <si>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</si>
  <si>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</si>
  <si>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</si>
  <si>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</si>
  <si>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</si>
  <si>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</si>
  <si>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</si>
  <si>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</si>
  <si>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</si>
  <si>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</si>
  <si>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</si>
  <si>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</si>
  <si>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</si>
  <si>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</si>
  <si>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</si>
  <si>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</si>
  <si>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</si>
  <si>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</si>
  <si>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</si>
  <si>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</si>
  <si>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</si>
  <si>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</si>
  <si>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</si>
  <si>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</si>
  <si>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</si>
  <si>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</si>
  <si>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</si>
  <si>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</si>
  <si>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</si>
  <si>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</si>
  <si>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</si>
  <si>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</si>
  <si>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</si>
  <si>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</si>
  <si>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</si>
  <si>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</si>
  <si>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</si>
  <si>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</si>
  <si>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</si>
  <si>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</si>
  <si>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</si>
  <si>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</si>
  <si>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</si>
  <si>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</si>
  <si>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</si>
  <si>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</si>
  <si>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</si>
  <si>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</si>
  <si>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</si>
  <si>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</si>
  <si>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</si>
  <si>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</si>
  <si>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</si>
  <si>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</si>
  <si>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</si>
  <si>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</si>
  <si>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</si>
  <si>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</si>
  <si>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</si>
  <si>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</si>
  <si>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</si>
  <si>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</si>
  <si>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</si>
  <si>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</si>
  <si>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</si>
  <si>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</si>
  <si>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</si>
  <si>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</si>
  <si>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</si>
  <si>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</si>
  <si>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</si>
  <si>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</si>
  <si>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</si>
  <si>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</si>
  <si>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</si>
  <si>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</si>
  <si>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</si>
  <si>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</si>
  <si>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</si>
  <si>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</si>
  <si>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</si>
  <si>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</si>
  <si>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</si>
  <si>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</si>
  <si>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</si>
  <si>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</si>
  <si>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</si>
  <si>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</si>
  <si>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</si>
  <si>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</si>
  <si>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</si>
  <si>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</si>
  <si>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</si>
  <si>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</si>
  <si>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</si>
  <si>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</si>
  <si>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</si>
  <si>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</si>
  <si>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</si>
  <si>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</si>
  <si>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</si>
  <si>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</si>
  <si>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</si>
  <si>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</si>
  <si>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</si>
  <si>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</si>
  <si>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</si>
  <si>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</si>
  <si>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</si>
  <si>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</si>
  <si>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</si>
  <si>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</si>
  <si>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</si>
  <si>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</si>
  <si>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</si>
  <si>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</si>
  <si>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</si>
  <si>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</si>
  <si>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</si>
  <si>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</si>
  <si>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</si>
  <si>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</si>
  <si>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</si>
  <si>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</si>
  <si>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</si>
  <si>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</si>
  <si>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</si>
  <si>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</si>
  <si>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</si>
  <si>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</si>
  <si>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</si>
  <si>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</si>
  <si>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</si>
  <si>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</si>
  <si>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</si>
  <si>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</si>
  <si>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</si>
  <si>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</si>
  <si>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</si>
  <si>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</si>
  <si>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</si>
  <si>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</si>
  <si>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</si>
  <si>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</si>
  <si>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</si>
  <si>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</si>
  <si>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</si>
  <si>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</si>
  <si>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</si>
  <si>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</si>
  <si>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</si>
  <si>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</si>
  <si>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</si>
  <si>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</si>
  <si>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</si>
  <si>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</si>
  <si>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</si>
  <si>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</si>
  <si>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</si>
  <si>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</si>
  <si>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</si>
  <si>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</si>
  <si>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</si>
  <si>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</si>
  <si>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</si>
  <si>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</si>
  <si>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</si>
  <si>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</si>
  <si>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</si>
  <si>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</si>
  <si>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</si>
  <si>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</si>
  <si>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</si>
  <si>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</si>
  <si>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</si>
  <si>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</si>
  <si>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</si>
  <si>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</si>
  <si>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</si>
  <si>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</si>
  <si>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</si>
  <si>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</si>
  <si>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</si>
  <si>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</si>
  <si>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</si>
  <si>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</si>
  <si>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</si>
  <si>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</si>
  <si>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</si>
  <si>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</si>
  <si>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</si>
  <si>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</si>
  <si>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</si>
  <si>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</si>
  <si>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</si>
  <si>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</si>
  <si>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</si>
  <si>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</si>
  <si>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</si>
  <si>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</si>
  <si>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</si>
  <si>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</si>
  <si>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</si>
  <si>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</si>
  <si>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</si>
  <si>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</si>
  <si>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</si>
  <si>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</si>
  <si>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</si>
  <si>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</si>
  <si>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</si>
  <si>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</si>
  <si>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</si>
  <si>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</si>
  <si>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</si>
  <si>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</si>
  <si>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</si>
  <si>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</si>
  <si>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</si>
  <si>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</si>
  <si>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</si>
  <si>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</si>
  <si>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</si>
  <si>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</si>
  <si>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</si>
  <si>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</si>
  <si>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</si>
  <si>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</si>
  <si>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</si>
  <si>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</si>
  <si>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</si>
  <si>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</si>
  <si>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</si>
  <si>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</si>
  <si>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</si>
  <si>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</si>
  <si>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</si>
  <si>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</si>
  <si>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</si>
  <si>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</si>
  <si>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</si>
  <si>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</si>
  <si>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</si>
  <si>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</si>
  <si>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</si>
  <si>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</si>
  <si>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</si>
  <si>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</si>
  <si>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</si>
  <si>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</si>
  <si>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</si>
  <si>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</si>
  <si>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</si>
  <si>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</si>
  <si>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</si>
  <si>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</si>
  <si>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</si>
  <si>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</si>
  <si>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</si>
  <si>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</si>
  <si>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</si>
  <si>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</si>
  <si>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</si>
  <si>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</si>
  <si>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</si>
  <si>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</si>
  <si>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</si>
  <si>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</si>
  <si>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</si>
  <si>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</si>
  <si>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</si>
  <si>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</si>
  <si>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</si>
  <si>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</si>
  <si>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</si>
  <si>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</si>
  <si>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</si>
  <si>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</si>
  <si>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</si>
  <si>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</si>
  <si>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</si>
  <si>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</si>
  <si>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</si>
  <si>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</si>
  <si>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</si>
  <si>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</si>
  <si>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</si>
  <si>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</si>
  <si>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</si>
  <si>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</si>
  <si>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</si>
  <si>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</si>
  <si>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</si>
  <si>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</si>
  <si>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</si>
  <si>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</si>
  <si>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</si>
  <si>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</si>
  <si>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</si>
  <si>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</si>
  <si>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</si>
  <si>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</si>
  <si>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</si>
  <si>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</si>
  <si>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</si>
  <si>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</si>
  <si>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</si>
  <si>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</si>
  <si>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</si>
  <si>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</si>
  <si>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</si>
  <si>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</si>
  <si>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</si>
  <si>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</si>
  <si>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</si>
  <si>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</si>
  <si>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</si>
  <si>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</si>
  <si>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</si>
  <si>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</si>
  <si>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</si>
  <si>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</si>
  <si>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</si>
  <si>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</si>
  <si>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</si>
  <si>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</si>
  <si>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</si>
  <si>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</si>
  <si>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</si>
  <si>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</si>
  <si>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</si>
  <si>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</si>
  <si>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</si>
  <si>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</si>
  <si>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</si>
  <si>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</si>
  <si>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</si>
  <si>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</si>
  <si>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</si>
  <si>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</si>
  <si>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</si>
  <si>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</si>
  <si>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</si>
  <si>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</si>
  <si>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</si>
  <si>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</si>
  <si>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</si>
  <si>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</si>
  <si>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</si>
  <si>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</si>
  <si>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</si>
  <si>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</si>
  <si>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</si>
  <si>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</si>
  <si>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</si>
  <si>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</si>
  <si>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</si>
  <si>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</si>
  <si>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</si>
  <si>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</si>
  <si>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</si>
  <si>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</si>
  <si>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</si>
  <si>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</si>
  <si>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</si>
  <si>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</si>
  <si>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</si>
  <si>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</si>
  <si>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</si>
  <si>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</si>
  <si>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</si>
  <si>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</si>
  <si>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</si>
  <si>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</si>
  <si>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</si>
  <si>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</si>
  <si>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</si>
  <si>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</si>
  <si>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</si>
  <si>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</si>
  <si>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</si>
  <si>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</si>
  <si>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</si>
  <si>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</si>
  <si>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</si>
  <si>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</si>
  <si>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</si>
  <si>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</si>
  <si>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</si>
  <si>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</si>
  <si>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</si>
  <si>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</si>
  <si>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</si>
  <si>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</si>
  <si>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</si>
  <si>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</si>
  <si>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</si>
  <si>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</si>
  <si>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</si>
  <si>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</si>
  <si>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</si>
  <si>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</si>
  <si>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</si>
  <si>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</si>
  <si>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</si>
  <si>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</si>
  <si>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</si>
  <si>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</si>
  <si>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</si>
  <si>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</si>
  <si>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</si>
  <si>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</si>
  <si>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</si>
  <si>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</si>
  <si>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</si>
  <si>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</si>
  <si>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</si>
  <si>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</si>
  <si>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</si>
  <si>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</si>
  <si>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</si>
  <si>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</si>
  <si>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</si>
  <si>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</si>
  <si>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</si>
  <si>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</si>
  <si>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</si>
  <si>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</si>
  <si>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</si>
  <si>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</si>
  <si>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</si>
  <si>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</si>
  <si>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</si>
  <si>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</si>
  <si>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</si>
  <si>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</si>
  <si>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</si>
  <si>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</si>
  <si>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</si>
  <si>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</si>
  <si>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</si>
  <si>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</si>
  <si>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</si>
  <si>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</si>
  <si>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</si>
  <si>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</si>
  <si>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</si>
  <si>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</si>
  <si>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</si>
  <si>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</si>
  <si>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</si>
  <si>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</si>
  <si>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</si>
  <si>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</si>
  <si>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</si>
  <si>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</si>
  <si>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</si>
  <si>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</si>
  <si>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</si>
  <si>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</si>
  <si>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</si>
  <si>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</si>
  <si>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</si>
  <si>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</si>
  <si>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</si>
  <si>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</si>
  <si>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</si>
  <si>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</si>
  <si>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</si>
  <si>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</si>
  <si>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</si>
  <si>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</si>
  <si>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</si>
  <si>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</si>
  <si>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</si>
  <si>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</si>
  <si>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</si>
  <si>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</si>
  <si>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</si>
  <si>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</si>
  <si>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</si>
  <si>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</si>
  <si>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</si>
  <si>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</si>
  <si>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</si>
  <si>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</si>
  <si>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</si>
  <si>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</si>
  <si>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</si>
  <si>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</si>
  <si>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</si>
  <si>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</si>
  <si>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</si>
  <si>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</si>
  <si>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</si>
  <si>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</si>
  <si>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</si>
  <si>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</si>
  <si>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</si>
  <si>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</si>
  <si>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</si>
  <si>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</si>
  <si>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</si>
  <si>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</si>
  <si>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</si>
  <si>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</si>
  <si>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</si>
  <si>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</si>
  <si>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</si>
  <si>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</si>
  <si>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</si>
  <si>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</si>
  <si>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</si>
  <si>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</si>
  <si>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</si>
  <si>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</si>
  <si>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</si>
  <si>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</si>
  <si>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</si>
  <si>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</si>
  <si>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</si>
  <si>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</si>
  <si>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</si>
  <si>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</si>
  <si>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</si>
  <si>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</si>
  <si>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</si>
  <si>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</si>
  <si>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</si>
  <si>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</si>
  <si>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</si>
  <si>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</si>
  <si>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</si>
  <si>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</si>
  <si>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</si>
  <si>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</si>
  <si>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</si>
  <si>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</si>
  <si>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</si>
  <si>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</si>
  <si>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</si>
  <si>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</si>
  <si>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</si>
  <si>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</si>
  <si>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</si>
  <si>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</si>
  <si>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</si>
  <si>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</si>
  <si>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</si>
  <si>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</si>
  <si>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</si>
  <si>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</si>
  <si>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</si>
  <si>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</si>
  <si>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</si>
  <si>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</si>
  <si>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</si>
  <si>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</si>
  <si>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</si>
  <si>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</si>
  <si>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</si>
  <si>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</si>
  <si>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</si>
  <si>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</si>
  <si>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</si>
  <si>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</si>
  <si>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</si>
  <si>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</si>
  <si>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</si>
  <si>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</si>
  <si>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</si>
  <si>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</si>
  <si>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</si>
  <si>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</si>
  <si>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</si>
  <si>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</si>
  <si>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</si>
  <si>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</si>
  <si>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</si>
  <si>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</si>
  <si>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</si>
  <si>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</si>
  <si>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</si>
  <si>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</si>
  <si>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</si>
  <si>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</si>
  <si>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</si>
  <si>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</si>
  <si>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</si>
  <si>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</si>
  <si>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</si>
  <si>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</si>
  <si>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</si>
  <si>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</si>
  <si>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</si>
  <si>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</si>
  <si>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</si>
  <si>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</si>
  <si>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</si>
  <si>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</si>
  <si>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</si>
  <si>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</si>
  <si>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</si>
  <si>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</si>
  <si>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</si>
  <si>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</si>
  <si>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</si>
  <si>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</si>
  <si>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</si>
  <si>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</si>
  <si>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</si>
  <si>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</si>
  <si>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</si>
  <si>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</si>
  <si>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</si>
  <si>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</si>
  <si>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</si>
  <si>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</si>
  <si>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</si>
  <si>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</si>
  <si>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</si>
  <si>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</si>
  <si>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</si>
  <si>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</si>
  <si>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</si>
  <si>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</si>
  <si>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</si>
  <si>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</si>
  <si>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</si>
  <si>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</si>
  <si>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</si>
  <si>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</si>
  <si>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</si>
  <si>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</si>
  <si>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</si>
  <si>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</si>
  <si>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</si>
  <si>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</si>
  <si>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</si>
  <si>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</si>
  <si>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</si>
  <si>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</si>
  <si>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</si>
  <si>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</si>
  <si>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</si>
  <si>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</si>
  <si>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</si>
  <si>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</si>
  <si>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</si>
  <si>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</si>
  <si>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</si>
  <si>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</si>
  <si>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</si>
  <si>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</si>
  <si>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</si>
  <si>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</si>
  <si>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</si>
  <si>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</si>
  <si>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</si>
  <si>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</si>
  <si>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</si>
  <si>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</si>
  <si>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</si>
  <si>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</si>
  <si>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</si>
  <si>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</si>
  <si>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</si>
  <si>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</si>
  <si>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</si>
  <si>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</si>
  <si>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</si>
  <si>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</si>
  <si>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</si>
  <si>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</si>
  <si>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</si>
  <si>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</si>
  <si>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</si>
  <si>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</si>
  <si>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</si>
  <si>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</si>
  <si>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</si>
  <si>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</si>
  <si>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</si>
  <si>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</si>
  <si>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</si>
  <si>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</si>
  <si>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</si>
  <si>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</si>
  <si>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</si>
  <si>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</si>
  <si>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</si>
  <si>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</si>
  <si>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</si>
  <si>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</si>
  <si>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</si>
  <si>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</si>
  <si>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</si>
  <si>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</si>
  <si>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</si>
  <si>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</si>
  <si>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</si>
  <si>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</si>
  <si>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</si>
  <si>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</si>
  <si>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</si>
  <si>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</si>
  <si>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</si>
  <si>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</si>
  <si>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</si>
  <si>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</si>
  <si>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</si>
  <si>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</si>
  <si>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</si>
  <si>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</si>
  <si>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</si>
  <si>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</si>
  <si>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</si>
  <si>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</si>
  <si>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</si>
  <si>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</si>
  <si>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</si>
  <si>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</si>
  <si>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</si>
  <si>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</si>
  <si>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</si>
  <si>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</si>
  <si>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</si>
  <si>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</si>
  <si>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</si>
  <si>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</si>
  <si>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</si>
  <si>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</si>
  <si>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</si>
  <si>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</si>
  <si>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</si>
  <si>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</si>
  <si>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</si>
  <si>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</si>
  <si>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</si>
  <si>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</si>
  <si>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</si>
  <si>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</si>
  <si>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</si>
  <si>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</si>
  <si>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</si>
  <si>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</si>
  <si>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</si>
  <si>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</si>
  <si>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</si>
  <si>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</si>
  <si>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</si>
  <si>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</si>
  <si>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</si>
  <si>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</si>
  <si>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</si>
  <si>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</si>
  <si>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</si>
  <si>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</si>
  <si>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</si>
  <si>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</si>
  <si>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</si>
  <si>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</si>
  <si>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</si>
  <si>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</si>
  <si>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</si>
  <si>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</si>
  <si>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</si>
  <si>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</si>
  <si>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</si>
  <si>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</si>
  <si>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</si>
  <si>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</si>
  <si>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</si>
  <si>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</si>
  <si>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</si>
  <si>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</si>
  <si>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</si>
  <si>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</si>
  <si>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</si>
  <si>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</si>
  <si>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</si>
  <si>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</si>
  <si>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</si>
  <si>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</si>
  <si>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</si>
  <si>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</si>
  <si>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</si>
  <si>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</si>
  <si>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</si>
  <si>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</si>
  <si>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</si>
  <si>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</si>
  <si>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</si>
  <si>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</si>
  <si>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</si>
  <si>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</si>
  <si>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</si>
  <si>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</si>
  <si>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</si>
  <si>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</si>
  <si>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</si>
  <si>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</si>
  <si>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</si>
  <si>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</si>
  <si>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</si>
  <si>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</si>
  <si>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</si>
  <si>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</si>
  <si>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</si>
  <si>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</si>
  <si>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</si>
  <si>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</si>
  <si>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</si>
  <si>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</si>
  <si>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</si>
  <si>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</si>
  <si>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</si>
  <si>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</si>
  <si>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</si>
  <si>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</si>
  <si>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</si>
  <si>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</si>
  <si>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</si>
  <si>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</si>
  <si>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</si>
  <si>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</si>
  <si>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</si>
  <si>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</si>
  <si>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</si>
  <si>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</si>
  <si>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</si>
  <si>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</si>
  <si>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</si>
  <si>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</si>
  <si>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</si>
  <si>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</si>
  <si>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</si>
  <si>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</si>
  <si>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</si>
  <si>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</si>
  <si>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</si>
  <si>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</si>
  <si>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</si>
  <si>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</si>
  <si>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</si>
  <si>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</si>
  <si>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</si>
  <si>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</si>
  <si>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</si>
  <si>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</si>
  <si>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</si>
  <si>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</si>
  <si>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</si>
  <si>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</si>
  <si>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</si>
  <si>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</si>
  <si>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</si>
  <si>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</si>
  <si>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</si>
  <si>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</si>
  <si>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</si>
  <si>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</si>
  <si>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</si>
  <si>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</si>
  <si>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</si>
  <si>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</si>
  <si>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</si>
  <si>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</si>
  <si>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</si>
  <si>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</si>
  <si>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</si>
  <si>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</si>
  <si>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</si>
  <si>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</si>
  <si>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</si>
  <si>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</si>
  <si>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</si>
  <si>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</si>
  <si>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</si>
  <si>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</si>
  <si>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</si>
  <si>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</si>
  <si>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</si>
  <si>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</si>
  <si>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</si>
  <si>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</si>
  <si>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</si>
  <si>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</si>
  <si>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</si>
  <si>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</si>
  <si>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</si>
  <si>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</si>
  <si>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</si>
  <si>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</si>
  <si>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</si>
  <si>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</si>
  <si>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</si>
  <si>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</si>
  <si>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</si>
  <si>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</si>
  <si>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</si>
  <si>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</si>
  <si>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</si>
  <si>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</si>
  <si>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</si>
  <si>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</si>
  <si>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</si>
  <si>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</si>
  <si>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</si>
  <si>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</si>
  <si>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</si>
  <si>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</si>
  <si>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</si>
  <si>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</si>
  <si>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</si>
  <si>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</si>
  <si>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</si>
  <si>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</si>
  <si>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</si>
  <si>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</si>
  <si>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</si>
  <si>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</si>
  <si>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</si>
  <si>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</si>
  <si>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</si>
  <si>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</si>
  <si>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</si>
  <si>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</si>
  <si>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</si>
  <si>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</si>
  <si>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</si>
  <si>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</si>
  <si>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</si>
  <si>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</si>
  <si>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</si>
  <si>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</si>
  <si>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</si>
  <si>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</si>
  <si>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</si>
  <si>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</si>
  <si>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</si>
  <si>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</si>
  <si>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</si>
  <si>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</si>
  <si>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</si>
  <si>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</si>
  <si>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</si>
  <si>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</si>
  <si>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</si>
  <si>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</si>
  <si>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</si>
  <si>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</si>
  <si>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</si>
  <si>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</si>
  <si>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</si>
  <si>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</si>
  <si>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</si>
  <si>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</si>
  <si>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</si>
  <si>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</si>
  <si>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</si>
  <si>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</si>
  <si>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</si>
  <si>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</si>
  <si>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</si>
  <si>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</si>
  <si>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</si>
  <si>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</si>
  <si>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</si>
  <si>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</si>
  <si>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</si>
  <si>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</si>
  <si>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</si>
  <si>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</si>
  <si>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</si>
  <si>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</si>
  <si>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</si>
  <si>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</si>
  <si>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</si>
  <si>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</si>
  <si>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</si>
  <si>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</si>
  <si>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</si>
  <si>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</si>
  <si>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</si>
  <si>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</si>
  <si>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</si>
  <si>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</si>
  <si>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</si>
  <si>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</si>
  <si>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</si>
  <si>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</si>
  <si>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</si>
  <si>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</si>
  <si>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</si>
  <si>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</si>
  <si>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</si>
  <si>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</si>
  <si>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</si>
  <si>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</si>
  <si>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</si>
  <si>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</si>
  <si>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</si>
  <si>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</si>
  <si>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</si>
  <si>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</si>
  <si>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</si>
  <si>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</si>
  <si>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</si>
  <si>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</si>
  <si>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</si>
  <si>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</si>
  <si>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</si>
  <si>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</si>
  <si>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</si>
  <si>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</si>
  <si>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</si>
  <si>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</si>
  <si>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</si>
  <si>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</si>
  <si>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</si>
  <si>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</si>
  <si>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</si>
  <si>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</si>
  <si>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</si>
  <si>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</si>
  <si>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</si>
  <si>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</si>
  <si>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</si>
  <si>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</si>
  <si>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</si>
  <si>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</si>
  <si>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</si>
  <si>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</si>
  <si>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</si>
  <si>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</si>
  <si>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</si>
  <si>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</si>
  <si>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</si>
  <si>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</si>
  <si>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</si>
  <si>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</si>
  <si>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</si>
  <si>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</si>
  <si>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</si>
  <si>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</si>
  <si>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</si>
  <si>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</si>
  <si>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</si>
  <si>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</si>
  <si>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</si>
  <si>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</si>
  <si>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</si>
  <si>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</si>
  <si>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</si>
  <si>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</si>
  <si>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</si>
  <si>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</si>
  <si>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</si>
  <si>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</si>
  <si>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</si>
  <si>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</si>
  <si>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</si>
  <si>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</si>
  <si>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</si>
  <si>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</si>
  <si>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</si>
  <si>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</si>
  <si>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</si>
  <si>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</si>
  <si>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</si>
  <si>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</si>
  <si>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</si>
  <si>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</si>
  <si>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</si>
  <si>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</si>
  <si>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</si>
  <si>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</si>
  <si>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</si>
  <si>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</si>
  <si>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</si>
  <si>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</si>
  <si>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</si>
  <si>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</si>
  <si>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</si>
  <si>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</si>
  <si>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</si>
  <si>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</si>
  <si>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</si>
  <si>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</si>
  <si>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</si>
  <si>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</si>
  <si>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</si>
  <si>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</si>
  <si>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</si>
  <si>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</si>
  <si>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</si>
  <si>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</si>
  <si>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</si>
  <si>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</si>
  <si>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</si>
  <si>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</si>
  <si>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</si>
  <si>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</si>
  <si>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</si>
  <si>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</si>
  <si>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</si>
  <si>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</si>
  <si>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</si>
  <si>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</si>
  <si>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</si>
  <si>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</si>
  <si>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</si>
  <si>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</si>
  <si>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</si>
  <si>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</si>
  <si>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</si>
  <si>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</si>
  <si>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</si>
  <si>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</si>
  <si>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</si>
  <si>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</si>
  <si>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</si>
  <si>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</si>
  <si>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</si>
  <si>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</si>
  <si>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</si>
  <si>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</si>
  <si>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</si>
  <si>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</si>
  <si>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</si>
  <si>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</si>
  <si>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</si>
  <si>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</si>
  <si>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</si>
  <si>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</si>
  <si>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</si>
  <si>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</si>
  <si>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</si>
  <si>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</si>
  <si>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</si>
  <si>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</si>
  <si>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</si>
  <si>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</si>
  <si>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</si>
  <si>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</si>
  <si>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</si>
  <si>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</si>
  <si>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</si>
  <si>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</si>
  <si>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</si>
  <si>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</si>
  <si>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</si>
  <si>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</si>
  <si>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</si>
  <si>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</si>
  <si>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</si>
  <si>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</si>
  <si>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</si>
  <si>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</si>
  <si>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</si>
  <si>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</si>
  <si>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</si>
  <si>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</si>
  <si>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</si>
  <si>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</si>
  <si>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</si>
  <si>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</si>
  <si>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</si>
  <si>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</si>
  <si>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</si>
  <si>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</si>
  <si>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</si>
  <si>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</si>
  <si>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</si>
  <si>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</si>
  <si>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</si>
  <si>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</si>
  <si>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</si>
  <si>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</si>
  <si>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</si>
  <si>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</si>
  <si>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</si>
  <si>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</si>
  <si>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</si>
  <si>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</si>
  <si>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</si>
  <si>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</si>
  <si>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</si>
  <si>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</si>
  <si>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</si>
  <si>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</si>
  <si>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</si>
  <si>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</si>
  <si>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</si>
  <si>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</si>
  <si>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</si>
  <si>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</si>
  <si>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</si>
  <si>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</si>
  <si>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</si>
  <si>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</si>
  <si>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</si>
  <si>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</si>
  <si>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</si>
  <si>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</si>
  <si>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</si>
  <si>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</si>
  <si>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</si>
  <si>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</si>
  <si>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</si>
  <si>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</si>
  <si>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</si>
  <si>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</si>
  <si>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</si>
  <si>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</si>
  <si>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</si>
  <si>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</si>
  <si>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</si>
  <si>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</si>
  <si>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</si>
  <si>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</si>
  <si>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</si>
  <si>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</si>
  <si>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</si>
  <si>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</si>
  <si>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</si>
  <si>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</si>
  <si>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</si>
  <si>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</si>
  <si>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</si>
  <si>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</si>
  <si>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</si>
  <si>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</si>
  <si>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</si>
  <si>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</si>
  <si>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</si>
  <si>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</si>
  <si>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</si>
  <si>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</si>
  <si>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</si>
  <si>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</si>
  <si>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</si>
  <si>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</si>
  <si>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</si>
  <si>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</si>
  <si>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</si>
  <si>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</si>
  <si>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</si>
  <si>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</si>
  <si>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</si>
  <si>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</si>
  <si>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</si>
  <si>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</si>
  <si>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</si>
  <si>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</si>
  <si>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</si>
  <si>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</si>
  <si>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</si>
  <si>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</si>
  <si>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</si>
  <si>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</si>
  <si>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</si>
  <si>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</si>
  <si>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</si>
  <si>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</si>
  <si>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</si>
  <si>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</si>
  <si>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</si>
  <si>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</si>
  <si>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</si>
  <si>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</si>
  <si>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</si>
  <si>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</si>
  <si>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</si>
  <si>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</si>
  <si>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</si>
  <si>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</si>
  <si>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</si>
  <si>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</si>
  <si>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</si>
  <si>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</si>
  <si>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</si>
  <si>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</si>
  <si>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</si>
  <si>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</si>
  <si>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</si>
  <si>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</si>
  <si>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</si>
  <si>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</si>
  <si>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</si>
  <si>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</si>
  <si>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</si>
  <si>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</si>
  <si>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</si>
  <si>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</si>
  <si>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</si>
  <si>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</si>
  <si>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</si>
  <si>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</si>
  <si>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</si>
  <si>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</si>
  <si>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</si>
  <si>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</si>
  <si>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</si>
  <si>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</si>
  <si>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</si>
  <si>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</si>
  <si>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</si>
  <si>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</si>
  <si>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</si>
  <si>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</si>
  <si>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</si>
  <si>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</si>
  <si>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</si>
  <si>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</si>
  <si>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</si>
  <si>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</si>
  <si>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</si>
  <si>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</si>
  <si>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</si>
  <si>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</si>
  <si>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</si>
  <si>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</si>
  <si>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</si>
  <si>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</si>
  <si>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</si>
  <si>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</si>
  <si>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</si>
  <si>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</si>
  <si>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</si>
  <si>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</si>
  <si>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</si>
  <si>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</si>
  <si>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</si>
  <si>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</si>
  <si>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</si>
  <si>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</si>
  <si>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</si>
  <si>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</si>
  <si>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</si>
  <si>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</si>
  <si>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</si>
  <si>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</si>
  <si>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</si>
  <si>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</si>
  <si>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</si>
  <si>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</si>
  <si>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</si>
  <si>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</si>
  <si>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</si>
  <si>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</si>
  <si>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</si>
  <si>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</si>
  <si>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</si>
  <si>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</si>
  <si>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</si>
  <si>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</si>
  <si>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</si>
  <si>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</si>
  <si>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</si>
  <si>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</si>
  <si>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</si>
  <si>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</si>
  <si>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</si>
  <si>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</si>
  <si>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</si>
  <si>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</si>
  <si>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</si>
  <si>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</si>
  <si>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</si>
  <si>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</si>
  <si>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</si>
  <si>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</si>
  <si>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</si>
  <si>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</si>
  <si>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</si>
  <si>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</si>
  <si>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</si>
  <si>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</si>
  <si>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</si>
  <si>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</si>
  <si>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</si>
  <si>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</si>
  <si>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</si>
  <si>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</si>
  <si>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</si>
  <si>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</si>
  <si>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</si>
  <si>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</si>
  <si>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</si>
  <si>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</si>
  <si>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</si>
  <si>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</si>
  <si>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</si>
  <si>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</si>
  <si>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</si>
  <si>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</si>
  <si>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</si>
  <si>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</si>
  <si>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</si>
  <si>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</si>
  <si>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</si>
  <si>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</si>
  <si>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</si>
  <si>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</si>
  <si>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</si>
  <si>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</si>
  <si>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</si>
  <si>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</si>
  <si>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</si>
  <si>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</si>
  <si>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</si>
  <si>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</si>
  <si>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</si>
  <si>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</si>
  <si>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</si>
  <si>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</si>
  <si>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</si>
  <si>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</si>
  <si>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</si>
  <si>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</si>
  <si>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</si>
  <si>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</si>
  <si>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</si>
  <si>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</si>
  <si>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</si>
  <si>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</si>
  <si>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</si>
  <si>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</si>
  <si>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</si>
  <si>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</si>
  <si>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</si>
  <si>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</si>
  <si>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</si>
  <si>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</si>
  <si>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</si>
  <si>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</si>
  <si>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</si>
  <si>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</si>
  <si>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</si>
  <si>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</si>
  <si>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</si>
  <si>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</si>
  <si>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</si>
  <si>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</si>
  <si>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</si>
  <si>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</si>
  <si>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</si>
  <si>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</si>
  <si>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</si>
  <si>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</si>
  <si>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</si>
  <si>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</si>
  <si>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</si>
  <si>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</si>
  <si>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</si>
  <si>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</si>
  <si>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</si>
  <si>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</si>
  <si>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</si>
  <si>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</si>
  <si>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</si>
  <si>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</si>
  <si>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</si>
  <si>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</si>
  <si>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</si>
  <si>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</si>
  <si>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</si>
  <si>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</si>
  <si>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</si>
  <si>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</si>
  <si>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</si>
  <si>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</si>
  <si>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</si>
  <si>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</si>
  <si>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</si>
  <si>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</si>
  <si>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</si>
  <si>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</si>
  <si>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</si>
  <si>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</si>
  <si>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</si>
  <si>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</si>
  <si>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</si>
  <si>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</si>
  <si>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</si>
  <si>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</si>
  <si>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</si>
  <si>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</si>
  <si>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</si>
  <si>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</si>
  <si>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</si>
  <si>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</si>
  <si>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</si>
  <si>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</si>
  <si>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</si>
  <si>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</si>
  <si>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</si>
  <si>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</si>
  <si>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</si>
  <si>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</si>
  <si>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</si>
  <si>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</si>
  <si>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</si>
  <si>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</si>
  <si>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</si>
  <si>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</si>
  <si>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</si>
  <si>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</si>
  <si>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</si>
  <si>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</si>
  <si>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</si>
  <si>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</si>
  <si>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</si>
  <si>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</si>
  <si>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</si>
  <si>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</si>
  <si>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</si>
  <si>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</si>
  <si>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</si>
  <si>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</si>
  <si>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</si>
  <si>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</si>
  <si>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</si>
  <si>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</si>
  <si>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</si>
  <si>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</si>
  <si>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</si>
  <si>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</si>
  <si>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</si>
  <si>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</si>
  <si>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</si>
  <si>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</si>
  <si>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</si>
  <si>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</si>
  <si>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</si>
  <si>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</si>
  <si>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</si>
  <si>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</si>
  <si>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</si>
  <si>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</si>
  <si>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</si>
  <si>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</si>
  <si>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</si>
  <si>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</si>
  <si>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</si>
  <si>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</si>
  <si>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</si>
  <si>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</si>
  <si>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</si>
  <si>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</si>
  <si>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</si>
  <si>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</si>
  <si>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</si>
  <si>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</si>
  <si>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</si>
  <si>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</si>
  <si>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</si>
  <si>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</si>
  <si>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</si>
  <si>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</si>
  <si>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</si>
  <si>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</si>
  <si>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</si>
  <si>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</si>
  <si>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</si>
  <si>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</si>
  <si>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</si>
  <si>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</si>
  <si>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</si>
  <si>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</si>
  <si>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</si>
  <si>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</si>
  <si>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</si>
  <si>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</si>
  <si>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</si>
  <si>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</si>
  <si>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</si>
  <si>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</si>
  <si>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</si>
  <si>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</si>
  <si>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</si>
  <si>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</si>
  <si>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</si>
  <si>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</si>
  <si>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</si>
  <si>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</si>
  <si>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</si>
  <si>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</si>
  <si>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</si>
  <si>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</si>
  <si>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</si>
  <si>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</si>
  <si>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</si>
  <si>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</si>
  <si>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</si>
  <si>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</si>
  <si>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</si>
  <si>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</si>
  <si>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</si>
  <si>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</si>
  <si>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</si>
  <si>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</si>
  <si>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</si>
  <si>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</si>
  <si>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</si>
  <si>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</si>
  <si>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</si>
  <si>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</si>
  <si>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</si>
  <si>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</si>
  <si>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</si>
  <si>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</si>
  <si>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</si>
  <si>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</si>
  <si>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</si>
  <si>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</si>
  <si>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</si>
  <si>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</si>
  <si>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</si>
  <si>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</si>
  <si>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</si>
  <si>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</si>
  <si>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</si>
  <si>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</si>
  <si>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</si>
  <si>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</si>
  <si>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</si>
  <si>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</si>
  <si>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</si>
  <si>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</si>
  <si>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</si>
  <si>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</si>
  <si>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</si>
  <si>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</si>
  <si>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</si>
  <si>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</si>
  <si>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</si>
  <si>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</si>
  <si>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</si>
  <si>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</si>
  <si>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</si>
  <si>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</si>
  <si>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</si>
  <si>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</si>
  <si>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</si>
  <si>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</si>
  <si>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</si>
  <si>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</si>
  <si>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</si>
  <si>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</si>
  <si>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</si>
  <si>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</si>
  <si>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</si>
  <si>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</si>
  <si>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</si>
  <si>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</si>
  <si>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</si>
  <si>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</si>
  <si>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</si>
  <si>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</si>
  <si>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</si>
  <si>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</si>
  <si>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</si>
  <si>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</si>
  <si>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</si>
  <si>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</si>
  <si>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</si>
  <si>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</si>
  <si>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</si>
  <si>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</si>
  <si>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</si>
  <si>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</si>
  <si>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</si>
  <si>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</si>
  <si>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</si>
  <si>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</si>
  <si>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</si>
  <si>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</si>
  <si>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</si>
  <si>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</si>
  <si>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</si>
  <si>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</si>
  <si>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</si>
  <si>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</si>
  <si>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</si>
  <si>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</si>
  <si>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</si>
  <si>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</si>
  <si>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</si>
  <si>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</si>
  <si>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</si>
  <si>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</si>
  <si>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</si>
  <si>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</si>
  <si>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</si>
  <si>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</si>
  <si>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</si>
  <si>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</si>
  <si>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</si>
  <si>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</si>
  <si>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</si>
  <si>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</si>
  <si>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</si>
  <si>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</si>
  <si>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</si>
  <si>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</si>
  <si>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</si>
  <si>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</si>
  <si>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</si>
  <si>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</si>
  <si>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</si>
  <si>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</si>
  <si>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</si>
  <si>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</si>
  <si>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</si>
  <si>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</si>
  <si>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</si>
  <si>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</si>
  <si>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</si>
  <si>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</si>
  <si>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</si>
  <si>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</si>
  <si>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</si>
  <si>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</si>
  <si>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</si>
  <si>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</si>
  <si>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</si>
  <si>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</si>
  <si>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</si>
  <si>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</si>
  <si>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</si>
  <si>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</si>
  <si>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</si>
  <si>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</si>
  <si>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</si>
  <si>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</si>
  <si>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</si>
  <si>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</si>
  <si>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</si>
  <si>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</si>
  <si>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</si>
  <si>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</si>
  <si>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</si>
  <si>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</si>
  <si>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</si>
  <si>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</si>
  <si>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</si>
  <si>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</si>
  <si>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</si>
  <si>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</si>
  <si>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</si>
  <si>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</si>
  <si>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</si>
  <si>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</si>
  <si>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</si>
  <si>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</si>
  <si>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</si>
  <si>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</si>
  <si>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</si>
  <si>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</si>
  <si>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</si>
  <si>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</si>
  <si>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</si>
  <si>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</si>
  <si>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</si>
  <si>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</si>
  <si>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</si>
  <si>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</si>
  <si>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</si>
  <si>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</si>
  <si>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</si>
  <si>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</si>
  <si>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</si>
  <si>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</si>
  <si>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</si>
  <si>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</si>
  <si>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</si>
  <si>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</si>
  <si>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</si>
  <si>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</si>
  <si>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</si>
  <si>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</si>
  <si>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</si>
  <si>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</si>
  <si>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</si>
  <si>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</si>
  <si>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</si>
  <si>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</si>
  <si>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</si>
  <si>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</si>
  <si>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</si>
  <si>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</si>
  <si>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</si>
  <si>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</si>
  <si>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</si>
  <si>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</si>
  <si>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</si>
  <si>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</si>
  <si>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</si>
  <si>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</si>
  <si>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</si>
  <si>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</si>
  <si>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</si>
  <si>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</si>
  <si>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</si>
  <si>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</si>
  <si>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</si>
  <si>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</si>
  <si>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</si>
  <si>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</si>
  <si>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</si>
  <si>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</si>
  <si>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</si>
  <si>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</si>
  <si>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</si>
  <si>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</si>
  <si>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</si>
  <si>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</si>
  <si>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</si>
  <si>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</si>
  <si>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</si>
  <si>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</si>
  <si>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</si>
  <si>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</si>
  <si>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</si>
  <si>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</si>
  <si>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</si>
  <si>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</si>
  <si>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</si>
  <si>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</si>
  <si>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</si>
  <si>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</si>
  <si>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</si>
  <si>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</si>
  <si>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</si>
  <si>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</si>
  <si>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</si>
  <si>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</si>
  <si>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</si>
  <si>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</si>
  <si>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</si>
  <si>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</si>
  <si>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</si>
  <si>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</si>
  <si>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</si>
  <si>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</si>
  <si>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</si>
  <si>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</si>
  <si>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</si>
  <si>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</si>
  <si>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</si>
  <si>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</si>
  <si>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</si>
  <si>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</si>
  <si>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</si>
  <si>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</si>
  <si>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</si>
  <si>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</si>
  <si>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</si>
  <si>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</si>
  <si>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</si>
  <si>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</si>
  <si>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</si>
  <si>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</si>
  <si>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</si>
  <si>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</si>
  <si>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</si>
  <si>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</si>
  <si>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</si>
  <si>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</si>
  <si>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</si>
  <si>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</si>
  <si>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</si>
  <si>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</si>
  <si>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</si>
  <si>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</si>
  <si>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</si>
  <si>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</si>
  <si>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</si>
  <si>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</si>
  <si>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</si>
  <si>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</si>
  <si>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</si>
  <si>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</si>
  <si>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</si>
  <si>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</si>
  <si>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</si>
  <si>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</si>
  <si>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</si>
  <si>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</si>
  <si>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</si>
  <si>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</si>
  <si>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</si>
  <si>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</si>
  <si>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</si>
  <si>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</si>
  <si>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</si>
  <si>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</si>
  <si>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</si>
  <si>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</si>
  <si>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</si>
  <si>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</si>
  <si>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</si>
  <si>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</si>
  <si>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</si>
  <si>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</si>
  <si>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</si>
  <si>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</si>
  <si>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</si>
  <si>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</si>
  <si>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</si>
  <si>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</si>
  <si>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</si>
  <si>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</si>
  <si>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</si>
  <si>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</si>
  <si>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</si>
  <si>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</si>
  <si>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</si>
  <si>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</si>
  <si>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</si>
  <si>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</si>
  <si>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</si>
  <si>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</si>
  <si>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</si>
  <si>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</si>
  <si>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</si>
  <si>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</si>
  <si>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</si>
  <si>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</si>
  <si>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</si>
  <si>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</si>
  <si>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</si>
  <si>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</si>
  <si>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</si>
  <si>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</si>
  <si>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</si>
  <si>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</si>
  <si>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</si>
  <si>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</si>
  <si>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</si>
  <si>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</si>
  <si>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</si>
  <si>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</si>
  <si>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</si>
  <si>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</si>
  <si>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</si>
  <si>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</si>
  <si>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</si>
  <si>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</si>
  <si>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</si>
  <si>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</si>
  <si>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</si>
  <si>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</si>
  <si>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</si>
  <si>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</si>
  <si>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</si>
  <si>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</si>
  <si>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</si>
  <si>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</si>
  <si>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</si>
  <si>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</si>
  <si>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</si>
  <si>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</si>
  <si>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</si>
  <si>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</si>
  <si>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</si>
  <si>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</si>
  <si>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</si>
  <si>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</si>
  <si>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</si>
  <si>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</si>
  <si>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</si>
  <si>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</si>
  <si>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</si>
  <si>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</si>
  <si>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</si>
  <si>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</si>
  <si>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</si>
  <si>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</si>
  <si>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</si>
  <si>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</si>
  <si>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</si>
  <si>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</si>
  <si>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</si>
  <si>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</si>
  <si>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</si>
  <si>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</si>
  <si>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</si>
  <si>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</si>
  <si>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</si>
  <si>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</si>
  <si>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</si>
  <si>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</si>
  <si>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</si>
  <si>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</si>
  <si>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</si>
  <si>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</si>
  <si>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</si>
  <si>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</si>
  <si>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</si>
  <si>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</si>
  <si>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</si>
  <si>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</si>
  <si>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</si>
  <si>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</si>
  <si>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</si>
  <si>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</si>
  <si>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</si>
  <si>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</si>
  <si>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</si>
  <si>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</si>
  <si>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</si>
  <si>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</si>
  <si>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</si>
  <si>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</si>
  <si>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</si>
  <si>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</si>
  <si>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</si>
  <si>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</si>
  <si>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</si>
  <si>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</si>
  <si>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</si>
  <si>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</si>
  <si>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</si>
  <si>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</si>
  <si>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</si>
  <si>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</si>
  <si>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</si>
  <si>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</si>
  <si>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</si>
  <si>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</si>
  <si>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</si>
  <si>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</si>
  <si>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</si>
  <si>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</si>
  <si>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</si>
  <si>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</si>
  <si>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</si>
  <si>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</si>
  <si>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</si>
  <si>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</si>
  <si>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</si>
  <si>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</si>
  <si>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</si>
  <si>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</si>
  <si>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</si>
  <si>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</si>
  <si>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</si>
  <si>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</si>
  <si>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</si>
  <si>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</si>
  <si>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</si>
  <si>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</si>
  <si>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</si>
  <si>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</si>
  <si>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</si>
  <si>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</si>
  <si>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</si>
  <si>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</si>
  <si>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</si>
  <si>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</si>
  <si>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</si>
  <si>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</si>
  <si>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</si>
  <si>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</si>
  <si>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</si>
  <si>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</si>
  <si>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</si>
  <si>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</si>
  <si>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</si>
  <si>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</si>
  <si>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</si>
  <si>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</si>
  <si>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</si>
  <si>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</si>
  <si>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</si>
  <si>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</si>
  <si>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</si>
  <si>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</si>
  <si>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</si>
  <si>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</si>
  <si>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</si>
  <si>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</si>
  <si>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</si>
  <si>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</si>
  <si>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</si>
  <si>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</si>
  <si>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</si>
  <si>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</si>
  <si>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</si>
  <si>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</si>
  <si>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</si>
  <si>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</si>
  <si>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</si>
  <si>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</si>
  <si>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</si>
  <si>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</si>
  <si>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</si>
  <si>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</si>
  <si>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</si>
  <si>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</si>
  <si>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</si>
  <si>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</si>
  <si>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</si>
  <si>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</si>
  <si>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</si>
  <si>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</si>
  <si>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</si>
  <si>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</si>
  <si>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</si>
  <si>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</si>
  <si>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</si>
  <si>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</si>
  <si>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</si>
  <si>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</si>
  <si>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</si>
  <si>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</si>
  <si>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</si>
  <si>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</si>
  <si>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</si>
  <si>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</si>
  <si>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</si>
  <si>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</si>
  <si>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</si>
  <si>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</si>
  <si>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</si>
  <si>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</si>
  <si>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</si>
  <si>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</si>
  <si>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</si>
  <si>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</si>
  <si>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</si>
  <si>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</si>
  <si>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</si>
  <si>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</si>
  <si>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</si>
  <si>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</si>
  <si>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</si>
  <si>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</si>
  <si>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</si>
  <si>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</si>
  <si>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</si>
  <si>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</si>
  <si>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</si>
  <si>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</si>
  <si>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</si>
  <si>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</si>
  <si>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</si>
  <si>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</si>
  <si>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</si>
  <si>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</si>
  <si>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</si>
  <si>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</si>
  <si>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</si>
  <si>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</si>
  <si>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</si>
  <si>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</si>
  <si>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</si>
  <si>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</si>
  <si>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</si>
  <si>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</si>
  <si>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</si>
  <si>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</si>
  <si>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</si>
  <si>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</si>
  <si>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</si>
  <si>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</si>
  <si>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</si>
  <si>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</si>
  <si>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</si>
  <si>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</si>
  <si>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</si>
  <si>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</si>
  <si>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</si>
  <si>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</si>
  <si>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</si>
  <si>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</si>
  <si>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</si>
  <si>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</si>
  <si>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</si>
  <si>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</si>
  <si>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</si>
  <si>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</si>
  <si>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</si>
  <si>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</si>
  <si>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</si>
  <si>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</si>
  <si>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</si>
  <si>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</si>
  <si>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</si>
  <si>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</si>
  <si>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</si>
  <si>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</si>
  <si>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</si>
  <si>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</si>
  <si>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</si>
  <si>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</si>
  <si>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</si>
  <si>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</si>
  <si>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</si>
  <si>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</si>
  <si>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</si>
  <si>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</si>
  <si>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</si>
  <si>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</si>
  <si>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</si>
  <si>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</si>
  <si>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</si>
  <si>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</si>
  <si>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</si>
  <si>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</si>
  <si>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</si>
  <si>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</si>
  <si>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</si>
  <si>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</si>
  <si>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</si>
  <si>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</si>
  <si>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</si>
  <si>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</si>
  <si>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</si>
  <si>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</si>
  <si>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</si>
  <si>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</si>
  <si>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</si>
  <si>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</si>
  <si>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</si>
  <si>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</si>
  <si>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</si>
  <si>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</si>
  <si>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</si>
  <si>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</si>
  <si>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</si>
  <si>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</si>
  <si>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</si>
  <si>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</si>
  <si>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</si>
  <si>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</si>
  <si>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</si>
  <si>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</si>
  <si>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</si>
  <si>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</si>
  <si>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</si>
  <si>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</si>
  <si>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</si>
  <si>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</si>
  <si>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</si>
  <si>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</si>
  <si>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</si>
  <si>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</si>
  <si>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</si>
  <si>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</si>
  <si>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</si>
  <si>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</si>
  <si>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</si>
  <si>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</si>
  <si>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</si>
  <si>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</si>
  <si>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</si>
  <si>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</si>
  <si>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</si>
  <si>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</si>
  <si>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</si>
  <si>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</si>
  <si>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</si>
  <si>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</si>
  <si>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</si>
  <si>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</si>
  <si>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</si>
  <si>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</si>
  <si>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</si>
  <si>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</si>
  <si>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</si>
  <si>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</si>
  <si>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</si>
  <si>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</si>
  <si>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</si>
  <si>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</si>
  <si>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</si>
  <si>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</si>
  <si>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</si>
  <si>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</si>
  <si>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</si>
  <si>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</si>
  <si>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</si>
  <si>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</si>
  <si>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</si>
  <si>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</si>
  <si>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</si>
  <si>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</si>
  <si>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</si>
  <si>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</si>
  <si>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</si>
  <si>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</si>
  <si>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</si>
  <si>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</si>
  <si>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</si>
  <si>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</si>
  <si>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</si>
  <si>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</si>
  <si>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</si>
  <si>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</si>
  <si>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</si>
  <si>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</si>
  <si>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</si>
  <si>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</si>
  <si>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</si>
  <si>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</si>
  <si>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</si>
  <si>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</si>
  <si>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</si>
  <si>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</si>
  <si>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</si>
  <si>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</si>
  <si>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</si>
  <si>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</si>
  <si>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</si>
  <si>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</si>
  <si>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</si>
  <si>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</si>
  <si>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</si>
  <si>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</si>
  <si>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</si>
  <si>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</si>
  <si>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</si>
  <si>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</si>
  <si>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</si>
  <si>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</si>
  <si>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</si>
  <si>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</si>
  <si>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</si>
  <si>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</si>
  <si>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</si>
  <si>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</si>
  <si>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</si>
  <si>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</si>
  <si>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</si>
  <si>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</si>
  <si>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</si>
  <si>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</si>
  <si>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</si>
  <si>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</si>
  <si>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</si>
  <si>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</si>
  <si>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</si>
  <si>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</si>
  <si>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</si>
  <si>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</si>
  <si>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</si>
  <si>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</si>
  <si>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</si>
  <si>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</si>
  <si>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</si>
  <si>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</si>
  <si>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</si>
  <si>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</si>
  <si>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</si>
  <si>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</si>
  <si>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</si>
  <si>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</si>
  <si>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</si>
  <si>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</si>
  <si>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</si>
  <si>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</si>
  <si>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</si>
  <si>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</si>
  <si>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</si>
  <si>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</si>
  <si>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</si>
  <si>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</si>
  <si>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</si>
  <si>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</si>
  <si>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</si>
  <si>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</si>
  <si>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</si>
  <si>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</si>
  <si>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</si>
  <si>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</si>
  <si>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</si>
  <si>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</si>
  <si>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</si>
  <si>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</si>
  <si>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</si>
  <si>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</si>
  <si>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</si>
  <si>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</si>
  <si>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</si>
  <si>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</si>
  <si>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</si>
  <si>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</si>
  <si>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</si>
  <si>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</si>
  <si>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</si>
  <si>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</si>
  <si>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</si>
  <si>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</si>
  <si>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</si>
  <si>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</si>
  <si>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</si>
  <si>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</si>
  <si>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</si>
  <si>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</si>
  <si>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</si>
  <si>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</si>
  <si>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</si>
  <si>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</si>
  <si>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</si>
  <si>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</si>
  <si>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</si>
  <si>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</si>
  <si>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</si>
  <si>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</si>
  <si>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</si>
  <si>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</si>
  <si>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</si>
  <si>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</si>
  <si>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</si>
  <si>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</si>
  <si>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</si>
  <si>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</si>
  <si>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</si>
  <si>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</si>
  <si>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</si>
  <si>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</si>
  <si>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</si>
  <si>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</si>
  <si>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</si>
  <si>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</si>
  <si>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</si>
  <si>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</si>
  <si>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</si>
  <si>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</si>
  <si>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</si>
  <si>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</si>
  <si>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</si>
  <si>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</si>
  <si>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</si>
  <si>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</si>
  <si>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</si>
  <si>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</si>
  <si>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</si>
  <si>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</si>
  <si>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</si>
  <si>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</si>
  <si>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</si>
  <si>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</si>
  <si>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</si>
  <si>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</si>
  <si>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</si>
  <si>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</si>
  <si>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</si>
  <si>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</si>
  <si>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</si>
  <si>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</si>
  <si>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</si>
  <si>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</si>
  <si>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</si>
  <si>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</si>
  <si>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</si>
  <si>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</si>
  <si>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</si>
  <si>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</si>
  <si>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</si>
  <si>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</si>
  <si>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</si>
  <si>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</si>
  <si>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</si>
  <si>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</si>
  <si>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</si>
  <si>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</si>
  <si>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</si>
  <si>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</si>
  <si>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</si>
  <si>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</si>
  <si>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</si>
  <si>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</si>
  <si>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</si>
  <si>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</si>
  <si>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</si>
  <si>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</si>
  <si>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</si>
  <si>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</si>
  <si>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</si>
  <si>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</si>
  <si>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</si>
  <si>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</si>
  <si>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</si>
  <si>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</si>
  <si>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</si>
  <si>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</si>
  <si>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</si>
  <si>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</si>
  <si>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</si>
  <si>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</si>
  <si>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</si>
  <si>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</si>
  <si>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</si>
  <si>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</si>
  <si>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</si>
  <si>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</si>
  <si>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</si>
  <si>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</si>
  <si>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</si>
  <si>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</si>
  <si>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</si>
  <si>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</si>
  <si>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</si>
  <si>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</si>
  <si>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</si>
  <si>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</si>
  <si>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</si>
  <si>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</si>
  <si>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</si>
  <si>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</si>
  <si>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</si>
  <si>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</si>
  <si>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</si>
  <si>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</si>
  <si>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</si>
  <si>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</si>
  <si>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</si>
  <si>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</si>
  <si>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</si>
  <si>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</si>
  <si>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</si>
  <si>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</si>
  <si>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</si>
  <si>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</si>
  <si>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</si>
  <si>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</si>
  <si>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</si>
  <si>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</si>
  <si>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</si>
  <si>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</si>
  <si>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</si>
  <si>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</si>
  <si>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</si>
  <si>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</si>
  <si>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</si>
  <si>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</si>
  <si>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</si>
  <si>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</si>
  <si>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</si>
  <si>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</si>
  <si>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</si>
  <si>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</si>
  <si>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</si>
  <si>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</si>
  <si>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</si>
  <si>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</si>
  <si>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</si>
  <si>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</si>
  <si>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</si>
  <si>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</si>
  <si>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</si>
  <si>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</si>
  <si>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</si>
  <si>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</si>
  <si>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</si>
  <si>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</si>
  <si>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</si>
  <si>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</si>
  <si>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</si>
  <si>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</si>
  <si>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</si>
  <si>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</si>
  <si>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</si>
  <si>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</si>
  <si>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</si>
  <si>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</si>
  <si>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</si>
  <si>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</si>
  <si>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</si>
  <si>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</si>
  <si>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</si>
  <si>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</si>
  <si>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</si>
  <si>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</si>
  <si>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</si>
  <si>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</si>
  <si>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</si>
  <si>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</si>
  <si>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</si>
  <si>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</si>
  <si>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</si>
  <si>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</si>
  <si>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</si>
  <si>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</si>
  <si>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</si>
  <si>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</si>
  <si>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</si>
  <si>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</si>
  <si>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</si>
  <si>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</si>
  <si>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</si>
  <si>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</si>
  <si>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</si>
  <si>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</si>
  <si>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</si>
  <si>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</si>
  <si>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</si>
  <si>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</si>
  <si>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</si>
  <si>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</si>
  <si>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</si>
  <si>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</si>
  <si>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</si>
  <si>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</si>
  <si>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</si>
  <si>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</si>
  <si>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</si>
  <si>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</si>
  <si>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</si>
  <si>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</si>
  <si>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</si>
  <si>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</si>
  <si>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</si>
  <si>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</si>
  <si>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</si>
  <si>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</si>
  <si>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</si>
  <si>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</si>
  <si>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</si>
  <si>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</si>
  <si>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</si>
  <si>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</si>
  <si>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</si>
  <si>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</si>
  <si>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</si>
  <si>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</si>
  <si>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</si>
  <si>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</si>
  <si>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</si>
  <si>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</si>
  <si>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</si>
  <si>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</si>
  <si>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</si>
  <si>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</si>
  <si>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</si>
  <si>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</si>
  <si>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</si>
  <si>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</si>
  <si>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</si>
  <si>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</si>
  <si>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</si>
  <si>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</si>
  <si>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</si>
  <si>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</si>
  <si>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</si>
  <si>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</si>
  <si>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</si>
  <si>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</si>
  <si>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</si>
  <si>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</si>
  <si>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</si>
  <si>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</si>
  <si>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</si>
  <si>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</si>
  <si>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</si>
  <si>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</si>
  <si>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</si>
  <si>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</si>
  <si>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</si>
  <si>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</si>
  <si>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</si>
  <si>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</si>
  <si>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</si>
  <si>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</si>
  <si>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</si>
  <si>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</si>
  <si>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</si>
  <si>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</si>
  <si>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</si>
  <si>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</si>
  <si>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</si>
  <si>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</si>
  <si>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</si>
  <si>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</si>
  <si>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</si>
  <si>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</si>
  <si>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</si>
  <si>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</si>
  <si>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</si>
  <si>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</si>
  <si>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</si>
  <si>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</si>
  <si>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</si>
  <si>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</si>
  <si>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</si>
  <si>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</si>
  <si>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</si>
  <si>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</si>
  <si>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</si>
  <si>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</si>
  <si>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</si>
  <si>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</si>
  <si>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</si>
  <si>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</si>
  <si>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</si>
  <si>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</si>
  <si>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</si>
  <si>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</si>
  <si>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</si>
  <si>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</si>
  <si>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</si>
  <si>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</si>
  <si>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</si>
  <si>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</si>
  <si>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</si>
  <si>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</si>
  <si>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</si>
  <si>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</si>
  <si>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</si>
  <si>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</si>
  <si>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</si>
  <si>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</si>
  <si>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</si>
  <si>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</si>
  <si>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</si>
  <si>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</si>
  <si>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</si>
  <si>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</si>
  <si>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</si>
  <si>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</si>
  <si>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</si>
  <si>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</si>
  <si>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</si>
  <si>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</si>
  <si>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</si>
  <si>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</si>
  <si>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</si>
  <si>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</si>
  <si>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</si>
  <si>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</si>
  <si>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</si>
  <si>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</si>
  <si>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</si>
  <si>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</si>
  <si>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</si>
  <si>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</si>
  <si>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</si>
  <si>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</si>
  <si>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</si>
  <si>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</si>
  <si>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</si>
  <si>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</si>
  <si>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</si>
  <si>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</si>
  <si>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</si>
  <si>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</si>
  <si>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</si>
  <si>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</si>
  <si>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</si>
  <si>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</si>
  <si>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</si>
  <si>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</si>
  <si>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</si>
  <si>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</si>
  <si>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</si>
  <si>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</si>
  <si>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</si>
  <si>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</si>
  <si>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</si>
  <si>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</si>
  <si>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</si>
  <si>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</si>
  <si>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</si>
  <si>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</si>
  <si>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</si>
  <si>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</si>
  <si>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</si>
  <si>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</si>
  <si>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</si>
  <si>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</si>
  <si>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</si>
  <si>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</si>
  <si>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</si>
  <si>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</si>
  <si>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</si>
  <si>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</si>
  <si>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</si>
  <si>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</si>
  <si>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</si>
  <si>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</si>
  <si>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</si>
  <si>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</si>
  <si>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</si>
  <si>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</si>
  <si>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</si>
  <si>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</si>
  <si>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</si>
  <si>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</si>
  <si>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</si>
  <si>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</si>
  <si>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</si>
  <si>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</si>
  <si>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</si>
  <si>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</si>
  <si>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</si>
  <si>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</si>
  <si>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</si>
  <si>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</si>
  <si>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</si>
  <si>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</si>
  <si>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</si>
  <si>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</si>
  <si>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</si>
  <si>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</si>
  <si>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</si>
  <si>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</si>
  <si>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</si>
  <si>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</si>
  <si>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</si>
  <si>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</si>
  <si>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</si>
  <si>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</si>
  <si>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</si>
  <si>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</si>
  <si>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</si>
  <si>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</si>
  <si>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</si>
  <si>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</si>
  <si>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</si>
  <si>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</si>
  <si>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</si>
  <si>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</si>
  <si>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</si>
  <si>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</si>
  <si>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</si>
  <si>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</si>
  <si>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</si>
  <si>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</si>
  <si>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</si>
  <si>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</si>
  <si>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</si>
  <si>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</si>
  <si>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</si>
  <si>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</si>
  <si>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</si>
  <si>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</si>
  <si>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</si>
  <si>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</si>
  <si>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</si>
  <si>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</si>
  <si>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</si>
  <si>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</si>
  <si>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</si>
  <si>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</si>
  <si>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</si>
  <si>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</si>
  <si>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</si>
  <si>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</si>
  <si>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</si>
  <si>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</si>
  <si>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</si>
  <si>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</si>
  <si>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</si>
  <si>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</si>
  <si>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</si>
  <si>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</si>
  <si>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</si>
  <si>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</si>
  <si>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</si>
  <si>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</si>
  <si>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</si>
  <si>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</si>
  <si>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</si>
  <si>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</si>
  <si>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</si>
  <si>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</si>
  <si>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</si>
  <si>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</si>
  <si>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</si>
  <si>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</si>
  <si>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</si>
  <si>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</si>
  <si>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</si>
  <si>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</si>
  <si>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</si>
  <si>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</si>
  <si>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</si>
  <si>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</si>
  <si>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</si>
  <si>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</si>
  <si>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</si>
  <si>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</si>
  <si>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</si>
  <si>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</si>
  <si>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</si>
  <si>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</si>
  <si>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</si>
  <si>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</si>
  <si>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</si>
  <si>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</si>
  <si>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</si>
  <si>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</si>
  <si>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</si>
  <si>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</si>
  <si>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</si>
  <si>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</si>
  <si>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</si>
  <si>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</si>
  <si>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</si>
  <si>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</si>
  <si>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</si>
  <si>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</si>
  <si>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</si>
  <si>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</si>
  <si>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</si>
  <si>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</si>
  <si>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</si>
  <si>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</si>
  <si>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</si>
  <si>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</si>
  <si>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</si>
  <si>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</si>
  <si>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</si>
  <si>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</si>
  <si>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</si>
  <si>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</si>
  <si>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</si>
  <si>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</si>
  <si>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</si>
  <si>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</si>
  <si>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</si>
  <si>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</si>
  <si>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</si>
  <si>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</si>
  <si>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</si>
  <si>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</si>
  <si>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</si>
  <si>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</si>
  <si>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</si>
  <si>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</si>
  <si>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</si>
  <si>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</si>
  <si>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</si>
  <si>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</si>
  <si>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</si>
  <si>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</si>
  <si>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</si>
  <si>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</si>
  <si>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</si>
  <si>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</si>
  <si>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</si>
  <si>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</si>
  <si>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</si>
  <si>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</si>
  <si>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</si>
  <si>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</si>
  <si>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</si>
  <si>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</si>
  <si>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</si>
  <si>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</si>
  <si>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</si>
  <si>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</si>
  <si>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</si>
  <si>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</si>
  <si>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</si>
  <si>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</si>
  <si>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</si>
  <si>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</si>
  <si>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</si>
  <si>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</si>
  <si>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</si>
  <si>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</si>
  <si>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</si>
  <si>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</si>
  <si>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</si>
  <si>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</si>
  <si>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</si>
  <si>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</si>
  <si>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</si>
  <si>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</si>
  <si>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</si>
  <si>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</si>
  <si>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</si>
  <si>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</si>
  <si>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</si>
  <si>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</si>
  <si>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</si>
  <si>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</si>
  <si>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</si>
  <si>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</si>
  <si>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</si>
  <si>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</si>
  <si>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</si>
  <si>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</si>
  <si>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</si>
  <si>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</si>
  <si>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</si>
  <si>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</si>
  <si>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</si>
  <si>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</si>
  <si>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</si>
  <si>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</si>
  <si>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</si>
  <si>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</si>
  <si>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</si>
  <si>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</si>
  <si>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</si>
  <si>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</si>
  <si>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</si>
  <si>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</si>
  <si>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</si>
  <si>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</si>
  <si>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</si>
  <si>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</si>
  <si>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</si>
  <si>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</si>
  <si>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</si>
  <si>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</si>
  <si>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</si>
  <si>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</si>
  <si>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</si>
  <si>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</si>
  <si>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</si>
  <si>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</si>
  <si>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</si>
  <si>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</si>
  <si>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</si>
  <si>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</si>
  <si>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</si>
  <si>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</si>
  <si>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</si>
  <si>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</si>
  <si>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</si>
  <si>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</si>
  <si>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</si>
  <si>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</si>
  <si>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</si>
  <si>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</si>
  <si>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</si>
  <si>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</si>
  <si>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</si>
  <si>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</si>
  <si>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</si>
  <si>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</si>
  <si>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</si>
  <si>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</si>
  <si>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</si>
  <si>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</si>
  <si>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</si>
  <si>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</si>
  <si>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</si>
  <si>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</si>
  <si>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</si>
  <si>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</si>
  <si>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</si>
  <si>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</si>
  <si>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</si>
  <si>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</si>
  <si>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</si>
  <si>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</si>
  <si>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</si>
  <si>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</si>
  <si>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</si>
  <si>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</si>
  <si>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</si>
  <si>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</si>
  <si>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</si>
  <si>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</si>
  <si>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</si>
  <si>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</si>
  <si>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</si>
  <si>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</si>
  <si>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</si>
  <si>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</si>
  <si>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</si>
  <si>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</si>
  <si>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</si>
  <si>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</si>
  <si>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</si>
  <si>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</si>
  <si>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</si>
  <si>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</si>
  <si>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</si>
  <si>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</si>
  <si>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</si>
  <si>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</si>
  <si>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</si>
  <si>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</si>
  <si>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</si>
  <si>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</si>
  <si>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</si>
  <si>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</si>
  <si>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</si>
  <si>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</si>
  <si>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</si>
  <si>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</si>
  <si>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</si>
  <si>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</si>
  <si>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</si>
  <si>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</si>
  <si>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</si>
  <si>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</si>
  <si>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</si>
  <si>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</si>
  <si>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</si>
  <si>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</si>
  <si>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</si>
  <si>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</si>
  <si>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</si>
  <si>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</si>
  <si>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</si>
  <si>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</si>
  <si>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</si>
  <si>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</si>
  <si>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</si>
  <si>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</si>
  <si>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</si>
  <si>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</si>
  <si>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</si>
  <si>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</si>
  <si>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</si>
  <si>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</si>
  <si>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</si>
  <si>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</si>
  <si>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</si>
  <si>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</si>
  <si>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</si>
  <si>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</si>
  <si>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</si>
  <si>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</si>
  <si>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</si>
  <si>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</si>
  <si>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</si>
  <si>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</si>
  <si>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</si>
  <si>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</si>
  <si>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</si>
  <si>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</si>
  <si>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</si>
  <si>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</si>
  <si>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</si>
  <si>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</si>
  <si>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</si>
  <si>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</si>
  <si>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</si>
  <si>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</si>
  <si>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</si>
  <si>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</si>
  <si>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</si>
  <si>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</si>
  <si>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</si>
  <si>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</si>
  <si>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</si>
  <si>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</si>
  <si>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</si>
  <si>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</si>
  <si>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</si>
  <si>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</si>
  <si>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</si>
  <si>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</si>
  <si>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</si>
  <si>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</si>
  <si>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</si>
  <si>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</si>
  <si>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</si>
  <si>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</si>
  <si>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</si>
  <si>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</si>
  <si>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</si>
  <si>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</si>
  <si>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</si>
  <si>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</si>
  <si>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</si>
  <si>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</si>
  <si>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</si>
  <si>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</si>
  <si>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</si>
  <si>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</si>
  <si>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</si>
  <si>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</si>
  <si>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</si>
  <si>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</si>
  <si>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</si>
  <si>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</si>
  <si>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</si>
  <si>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</si>
  <si>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</si>
  <si>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</si>
  <si>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</si>
  <si>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</si>
  <si>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</si>
  <si>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</si>
  <si>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</si>
  <si>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</si>
  <si>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</si>
  <si>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</si>
  <si>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</si>
  <si>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</si>
  <si>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</si>
  <si>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</si>
  <si>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</si>
  <si>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</si>
  <si>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</si>
  <si>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</si>
  <si>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</si>
  <si>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</si>
  <si>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</si>
  <si>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</si>
  <si>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</si>
  <si>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</si>
  <si>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</si>
  <si>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</si>
  <si>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</si>
  <si>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</si>
  <si>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</si>
  <si>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</si>
  <si>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</si>
  <si>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</si>
  <si>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</si>
  <si>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</si>
  <si>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</si>
  <si>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</si>
  <si>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</si>
  <si>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</si>
  <si>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</si>
  <si>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</si>
  <si>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</si>
  <si>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</si>
  <si>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</si>
  <si>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</si>
  <si>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</si>
  <si>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</si>
  <si>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</si>
  <si>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</si>
  <si>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</si>
  <si>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</si>
  <si>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</si>
  <si>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</si>
  <si>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</si>
  <si>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</si>
  <si>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</si>
  <si>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</si>
  <si>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</si>
  <si>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</si>
  <si>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</si>
  <si>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</si>
  <si>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</si>
  <si>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</si>
  <si>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</si>
  <si>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</si>
  <si>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</si>
  <si>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</si>
  <si>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</si>
  <si>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</si>
  <si>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</si>
  <si>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</si>
  <si>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</si>
  <si>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</si>
  <si>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</si>
  <si>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</si>
  <si>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</si>
  <si>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</si>
  <si>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</si>
  <si>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</si>
  <si>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</si>
  <si>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</si>
  <si>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</si>
  <si>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</si>
  <si>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</si>
  <si>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</si>
  <si>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</si>
  <si>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</si>
  <si>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</si>
  <si>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</si>
  <si>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</si>
  <si>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</si>
  <si>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</si>
  <si>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</si>
  <si>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</si>
  <si>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</si>
  <si>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</si>
  <si>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</si>
  <si>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</si>
  <si>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</si>
  <si>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</si>
  <si>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</si>
  <si>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</si>
  <si>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</si>
  <si>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</si>
  <si>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</si>
  <si>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</si>
  <si>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</si>
  <si>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</si>
  <si>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</si>
  <si>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</si>
  <si>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</si>
  <si>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</si>
  <si>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</si>
  <si>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</si>
  <si>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</si>
  <si>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</si>
  <si>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</si>
  <si>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</si>
  <si>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</si>
  <si>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</si>
  <si>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</si>
  <si>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</si>
  <si>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</si>
  <si>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</si>
  <si>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</si>
  <si>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</si>
  <si>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</si>
  <si>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</si>
  <si>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</si>
  <si>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</si>
  <si>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</si>
  <si>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</si>
  <si>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</si>
  <si>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</si>
  <si>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</si>
  <si>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</si>
  <si>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</si>
  <si>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</si>
  <si>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</si>
  <si>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</si>
  <si>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</si>
  <si>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</si>
  <si>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</si>
  <si>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</si>
  <si>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</si>
  <si>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</si>
  <si>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</si>
  <si>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</si>
  <si>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</si>
  <si>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</si>
  <si>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</si>
  <si>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</si>
  <si>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</si>
  <si>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</si>
  <si>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</si>
  <si>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</si>
  <si>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</si>
  <si>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</si>
  <si>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</si>
  <si>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</si>
  <si>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</si>
  <si>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</si>
  <si>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</si>
  <si>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</si>
  <si>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</si>
  <si>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</si>
  <si>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</si>
  <si>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</si>
  <si>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</si>
  <si>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</si>
  <si>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</si>
  <si>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</si>
  <si>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</si>
  <si>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</si>
  <si>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</si>
  <si>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</si>
  <si>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</si>
  <si>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</si>
  <si>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</si>
  <si>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</si>
  <si>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</si>
  <si>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</si>
  <si>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</si>
  <si>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</si>
  <si>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</si>
  <si>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</si>
  <si>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</si>
  <si>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</si>
  <si>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</si>
  <si>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</si>
  <si>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</si>
  <si>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</si>
  <si>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</si>
  <si>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</si>
  <si>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</si>
  <si>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</si>
  <si>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</si>
  <si>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</si>
  <si>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</si>
  <si>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</si>
  <si>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</si>
  <si>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</si>
  <si>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</si>
  <si>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</si>
  <si>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</si>
  <si>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</si>
  <si>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</si>
  <si>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</si>
  <si>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</si>
  <si>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</si>
  <si>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</si>
  <si>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</si>
  <si>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</si>
  <si>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</si>
  <si>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</si>
  <si>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</si>
  <si>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</si>
  <si>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</si>
  <si>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</si>
  <si>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</si>
  <si>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</si>
  <si>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</si>
  <si>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</si>
  <si>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</si>
  <si>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</si>
  <si>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</si>
  <si>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</si>
  <si>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</si>
  <si>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</si>
  <si>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</si>
  <si>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</si>
  <si>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</si>
  <si>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</si>
  <si>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</si>
  <si>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</si>
  <si>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</si>
  <si>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</si>
  <si>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</si>
  <si>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</si>
  <si>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</si>
  <si>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</si>
  <si>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</si>
  <si>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</si>
  <si>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</si>
  <si>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</si>
  <si>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</si>
  <si>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</si>
  <si>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</si>
  <si>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</si>
  <si>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</si>
  <si>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</si>
  <si>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</si>
  <si>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</si>
  <si>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</si>
  <si>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</si>
  <si>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</si>
  <si>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</si>
  <si>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</si>
  <si>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</si>
  <si>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</si>
  <si>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</si>
  <si>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</si>
  <si>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</si>
  <si>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</si>
  <si>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</si>
  <si>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</si>
  <si>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</si>
  <si>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</si>
  <si>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</si>
  <si>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</si>
  <si>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</si>
  <si>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</si>
  <si>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</si>
  <si>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</si>
  <si>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</si>
  <si>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</si>
  <si>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</si>
  <si>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</si>
  <si>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</si>
  <si>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</si>
  <si>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</si>
  <si>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</si>
  <si>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</si>
  <si>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</si>
  <si>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</si>
  <si>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</si>
  <si>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</si>
  <si>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</si>
  <si>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</si>
  <si>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</si>
  <si>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</si>
  <si>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</si>
  <si>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</si>
  <si>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</si>
  <si>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</si>
  <si>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</si>
  <si>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</si>
  <si>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</si>
  <si>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</si>
  <si>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</si>
  <si>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</si>
  <si>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</si>
  <si>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</si>
  <si>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</si>
  <si>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</si>
  <si>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</si>
  <si>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</si>
  <si>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</si>
  <si>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</si>
  <si>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</si>
  <si>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</si>
  <si>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</si>
  <si>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</si>
  <si>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</si>
  <si>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</si>
  <si>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</si>
  <si>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</si>
  <si>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</si>
  <si>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</si>
  <si>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</si>
  <si>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</si>
  <si>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</si>
  <si>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</si>
  <si>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</si>
  <si>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</si>
  <si>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</si>
  <si>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</si>
  <si>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</si>
  <si>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</si>
  <si>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</si>
  <si>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</si>
  <si>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</si>
  <si>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</si>
  <si>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</si>
  <si>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</si>
  <si>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</si>
  <si>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</si>
  <si>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</si>
  <si>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</si>
  <si>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</si>
  <si>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</si>
  <si>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</si>
  <si>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</si>
  <si>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</si>
  <si>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</si>
  <si>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</si>
  <si>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</si>
  <si>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</si>
  <si>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</si>
  <si>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</si>
  <si>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</si>
  <si>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</si>
  <si>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</si>
  <si>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</si>
  <si>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</si>
  <si>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</si>
  <si>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</si>
  <si>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</si>
  <si>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</si>
  <si>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</si>
  <si>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</si>
  <si>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</si>
  <si>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</si>
  <si>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</si>
  <si>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</si>
  <si>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</si>
  <si>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</si>
  <si>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</si>
  <si>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</si>
  <si>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</si>
  <si>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</si>
  <si>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</si>
  <si>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</si>
  <si>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</si>
  <si>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</si>
  <si>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</si>
  <si>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</si>
  <si>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</si>
  <si>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</si>
  <si>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</si>
  <si>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</si>
  <si>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</si>
  <si>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</si>
  <si>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</si>
  <si>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</si>
  <si>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</si>
  <si>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</si>
  <si>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</si>
  <si>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</si>
  <si>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</si>
  <si>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</si>
  <si>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</si>
  <si>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</si>
  <si>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</si>
  <si>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</si>
  <si>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</si>
  <si>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</si>
  <si>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</si>
  <si>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</si>
  <si>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</si>
  <si>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</si>
  <si>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</si>
  <si>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</si>
  <si>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</si>
  <si>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</si>
  <si>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</si>
  <si>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</si>
  <si>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</si>
  <si>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</si>
  <si>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</si>
  <si>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</si>
  <si>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</si>
  <si>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</si>
  <si>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</si>
  <si>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</si>
  <si>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</si>
  <si>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</si>
  <si>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</si>
  <si>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</si>
  <si>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</si>
  <si>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</si>
  <si>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</si>
  <si>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</si>
  <si>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</si>
  <si>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</si>
  <si>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</si>
  <si>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</si>
  <si>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</si>
  <si>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</si>
  <si>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</si>
  <si>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</si>
  <si>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</si>
  <si>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</si>
  <si>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</si>
  <si>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</si>
  <si>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</si>
  <si>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</si>
  <si>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</si>
  <si>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</si>
  <si>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</si>
  <si>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</si>
  <si>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</si>
  <si>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</si>
  <si>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</si>
  <si>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</si>
  <si>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</si>
  <si>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</si>
  <si>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</si>
  <si>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</si>
  <si>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</si>
  <si>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</si>
  <si>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</si>
  <si>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</si>
  <si>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</si>
  <si>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</si>
  <si>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</si>
  <si>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</si>
  <si>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</si>
  <si>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</si>
  <si>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</si>
  <si>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</si>
  <si>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</si>
  <si>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</si>
  <si>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</si>
  <si>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</si>
  <si>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</si>
  <si>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</si>
  <si>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</si>
  <si>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</si>
  <si>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</si>
  <si>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</si>
  <si>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</si>
  <si>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</si>
  <si>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</si>
  <si>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</si>
  <si>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</si>
  <si>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</si>
  <si>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</si>
  <si>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</si>
  <si>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</si>
  <si>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</si>
  <si>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</si>
  <si>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</si>
  <si>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</si>
  <si>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</si>
  <si>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</si>
  <si>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</si>
  <si>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</si>
  <si>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</si>
  <si>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</si>
  <si>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</si>
  <si>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</si>
  <si>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</si>
  <si>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</si>
  <si>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</si>
  <si>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</si>
  <si>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</si>
  <si>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</si>
  <si>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</si>
  <si>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</si>
  <si>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</si>
  <si>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</si>
  <si>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</si>
  <si>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</si>
  <si>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</si>
  <si>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</si>
  <si>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</si>
  <si>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</si>
  <si>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</si>
  <si>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</si>
  <si>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</si>
  <si>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</si>
  <si>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</si>
  <si>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</si>
  <si>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</si>
  <si>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</si>
  <si>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</si>
  <si>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</si>
  <si>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</si>
  <si>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</si>
  <si>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</si>
  <si>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</si>
  <si>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</si>
  <si>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</si>
  <si>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</si>
  <si>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</si>
  <si>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</si>
  <si>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</si>
  <si>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</si>
  <si>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</si>
  <si>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</si>
  <si>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</si>
  <si>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</si>
  <si>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</si>
  <si>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</si>
  <si>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</si>
  <si>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</si>
  <si>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</si>
  <si>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</si>
  <si>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</si>
  <si>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</si>
  <si>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</si>
  <si>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</si>
  <si>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</si>
  <si>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</si>
  <si>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</si>
  <si>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</si>
  <si>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</si>
  <si>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</si>
  <si>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</si>
  <si>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</si>
  <si>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</si>
  <si>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</si>
  <si>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</si>
  <si>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</si>
  <si>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</si>
  <si>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</si>
  <si>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</si>
  <si>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</si>
  <si>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</si>
  <si>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</si>
  <si>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</si>
  <si>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</si>
  <si>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</si>
  <si>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</si>
  <si>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</si>
  <si>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</si>
  <si>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</si>
  <si>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</si>
  <si>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</si>
  <si>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</si>
  <si>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</si>
  <si>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</si>
  <si>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</si>
  <si>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</si>
  <si>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</si>
  <si>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</si>
  <si>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</si>
  <si>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</si>
  <si>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</si>
  <si>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</si>
  <si>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</si>
  <si>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</si>
  <si>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</si>
  <si>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</si>
  <si>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</si>
  <si>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</si>
  <si>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</si>
  <si>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</si>
  <si>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</si>
  <si>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</si>
  <si>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</si>
  <si>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</si>
  <si>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</si>
  <si>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</si>
  <si>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</si>
  <si>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</si>
  <si>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</si>
  <si>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</si>
  <si>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</si>
  <si>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</si>
  <si>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</si>
  <si>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</si>
  <si>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</si>
  <si>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</si>
  <si>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</si>
  <si>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</si>
  <si>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</si>
  <si>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</si>
  <si>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</si>
  <si>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</si>
  <si>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</si>
  <si>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</si>
  <si>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</si>
  <si>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</si>
  <si>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</si>
  <si>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</si>
  <si>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</si>
  <si>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</si>
  <si>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</si>
  <si>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</si>
  <si>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</si>
  <si>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</si>
  <si>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</si>
  <si>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</si>
  <si>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</si>
  <si>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</si>
  <si>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</si>
  <si>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</si>
  <si>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</si>
  <si>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</si>
  <si>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</si>
  <si>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</si>
  <si>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</si>
  <si>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</si>
  <si>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</si>
  <si>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</si>
  <si>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</si>
  <si>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</si>
  <si>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</si>
  <si>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</si>
  <si>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</si>
  <si>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</si>
  <si>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</si>
  <si>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</si>
  <si>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</si>
  <si>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</si>
  <si>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</si>
  <si>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</si>
  <si>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</si>
  <si>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</si>
  <si>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</si>
  <si>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</si>
  <si>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</si>
  <si>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</si>
  <si>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</si>
  <si>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</si>
  <si>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</si>
  <si>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</si>
  <si>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</si>
  <si>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</si>
  <si>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</si>
  <si>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</si>
  <si>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</si>
  <si>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</si>
  <si>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</si>
  <si>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</si>
  <si>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</si>
  <si>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</si>
  <si>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</si>
  <si>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</si>
  <si>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</si>
  <si>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</si>
  <si>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</si>
  <si>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</si>
  <si>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</si>
  <si>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</si>
  <si>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</si>
  <si>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</si>
  <si>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</si>
  <si>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</si>
  <si>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</si>
  <si>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</si>
  <si>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</si>
  <si>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</si>
  <si>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</si>
  <si>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</si>
  <si>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</si>
  <si>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</si>
  <si>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</si>
  <si>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</si>
  <si>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</si>
  <si>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</si>
  <si>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</si>
  <si>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</si>
  <si>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</si>
  <si>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</si>
  <si>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</si>
  <si>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</si>
  <si>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</si>
  <si>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</si>
  <si>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</si>
  <si>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</si>
  <si>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</si>
  <si>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</si>
  <si>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</si>
  <si>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</si>
  <si>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</si>
  <si>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</si>
  <si>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</si>
  <si>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</si>
  <si>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</si>
  <si>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</si>
  <si>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</si>
  <si>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</si>
  <si>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</si>
  <si>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</si>
  <si>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</si>
  <si>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</si>
  <si>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</si>
  <si>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</si>
  <si>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</si>
  <si>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</si>
  <si>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</si>
  <si>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</si>
  <si>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</si>
  <si>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</si>
  <si>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</si>
  <si>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</si>
  <si>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</si>
  <si>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</si>
  <si>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</si>
  <si>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</si>
  <si>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</si>
  <si>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</si>
  <si>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</si>
  <si>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</si>
  <si>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</si>
  <si>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</si>
  <si>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</si>
  <si>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</si>
  <si>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</si>
  <si>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</si>
  <si>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</si>
  <si>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</si>
  <si>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</si>
  <si>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</si>
  <si>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</si>
  <si>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</si>
  <si>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</si>
  <si>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</si>
  <si>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</si>
  <si>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</si>
  <si>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</si>
  <si>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</si>
  <si>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</si>
  <si>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</si>
  <si>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</si>
  <si>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</si>
  <si>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</si>
  <si>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</si>
  <si>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</si>
  <si>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</si>
  <si>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</si>
  <si>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</si>
  <si>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</si>
  <si>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</si>
  <si>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</si>
  <si>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</si>
  <si>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</si>
  <si>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</si>
  <si>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</si>
  <si>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</si>
  <si>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</si>
  <si>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</si>
  <si>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</si>
  <si>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</si>
  <si>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</si>
  <si>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</si>
  <si>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</si>
  <si>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</si>
  <si>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</si>
  <si>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</si>
  <si>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</si>
  <si>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</si>
  <si>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</si>
  <si>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</si>
  <si>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</si>
  <si>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</si>
  <si>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</si>
  <si>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</si>
  <si>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</si>
  <si>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</si>
  <si>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</si>
  <si>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</si>
  <si>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</si>
  <si>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</si>
  <si>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</si>
  <si>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</si>
  <si>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</si>
  <si>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</si>
  <si>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</si>
  <si>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</si>
  <si>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</si>
  <si>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</si>
  <si>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</si>
  <si>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</si>
  <si>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</si>
  <si>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</si>
  <si>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</si>
  <si>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</si>
  <si>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</si>
  <si>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</si>
  <si>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</si>
  <si>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</si>
  <si>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</si>
  <si>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</si>
  <si>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</si>
  <si>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</si>
  <si>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</si>
  <si>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</si>
  <si>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</si>
  <si>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</si>
  <si>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</si>
  <si>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</si>
  <si>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</si>
  <si>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</si>
  <si>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</si>
  <si>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</si>
  <si>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</si>
  <si>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</si>
  <si>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</si>
  <si>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</si>
  <si>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</si>
  <si>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</si>
  <si>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</si>
  <si>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</si>
  <si>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</si>
  <si>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</si>
  <si>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</si>
  <si>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</si>
  <si>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</si>
  <si>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</si>
  <si>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</si>
  <si>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</si>
  <si>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</si>
  <si>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</si>
  <si>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</si>
  <si>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</si>
  <si>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</si>
  <si>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</si>
  <si>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</si>
  <si>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</si>
  <si>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</si>
  <si>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</si>
  <si>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</si>
  <si>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</si>
  <si>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</si>
  <si>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</si>
  <si>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</si>
  <si>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</si>
  <si>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</si>
  <si>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</si>
  <si>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</si>
  <si>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</si>
  <si>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</si>
  <si>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</si>
  <si>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</si>
  <si>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</si>
  <si>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</si>
  <si>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</si>
  <si>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</si>
  <si>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</si>
  <si>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</si>
  <si>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</si>
  <si>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</si>
  <si>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</si>
  <si>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</si>
  <si>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</si>
  <si>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</si>
  <si>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</si>
  <si>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</si>
  <si>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</si>
  <si>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</si>
  <si>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</si>
  <si>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</si>
  <si>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</si>
  <si>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</si>
  <si>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</si>
  <si>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</si>
  <si>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</si>
  <si>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</si>
  <si>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</si>
  <si>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</si>
  <si>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</si>
  <si>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</si>
  <si>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</si>
  <si>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</si>
  <si>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</si>
  <si>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</si>
  <si>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</si>
  <si>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</si>
  <si>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</si>
  <si>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</si>
  <si>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</si>
  <si>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</si>
  <si>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</si>
  <si>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</si>
  <si>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</si>
  <si>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</si>
  <si>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</si>
  <si>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</si>
  <si>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</si>
  <si>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</si>
  <si>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</si>
  <si>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</si>
  <si>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</si>
  <si>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</si>
  <si>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</si>
  <si>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</si>
  <si>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</si>
  <si>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</si>
  <si>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</si>
  <si>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</si>
  <si>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</si>
  <si>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</si>
  <si>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</si>
  <si>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</si>
  <si>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</si>
  <si>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</si>
  <si>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</si>
  <si>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</si>
  <si>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</si>
  <si>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</si>
  <si>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</si>
  <si>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</si>
  <si>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</si>
  <si>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</si>
  <si>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</si>
  <si>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</si>
  <si>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</si>
  <si>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</si>
  <si>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</si>
  <si>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</si>
  <si>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</si>
  <si>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</si>
  <si>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</si>
  <si>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</si>
  <si>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</si>
  <si>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</si>
  <si>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</si>
  <si>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</si>
  <si>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</si>
  <si>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</si>
  <si>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</si>
  <si>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</si>
  <si>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</si>
  <si>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</si>
  <si>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</si>
  <si>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</si>
  <si>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</si>
  <si>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</si>
  <si>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</si>
  <si>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</si>
  <si>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</si>
  <si>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</si>
  <si>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</si>
  <si>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</si>
  <si>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</si>
  <si>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</si>
  <si>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</si>
  <si>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</si>
  <si>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</si>
  <si>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</si>
  <si>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</si>
  <si>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</si>
  <si>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</si>
  <si>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</si>
  <si>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</si>
  <si>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</si>
  <si>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</si>
  <si>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</si>
  <si>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</si>
  <si>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</si>
  <si>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</si>
  <si>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</si>
  <si>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</si>
  <si>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</si>
  <si>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</si>
  <si>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</si>
  <si>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</si>
  <si>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</si>
  <si>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</si>
  <si>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</si>
  <si>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</si>
  <si>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</si>
  <si>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</si>
  <si>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</si>
  <si>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</si>
  <si>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</si>
  <si>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</si>
  <si>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</si>
  <si>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</si>
  <si>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</si>
  <si>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</si>
  <si>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</si>
  <si>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</si>
  <si>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</si>
  <si>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</si>
  <si>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</si>
  <si>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</si>
  <si>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</si>
  <si>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</si>
  <si>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</si>
  <si>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</si>
  <si>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</si>
  <si>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</si>
  <si>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</si>
  <si>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</si>
  <si>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</si>
  <si>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</si>
  <si>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</si>
  <si>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</si>
  <si>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</si>
  <si>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</si>
  <si>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</si>
  <si>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</si>
  <si>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</si>
  <si>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</si>
  <si>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</si>
  <si>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</si>
  <si>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</si>
  <si>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</si>
  <si>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</si>
  <si>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</si>
  <si>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</si>
  <si>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</si>
  <si>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</si>
  <si>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</si>
  <si>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</si>
  <si>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</si>
  <si>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</si>
  <si>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</si>
  <si>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</si>
  <si>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</si>
  <si>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</si>
  <si>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</si>
  <si>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</si>
  <si>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</si>
  <si>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</si>
  <si>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</si>
  <si>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</si>
  <si>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</si>
  <si>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</si>
  <si>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</si>
  <si>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</si>
  <si>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</si>
  <si>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</si>
  <si>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</si>
  <si>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</si>
  <si>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</si>
  <si>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</si>
  <si>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</si>
  <si>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</si>
  <si>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</si>
  <si>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</si>
  <si>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</si>
  <si>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</si>
  <si>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</si>
  <si>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</si>
  <si>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</si>
  <si>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</si>
  <si>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</si>
  <si>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</si>
  <si>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</si>
  <si>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</si>
  <si>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</si>
  <si>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</si>
  <si>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</si>
  <si>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</si>
  <si>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</si>
  <si>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</si>
  <si>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</si>
  <si>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</si>
  <si>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</si>
  <si>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</si>
  <si>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</si>
  <si>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</si>
  <si>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</si>
  <si>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</si>
  <si>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</si>
  <si>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</si>
  <si>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</si>
  <si>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</si>
  <si>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</si>
  <si>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</si>
  <si>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</si>
  <si>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</si>
  <si>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</si>
  <si>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</si>
  <si>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</si>
  <si>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</si>
  <si>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</si>
  <si>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</si>
  <si>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</si>
  <si>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</si>
  <si>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</si>
  <si>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</si>
  <si>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</si>
  <si>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</si>
  <si>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</si>
  <si>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</si>
  <si>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</si>
  <si>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</si>
  <si>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</si>
  <si>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</si>
  <si>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</si>
  <si>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</si>
  <si>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</si>
  <si>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</si>
  <si>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</si>
  <si>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</si>
  <si>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</si>
  <si>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</si>
  <si>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</si>
  <si>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</si>
  <si>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</si>
  <si>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</si>
  <si>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</si>
  <si>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</si>
  <si>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</si>
  <si>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</si>
  <si>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</si>
  <si>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</si>
  <si>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</si>
  <si>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</si>
  <si>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</si>
  <si>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</si>
  <si>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</si>
  <si>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</si>
  <si>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</si>
  <si>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</si>
  <si>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</si>
  <si>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</si>
  <si>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</si>
  <si>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</si>
  <si>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</si>
  <si>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</si>
  <si>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</si>
  <si>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</si>
  <si>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</si>
  <si>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</si>
  <si>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</si>
  <si>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</si>
  <si>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</si>
  <si>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</si>
  <si>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</si>
  <si>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</si>
  <si>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</si>
  <si>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</si>
  <si>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</si>
  <si>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</si>
  <si>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</si>
  <si>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</si>
  <si>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</si>
  <si>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</si>
  <si>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</si>
  <si>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</si>
  <si>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</si>
  <si>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</si>
  <si>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</si>
  <si>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</si>
  <si>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</si>
  <si>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</si>
  <si>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</si>
  <si>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</si>
  <si>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</si>
  <si>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</si>
  <si>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</si>
  <si>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</si>
  <si>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</si>
  <si>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</si>
  <si>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</si>
  <si>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</si>
  <si>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</si>
  <si>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</si>
  <si>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</si>
  <si>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</si>
  <si>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</si>
  <si>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</si>
  <si>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</si>
  <si>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</si>
  <si>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</si>
  <si>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</si>
  <si>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</si>
  <si>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</si>
  <si>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</si>
  <si>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</si>
  <si>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</si>
  <si>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</si>
  <si>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</si>
  <si>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</si>
  <si>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</si>
  <si>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</si>
  <si>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</si>
  <si>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</si>
  <si>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</si>
  <si>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</si>
  <si>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</si>
  <si>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</si>
  <si>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</si>
  <si>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</si>
  <si>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</si>
  <si>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</si>
  <si>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</si>
  <si>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</si>
  <si>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</si>
  <si>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</si>
  <si>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</si>
  <si>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</si>
  <si>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</si>
  <si>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</si>
  <si>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</si>
  <si>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</si>
  <si>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</si>
  <si>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</si>
  <si>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</si>
  <si>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</si>
  <si>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</si>
  <si>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</si>
  <si>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</si>
  <si>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</si>
  <si>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</si>
  <si>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</si>
  <si>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</si>
  <si>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</si>
  <si>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</si>
  <si>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</si>
  <si>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</si>
  <si>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</si>
  <si>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</si>
  <si>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</si>
  <si>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</si>
  <si>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</si>
  <si>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</si>
  <si>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</si>
  <si>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</si>
  <si>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</si>
  <si>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</si>
  <si>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</si>
  <si>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</si>
  <si>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</si>
  <si>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</si>
  <si>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</si>
  <si>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</si>
  <si>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</si>
  <si>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</si>
  <si>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</si>
  <si>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</si>
  <si>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</si>
  <si>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</si>
  <si>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</si>
  <si>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</si>
  <si>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</si>
  <si>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</si>
  <si>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</si>
  <si>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</si>
  <si>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</si>
  <si>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</si>
  <si>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</si>
  <si>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</si>
  <si>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</si>
  <si>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</si>
  <si>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</si>
  <si>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</si>
  <si>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</si>
  <si>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</si>
  <si>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</si>
  <si>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</si>
  <si>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</si>
  <si>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</si>
  <si>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</si>
  <si>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</si>
  <si>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</si>
  <si>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</si>
  <si>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</si>
  <si>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</si>
  <si>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</si>
  <si>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</si>
  <si>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</si>
  <si>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</si>
  <si>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</si>
  <si>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</si>
  <si>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</si>
  <si>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</si>
  <si>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</si>
  <si>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</si>
  <si>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</si>
  <si>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</si>
  <si>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</si>
  <si>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</si>
  <si>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</si>
  <si>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</si>
  <si>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</si>
  <si>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</si>
  <si>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</si>
  <si>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</si>
  <si>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</si>
  <si>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</si>
  <si>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</si>
  <si>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</si>
  <si>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</si>
  <si>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</si>
  <si>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</si>
  <si>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</si>
  <si>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</si>
  <si>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</si>
  <si>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</si>
  <si>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</si>
  <si>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</si>
  <si>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</si>
  <si>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</si>
  <si>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</si>
  <si>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</si>
  <si>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</si>
  <si>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</si>
  <si>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</si>
  <si>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</si>
  <si>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</si>
  <si>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</si>
  <si>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</si>
  <si>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</si>
  <si>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</si>
  <si>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</si>
  <si>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</si>
  <si>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</si>
  <si>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</si>
  <si>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</si>
  <si>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</si>
  <si>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</si>
  <si>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</si>
  <si>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</si>
  <si>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</si>
  <si>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</si>
  <si>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</si>
  <si>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</si>
  <si>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</si>
  <si>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</si>
  <si>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</si>
  <si>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</si>
  <si>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</si>
  <si>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</si>
  <si>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</si>
  <si>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</si>
  <si>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</si>
  <si>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</si>
  <si>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</si>
  <si>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</si>
  <si>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</si>
  <si>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</si>
  <si>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</si>
  <si>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</si>
  <si>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</si>
  <si>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</si>
  <si>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</si>
  <si>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</si>
  <si>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</si>
  <si>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</si>
  <si>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</si>
  <si>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</si>
  <si>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</si>
  <si>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</si>
  <si>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</si>
  <si>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</si>
  <si>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</si>
  <si>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</si>
  <si>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</si>
  <si>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</si>
  <si>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</si>
  <si>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</si>
  <si>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</si>
  <si>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</si>
  <si>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</si>
  <si>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</si>
  <si>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</si>
  <si>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</si>
  <si>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</si>
  <si>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</si>
  <si>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</si>
  <si>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</si>
  <si>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</si>
  <si>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</si>
  <si>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</si>
  <si>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</si>
  <si>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</si>
  <si>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</si>
  <si>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</si>
  <si>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</si>
  <si>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</si>
  <si>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</si>
  <si>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</si>
  <si>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</si>
  <si>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</si>
  <si>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</si>
  <si>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</si>
  <si>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</si>
  <si>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</si>
  <si>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</si>
  <si>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</si>
  <si>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</si>
  <si>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</si>
  <si>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</si>
  <si>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</si>
  <si>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</si>
  <si>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</si>
  <si>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</si>
  <si>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</si>
  <si>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</si>
  <si>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</si>
  <si>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</si>
  <si>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</si>
  <si>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</si>
  <si>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</si>
  <si>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</si>
  <si>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</si>
  <si>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</si>
  <si>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</si>
  <si>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</si>
  <si>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</si>
  <si>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</si>
  <si>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</si>
  <si>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</si>
  <si>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</si>
  <si>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</si>
  <si>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</si>
  <si>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</si>
  <si>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</si>
  <si>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</si>
  <si>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</si>
  <si>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</si>
  <si>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</si>
  <si>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</si>
  <si>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</si>
  <si>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</si>
  <si>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</si>
  <si>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</si>
  <si>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</si>
  <si>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</si>
  <si>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</si>
  <si>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</si>
  <si>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</si>
  <si>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</si>
  <si>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</si>
  <si>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</si>
  <si>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</si>
  <si>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</si>
  <si>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</si>
  <si>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</si>
  <si>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</si>
  <si>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</si>
  <si>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</si>
  <si>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</si>
  <si>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</si>
  <si>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</si>
  <si>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</si>
  <si>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</si>
  <si>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</si>
  <si>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</si>
  <si>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</si>
  <si>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</si>
  <si>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</si>
  <si>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</si>
  <si>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</si>
  <si>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</si>
  <si>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</si>
  <si>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</si>
  <si>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</si>
  <si>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</si>
  <si>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</si>
  <si>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</si>
  <si>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</si>
  <si>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</si>
  <si>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</si>
  <si>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</si>
  <si>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</si>
  <si>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</si>
  <si>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</si>
  <si>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</si>
  <si>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</si>
  <si>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</si>
  <si>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</si>
  <si>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</si>
  <si>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</si>
  <si>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</si>
  <si>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</si>
  <si>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</si>
  <si>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</si>
  <si>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</si>
  <si>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</si>
  <si>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</si>
  <si>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</si>
  <si>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</si>
  <si>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</si>
  <si>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</si>
  <si>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</si>
  <si>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</si>
  <si>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</si>
  <si>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</si>
  <si>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</si>
  <si>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</si>
  <si>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</si>
  <si>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</si>
  <si>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</si>
  <si>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</si>
  <si>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</si>
  <si>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</si>
  <si>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</si>
  <si>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</si>
  <si>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</si>
  <si>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</si>
  <si>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</si>
  <si>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</si>
  <si>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</si>
  <si>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</si>
  <si>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</si>
  <si>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</si>
  <si>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</si>
  <si>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</si>
  <si>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</si>
  <si>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</si>
  <si>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</si>
  <si>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</si>
  <si>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</si>
  <si>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</si>
  <si>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</si>
  <si>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</si>
  <si>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</si>
  <si>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</si>
  <si>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</si>
  <si>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</si>
  <si>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</si>
  <si>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</si>
  <si>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</si>
  <si>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</si>
  <si>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</si>
  <si>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</si>
  <si>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</si>
  <si>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</si>
  <si>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</si>
  <si>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</si>
  <si>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</si>
  <si>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</si>
  <si>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</si>
  <si>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</si>
  <si>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</si>
  <si>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</si>
  <si>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</si>
  <si>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</si>
  <si>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</si>
  <si>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</si>
  <si>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</si>
  <si>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</si>
  <si>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</si>
  <si>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</si>
  <si>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</si>
  <si>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</si>
  <si>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</si>
  <si>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</si>
  <si>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</si>
  <si>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</si>
  <si>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</si>
  <si>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</si>
  <si>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</si>
  <si>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</si>
  <si>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</si>
  <si>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</si>
  <si>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</si>
  <si>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</si>
  <si>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</si>
  <si>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</si>
  <si>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</si>
  <si>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</si>
  <si>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</si>
  <si>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</si>
  <si>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</si>
  <si>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</si>
  <si>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</si>
  <si>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</si>
  <si>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</si>
  <si>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</si>
  <si>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</si>
  <si>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</si>
  <si>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</si>
  <si>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</si>
  <si>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</si>
  <si>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</si>
  <si>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</si>
  <si>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</si>
  <si>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</si>
  <si>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</si>
  <si>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</si>
  <si>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</si>
  <si>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</si>
  <si>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</si>
  <si>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</si>
  <si>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</si>
  <si>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</si>
  <si>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</si>
  <si>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</si>
  <si>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</si>
  <si>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</si>
  <si>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</si>
  <si>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</si>
  <si>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</si>
  <si>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</si>
  <si>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</si>
  <si>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</si>
  <si>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</si>
  <si>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</si>
  <si>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</si>
  <si>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</si>
  <si>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</si>
  <si>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</si>
  <si>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</si>
  <si>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</si>
  <si>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</si>
  <si>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</si>
  <si>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</si>
  <si>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</si>
  <si>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</si>
  <si>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</si>
  <si>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</si>
  <si>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</si>
  <si>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</si>
  <si>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</si>
  <si>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</si>
  <si>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</si>
  <si>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</si>
  <si>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</si>
  <si>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</si>
  <si>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</si>
  <si>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</si>
  <si>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</si>
  <si>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</si>
  <si>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</si>
  <si>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</si>
  <si>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</si>
  <si>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</si>
  <si>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</si>
  <si>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</si>
  <si>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</si>
  <si>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</si>
  <si>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</si>
  <si>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</si>
  <si>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</si>
  <si>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</si>
  <si>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</si>
  <si>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</si>
  <si>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</si>
  <si>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</si>
  <si>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</si>
  <si>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</si>
  <si>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</si>
  <si>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</si>
  <si>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</si>
  <si>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</si>
  <si>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</si>
  <si>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</si>
  <si>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</si>
  <si>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</si>
  <si>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</si>
  <si>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</si>
  <si>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</si>
  <si>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</si>
  <si>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</si>
  <si>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</si>
  <si>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</si>
  <si>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</si>
  <si>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</si>
  <si>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</si>
  <si>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</si>
  <si>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</si>
  <si>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</si>
  <si>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</si>
  <si>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</si>
  <si>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</si>
  <si>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</si>
  <si>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</si>
  <si>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</si>
  <si>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</si>
  <si>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</si>
  <si>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</si>
  <si>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</si>
  <si>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</si>
  <si>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</si>
  <si>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</si>
  <si>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</si>
  <si>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</si>
  <si>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</si>
  <si>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</si>
  <si>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</si>
  <si>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</si>
  <si>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</si>
  <si>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</si>
  <si>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</si>
  <si>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</si>
  <si>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</si>
  <si>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</si>
  <si>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</si>
  <si>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</si>
  <si>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</si>
  <si>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</si>
  <si>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</si>
  <si>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</si>
  <si>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</si>
  <si>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</si>
  <si>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</si>
  <si>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</si>
  <si>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</si>
  <si>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</si>
  <si>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</si>
  <si>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</si>
  <si>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</si>
  <si>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</si>
  <si>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</si>
  <si>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</si>
  <si>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</si>
  <si>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</si>
  <si>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</si>
  <si>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</si>
  <si>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</si>
  <si>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</si>
  <si>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</si>
  <si>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</si>
  <si>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</si>
  <si>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</si>
  <si>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</si>
  <si>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</si>
  <si>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</si>
  <si>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</si>
  <si>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</si>
  <si>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</si>
  <si>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</si>
  <si>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</si>
  <si>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</si>
  <si>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</si>
  <si>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</si>
  <si>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</si>
  <si>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</si>
  <si>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</si>
  <si>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</si>
  <si>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</si>
  <si>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</si>
  <si>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</si>
  <si>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</si>
  <si>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</si>
  <si>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</si>
  <si>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</si>
  <si>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</si>
  <si>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</si>
  <si>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</si>
  <si>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</si>
  <si>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</si>
  <si>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</si>
  <si>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</si>
  <si>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</si>
  <si>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</si>
  <si>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</si>
  <si>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</si>
  <si>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</si>
  <si>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</si>
  <si>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</si>
  <si>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</si>
  <si>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</si>
  <si>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</si>
  <si>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</si>
  <si>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</si>
  <si>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</si>
  <si>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</si>
  <si>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</si>
  <si>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</si>
  <si>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</si>
  <si>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</si>
  <si>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</si>
  <si>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</si>
  <si>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</si>
  <si>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</si>
  <si>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</si>
  <si>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</si>
  <si>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</si>
  <si>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</si>
  <si>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</si>
  <si>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</si>
  <si>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</si>
  <si>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</si>
  <si>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</si>
  <si>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</si>
  <si>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</si>
  <si>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</si>
  <si>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</si>
  <si>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</si>
  <si>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</si>
  <si>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</si>
  <si>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</si>
  <si>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</si>
  <si>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</si>
  <si>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</si>
  <si>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</si>
  <si>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</si>
  <si>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</si>
  <si>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</si>
  <si>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</si>
  <si>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</si>
  <si>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</si>
  <si>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</si>
  <si>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</si>
  <si>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</si>
  <si>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</si>
  <si>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</si>
  <si>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</si>
  <si>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</si>
  <si>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</si>
  <si>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</si>
  <si>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</si>
  <si>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</si>
  <si>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</si>
  <si>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</si>
  <si>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</si>
  <si>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</si>
  <si>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</si>
  <si>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</si>
  <si>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</si>
  <si>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</si>
  <si>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</si>
  <si>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</si>
  <si>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</si>
  <si>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</si>
  <si>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</si>
  <si>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</si>
  <si>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</si>
  <si>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</si>
  <si>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</si>
  <si>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</si>
  <si>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</si>
  <si>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</si>
  <si>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</si>
  <si>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</si>
  <si>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</si>
  <si>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</si>
  <si>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</si>
  <si>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</si>
  <si>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</si>
  <si>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</si>
  <si>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</si>
  <si>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</si>
  <si>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</si>
  <si>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</si>
  <si>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</si>
  <si>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</si>
  <si>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</si>
  <si>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</si>
  <si>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</si>
  <si>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</si>
  <si>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</si>
  <si>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</si>
  <si>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</si>
  <si>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</si>
  <si>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</si>
  <si>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</si>
  <si>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</si>
  <si>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</si>
  <si>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</si>
  <si>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</si>
  <si>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</si>
  <si>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</si>
  <si>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</si>
  <si>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</si>
  <si>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</si>
  <si>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</si>
  <si>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</si>
  <si>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</si>
  <si>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</si>
  <si>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</si>
  <si>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</si>
  <si>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</si>
  <si>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</si>
  <si>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</si>
  <si>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</si>
  <si>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</si>
  <si>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</si>
  <si>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</si>
  <si>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</si>
  <si>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</si>
  <si>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</si>
  <si>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</si>
  <si>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</si>
  <si>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</si>
  <si>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</si>
  <si>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</si>
  <si>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</si>
  <si>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</si>
  <si>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</si>
  <si>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</si>
  <si>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</si>
  <si>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</si>
  <si>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</si>
  <si>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</si>
  <si>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</si>
  <si>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</si>
  <si>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</si>
  <si>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</si>
  <si>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</si>
  <si>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</si>
  <si>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</si>
  <si>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</si>
  <si>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</si>
  <si>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</si>
  <si>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</si>
  <si>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</si>
  <si>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</si>
  <si>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</si>
  <si>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</si>
  <si>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</si>
  <si>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</si>
  <si>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</si>
  <si>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</si>
  <si>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</si>
  <si>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</si>
  <si>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</si>
  <si>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</si>
  <si>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</si>
  <si>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</si>
  <si>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</si>
  <si>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</si>
  <si>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</si>
  <si>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</si>
  <si>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</si>
  <si>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</si>
  <si>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</si>
  <si>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</si>
  <si>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</si>
  <si>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</si>
  <si>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</si>
  <si>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</si>
  <si>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</si>
  <si>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</si>
  <si>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</si>
  <si>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</si>
  <si>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</si>
  <si>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</si>
  <si>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</si>
  <si>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</si>
  <si>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</si>
  <si>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</si>
  <si>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</si>
  <si>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</si>
  <si>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</si>
  <si>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</si>
  <si>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</si>
  <si>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</si>
  <si>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</si>
  <si>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</si>
  <si>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</si>
  <si>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</si>
  <si>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</si>
  <si>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</si>
  <si>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</si>
  <si>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</si>
  <si>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</si>
  <si>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</si>
  <si>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</si>
  <si>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</si>
  <si>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</si>
  <si>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</si>
  <si>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</si>
  <si>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</si>
  <si>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</si>
  <si>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</si>
  <si>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</si>
  <si>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</si>
  <si>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</si>
  <si>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</si>
  <si>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</si>
  <si>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</si>
  <si>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</si>
  <si>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</si>
  <si>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</si>
  <si>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</si>
  <si>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</si>
  <si>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</si>
  <si>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</si>
  <si>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</si>
  <si>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</si>
  <si>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</si>
  <si>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</si>
  <si>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</si>
  <si>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</si>
  <si>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</si>
  <si>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</si>
  <si>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</si>
  <si>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</si>
  <si>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</si>
  <si>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</si>
  <si>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</si>
  <si>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</si>
  <si>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</si>
  <si>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</si>
  <si>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</si>
  <si>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</si>
  <si>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</si>
  <si>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</si>
  <si>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</si>
  <si>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</si>
  <si>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</si>
  <si>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</si>
  <si>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</si>
  <si>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</si>
  <si>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</si>
  <si>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</si>
  <si>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</si>
  <si>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</si>
  <si>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</si>
  <si>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</si>
  <si>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</si>
  <si>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</si>
  <si>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</si>
  <si>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</si>
  <si>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</si>
  <si>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</si>
  <si>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</si>
  <si>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</si>
  <si>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</si>
  <si>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</si>
  <si>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</si>
  <si>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</si>
  <si>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</si>
  <si>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</si>
  <si>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</si>
  <si>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</si>
  <si>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</si>
  <si>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</si>
  <si>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</si>
  <si>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</si>
  <si>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</si>
  <si>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</si>
  <si>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</si>
  <si>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</si>
  <si>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</si>
  <si>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</si>
  <si>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</si>
  <si>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</si>
  <si>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</si>
  <si>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</si>
  <si>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</si>
  <si>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</si>
  <si>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</si>
  <si>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</si>
  <si>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</si>
  <si>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</si>
  <si>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</si>
  <si>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</si>
  <si>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</si>
  <si>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</si>
  <si>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</si>
  <si>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</si>
  <si>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</si>
  <si>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</si>
  <si>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</si>
  <si>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</si>
  <si>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</si>
  <si>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</si>
  <si>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</si>
  <si>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</si>
  <si>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</si>
  <si>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</si>
  <si>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</si>
  <si>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</si>
  <si>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</si>
  <si>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</si>
  <si>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</si>
  <si>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</si>
  <si>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</si>
  <si>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</si>
  <si>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</si>
  <si>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</si>
  <si>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</si>
  <si>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</si>
  <si>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</si>
  <si>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</si>
  <si>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</si>
  <si>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</si>
  <si>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</si>
  <si>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</si>
  <si>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</si>
  <si>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</si>
  <si>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</si>
  <si>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</si>
  <si>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</si>
  <si>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</si>
  <si>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</si>
  <si>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</si>
  <si>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</si>
  <si>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</si>
  <si>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</si>
  <si>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</si>
  <si>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</si>
  <si>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</si>
  <si>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</si>
  <si>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</si>
  <si>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</si>
  <si>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</si>
  <si>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</si>
  <si>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</si>
  <si>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</si>
  <si>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</si>
  <si>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</si>
  <si>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</si>
  <si>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</si>
  <si>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</si>
  <si>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</si>
  <si>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</si>
  <si>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</si>
  <si>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</si>
  <si>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</si>
  <si>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</si>
  <si>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</si>
  <si>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</si>
  <si>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</si>
  <si>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</si>
  <si>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</si>
  <si>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</si>
  <si>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</si>
  <si>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</si>
  <si>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</si>
  <si>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</si>
  <si>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</si>
  <si>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</si>
  <si>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</si>
  <si>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</si>
  <si>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</si>
  <si>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</si>
  <si>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</si>
  <si>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</si>
  <si>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</si>
  <si>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</si>
  <si>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</si>
  <si>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</si>
  <si>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</si>
  <si>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</si>
  <si>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</si>
  <si>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</si>
  <si>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</si>
  <si>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</si>
  <si>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</si>
  <si>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</si>
  <si>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</si>
  <si>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</si>
  <si>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</si>
  <si>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</si>
  <si>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</si>
  <si>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</si>
  <si>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</si>
  <si>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</si>
  <si>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</si>
  <si>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</si>
  <si>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</si>
  <si>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</si>
  <si>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</si>
  <si>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</si>
  <si>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</si>
  <si>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</si>
  <si>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</si>
  <si>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</si>
  <si>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</si>
  <si>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</si>
  <si>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</si>
  <si>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</si>
  <si>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</si>
  <si>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</si>
  <si>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</si>
  <si>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</si>
  <si>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</si>
  <si>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</si>
  <si>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</si>
  <si>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</si>
  <si>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</si>
  <si>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</si>
  <si>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</si>
  <si>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</si>
  <si>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</si>
  <si>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</si>
  <si>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</si>
  <si>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</si>
  <si>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</si>
  <si>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</si>
  <si>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</si>
  <si>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</si>
  <si>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</si>
  <si>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</si>
  <si>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</si>
  <si>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</si>
  <si>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</si>
  <si>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</si>
  <si>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</si>
  <si>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</si>
  <si>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</si>
  <si>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</si>
  <si>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</si>
  <si>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</si>
  <si>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</si>
  <si>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</si>
  <si>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</si>
  <si>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</si>
  <si>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</si>
  <si>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</si>
  <si>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</si>
  <si>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</si>
  <si>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</si>
  <si>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</si>
  <si>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</si>
  <si>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</si>
  <si>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</si>
  <si>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</si>
  <si>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</si>
  <si>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</si>
  <si>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</si>
  <si>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</si>
  <si>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</si>
  <si>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</si>
  <si>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</si>
  <si>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</si>
  <si>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</si>
  <si>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</si>
  <si>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</si>
  <si>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</si>
  <si>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</si>
  <si>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</si>
  <si>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</si>
  <si>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</si>
  <si>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</si>
  <si>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</si>
  <si>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</si>
  <si>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</si>
  <si>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</si>
  <si>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</si>
  <si>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</si>
  <si>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</si>
  <si>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</si>
  <si>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</si>
  <si>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</si>
  <si>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</si>
  <si>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</si>
  <si>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</si>
  <si>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</si>
  <si>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</si>
  <si>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</si>
  <si>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</si>
  <si>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</si>
  <si>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</si>
  <si>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</si>
  <si>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</si>
  <si>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</si>
  <si>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</si>
  <si>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</si>
  <si>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</si>
  <si>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</si>
  <si>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</si>
  <si>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</si>
  <si>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</si>
  <si>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</si>
  <si>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</si>
  <si>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</si>
  <si>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</si>
  <si>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</si>
  <si>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</si>
  <si>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</si>
  <si>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</si>
  <si>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</si>
  <si>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</si>
  <si>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</si>
  <si>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</si>
  <si>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</si>
  <si>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</si>
  <si>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</si>
  <si>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</si>
  <si>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</si>
  <si>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</si>
  <si>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</si>
  <si>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</si>
  <si>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</si>
  <si>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</si>
  <si>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</si>
  <si>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</si>
  <si>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</si>
  <si>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</si>
  <si>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</si>
  <si>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</si>
  <si>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</si>
  <si>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</si>
  <si>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</si>
  <si>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</si>
  <si>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</si>
  <si>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</si>
  <si>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</si>
  <si>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</si>
  <si>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</si>
  <si>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</si>
  <si>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</si>
  <si>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</si>
  <si>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</si>
  <si>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</si>
  <si>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</si>
  <si>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</si>
  <si>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</si>
  <si>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</si>
  <si>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</si>
  <si>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</si>
  <si>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</si>
  <si>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</si>
  <si>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</si>
  <si>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</si>
  <si>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</si>
  <si>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</si>
  <si>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</si>
  <si>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</si>
  <si>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</si>
  <si>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</si>
  <si>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</si>
  <si>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</si>
  <si>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</si>
  <si>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</si>
  <si>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</si>
  <si>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</si>
  <si>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</si>
  <si>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</si>
  <si>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</si>
  <si>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</si>
  <si>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</si>
  <si>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</si>
  <si>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</si>
  <si>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</si>
  <si>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</si>
  <si>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</si>
  <si>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</si>
  <si>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</si>
  <si>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</si>
  <si>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</si>
  <si>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</si>
  <si>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</si>
  <si>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</si>
  <si>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</si>
  <si>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</si>
  <si>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</si>
  <si>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</si>
  <si>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</si>
  <si>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</si>
  <si>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</si>
  <si>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</si>
  <si>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</si>
  <si>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</si>
  <si>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</si>
  <si>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</si>
  <si>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</si>
  <si>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</si>
  <si>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</si>
  <si>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</si>
  <si>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</si>
  <si>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</si>
  <si>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</si>
  <si>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</si>
  <si>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</si>
  <si>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</si>
  <si>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</si>
  <si>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</si>
  <si>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</si>
  <si>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</si>
  <si>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</si>
  <si>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</si>
  <si>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</si>
  <si>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</si>
  <si>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</si>
  <si>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</si>
  <si>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</si>
  <si>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</si>
  <si>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</si>
  <si>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</si>
  <si>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</si>
  <si>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</si>
  <si>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</si>
  <si>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</si>
  <si>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</si>
  <si>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</si>
  <si>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</si>
  <si>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</si>
  <si>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</si>
  <si>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</si>
  <si>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</si>
  <si>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</si>
  <si>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</si>
  <si>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</si>
  <si>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</si>
  <si>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</si>
  <si>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</si>
  <si>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</si>
  <si>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</si>
  <si>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</si>
  <si>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</si>
  <si>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</si>
  <si>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</si>
  <si>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</si>
  <si>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</si>
  <si>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</si>
  <si>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</si>
  <si>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</si>
  <si>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</si>
  <si>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</si>
  <si>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</si>
  <si>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</si>
  <si>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</si>
  <si>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</si>
  <si>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</si>
  <si>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</si>
  <si>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</si>
  <si>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</si>
  <si>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</si>
  <si>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</si>
  <si>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</si>
  <si>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</si>
  <si>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</si>
  <si>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</si>
  <si>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</si>
  <si>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</si>
  <si>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</si>
  <si>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</si>
  <si>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</si>
  <si>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</si>
  <si>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</si>
  <si>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</si>
  <si>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</si>
  <si>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</si>
  <si>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</si>
  <si>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</si>
  <si>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</si>
  <si>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</si>
  <si>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</si>
  <si>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</si>
  <si>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</si>
  <si>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</si>
  <si>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</si>
  <si>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</si>
  <si>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</si>
  <si>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</si>
  <si>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</si>
  <si>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</si>
  <si>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</si>
  <si>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</si>
  <si>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</si>
  <si>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</si>
  <si>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</si>
  <si>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</si>
  <si>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</si>
  <si>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</si>
  <si>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</si>
  <si>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</si>
  <si>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</si>
  <si>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</si>
  <si>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</si>
  <si>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</si>
  <si>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</si>
  <si>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</si>
  <si>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</si>
  <si>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</si>
  <si>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</si>
  <si>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</si>
  <si>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</si>
  <si>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</si>
  <si>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</si>
  <si>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</si>
  <si>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</si>
  <si>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</si>
  <si>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</si>
  <si>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</si>
  <si>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</si>
  <si>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</si>
  <si>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</si>
  <si>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</si>
  <si>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</si>
  <si>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</si>
  <si>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</si>
  <si>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</si>
  <si>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</si>
  <si>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</si>
  <si>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</si>
  <si>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</si>
  <si>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</si>
  <si>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</si>
  <si>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</si>
  <si>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</si>
  <si>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</si>
  <si>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</si>
  <si>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</si>
  <si>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</si>
  <si>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</si>
  <si>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</si>
  <si>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</si>
  <si>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</si>
  <si>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</si>
  <si>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</si>
  <si>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</si>
  <si>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</si>
  <si>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</si>
  <si>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</si>
  <si>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</si>
  <si>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</si>
  <si>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</si>
  <si>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</si>
  <si>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</si>
  <si>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</si>
  <si>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</si>
  <si>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</si>
  <si>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</si>
  <si>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</si>
  <si>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</si>
  <si>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</si>
  <si>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</si>
  <si>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</si>
  <si>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</si>
  <si>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</si>
  <si>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</si>
  <si>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</si>
  <si>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</si>
  <si>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</si>
  <si>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</si>
  <si>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</si>
  <si>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</si>
  <si>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</si>
  <si>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</si>
  <si>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</si>
  <si>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</si>
  <si>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</si>
  <si>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</si>
  <si>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</si>
  <si>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</si>
  <si>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</si>
  <si>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</si>
  <si>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</si>
  <si>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</si>
  <si>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</si>
  <si>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</si>
  <si>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</si>
  <si>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</si>
  <si>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</si>
  <si>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</si>
  <si>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</si>
  <si>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</si>
  <si>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</si>
  <si>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</si>
  <si>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</si>
  <si>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</si>
  <si>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</si>
  <si>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</si>
  <si>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</si>
  <si>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</si>
  <si>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</si>
  <si>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</si>
  <si>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</si>
  <si>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</si>
  <si>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</si>
  <si>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</si>
  <si>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</si>
  <si>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</si>
  <si>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</si>
  <si>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</si>
  <si>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</si>
  <si>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</si>
  <si>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</si>
  <si>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</si>
  <si>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</si>
  <si>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</si>
  <si>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</si>
  <si>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</si>
  <si>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</si>
  <si>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</si>
  <si>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</si>
  <si>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</si>
  <si>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</si>
  <si>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</si>
  <si>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</si>
  <si>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</si>
  <si>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</si>
  <si>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</si>
  <si>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</si>
  <si>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</si>
  <si>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</si>
  <si>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</si>
  <si>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</si>
  <si>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</si>
  <si>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</si>
  <si>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</si>
  <si>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</si>
  <si>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</si>
  <si>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</si>
  <si>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</si>
  <si>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</si>
  <si>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</si>
  <si>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</si>
  <si>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</si>
  <si>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</si>
  <si>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</si>
  <si>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</si>
  <si>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</si>
  <si>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</si>
  <si>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</si>
  <si>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</si>
  <si>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</si>
  <si>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</si>
  <si>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</si>
  <si>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</si>
  <si>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</si>
  <si>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</si>
  <si>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</si>
  <si>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</si>
  <si>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</si>
  <si>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</si>
  <si>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</si>
  <si>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</si>
  <si>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</si>
  <si>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</si>
  <si>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</si>
  <si>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</si>
  <si>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</si>
  <si>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</si>
  <si>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</si>
  <si>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</si>
  <si>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</si>
  <si>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</si>
  <si>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</si>
  <si>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</si>
  <si>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</si>
  <si>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</si>
  <si>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</si>
  <si>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</si>
  <si>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</si>
  <si>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</si>
  <si>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</si>
  <si>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</si>
  <si>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</si>
  <si>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</si>
  <si>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</si>
  <si>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</si>
  <si>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</si>
  <si>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</si>
  <si>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</si>
  <si>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</si>
  <si>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</si>
  <si>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</si>
  <si>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</si>
  <si>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</si>
  <si>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</si>
  <si>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</si>
  <si>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</si>
  <si>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</si>
  <si>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</si>
  <si>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</si>
  <si>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</si>
  <si>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</si>
  <si>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</si>
  <si>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</si>
  <si>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</si>
  <si>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</si>
  <si>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</si>
  <si>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</si>
  <si>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</si>
  <si>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</si>
  <si>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</si>
  <si>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</si>
  <si>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</si>
  <si>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</si>
  <si>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</si>
  <si>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</si>
  <si>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</si>
  <si>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</si>
  <si>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</si>
  <si>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</si>
  <si>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</si>
  <si>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</si>
  <si>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</si>
  <si>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</si>
  <si>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</si>
  <si>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</si>
  <si>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</si>
  <si>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</si>
  <si>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</si>
  <si>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</si>
  <si>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</si>
  <si>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</si>
  <si>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</si>
  <si>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</si>
  <si>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</si>
  <si>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</si>
  <si>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</si>
  <si>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</si>
  <si>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</si>
  <si>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</si>
  <si>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</si>
  <si>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</si>
  <si>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</si>
  <si>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</si>
  <si>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</si>
  <si>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</si>
  <si>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</si>
  <si>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</si>
  <si>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</si>
  <si>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</si>
  <si>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</si>
  <si>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</si>
  <si>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</si>
  <si>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</si>
  <si>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</si>
  <si>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</si>
  <si>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</si>
  <si>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</si>
  <si>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</si>
  <si>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</si>
  <si>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</si>
  <si>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</si>
  <si>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</si>
  <si>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</si>
  <si>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</si>
  <si>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</si>
  <si>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</si>
  <si>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</si>
  <si>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</si>
  <si>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</si>
  <si>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</si>
  <si>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</si>
  <si>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</si>
  <si>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</si>
  <si>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</si>
  <si>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</si>
  <si>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</si>
  <si>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</si>
  <si>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</si>
  <si>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</si>
  <si>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</si>
  <si>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</si>
  <si>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</si>
  <si>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</si>
  <si>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</si>
  <si>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</si>
  <si>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</si>
  <si>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</si>
  <si>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</si>
  <si>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</si>
  <si>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</si>
  <si>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</si>
  <si>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</si>
  <si>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</si>
  <si>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</si>
  <si>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</si>
  <si>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</si>
  <si>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</si>
  <si>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</si>
  <si>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</si>
  <si>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</si>
  <si>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</si>
  <si>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</si>
  <si>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</si>
  <si>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</si>
  <si>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</si>
  <si>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</si>
  <si>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</si>
  <si>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</si>
  <si>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</si>
  <si>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</si>
  <si>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</si>
  <si>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</si>
  <si>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</si>
  <si>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</si>
  <si>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</si>
  <si>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</si>
  <si>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</si>
  <si>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</si>
  <si>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</si>
  <si>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</si>
  <si>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</si>
  <si>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</si>
  <si>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</si>
  <si>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</si>
  <si>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</si>
  <si>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</si>
  <si>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</si>
  <si>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</si>
  <si>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</si>
  <si>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</si>
  <si>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</si>
  <si>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</si>
  <si>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</si>
  <si>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</si>
  <si>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</si>
  <si>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</si>
  <si>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</si>
  <si>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</si>
  <si>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</si>
  <si>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</si>
  <si>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</si>
  <si>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</si>
  <si>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</si>
  <si>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</si>
  <si>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</si>
  <si>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</si>
  <si>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</si>
  <si>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</si>
  <si>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</si>
  <si>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</si>
  <si>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</si>
  <si>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</si>
  <si>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</si>
  <si>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</si>
  <si>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</si>
  <si>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</si>
  <si>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</si>
  <si>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</si>
  <si>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</si>
  <si>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</si>
  <si>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</si>
  <si>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</si>
  <si>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</si>
  <si>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</si>
  <si>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</si>
  <si>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</si>
  <si>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</si>
  <si>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</si>
  <si>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</si>
  <si>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</si>
  <si>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</si>
  <si>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</si>
  <si>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</si>
  <si>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</si>
  <si>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</si>
  <si>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</si>
  <si>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</si>
  <si>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</si>
  <si>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</si>
  <si>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</si>
  <si>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</si>
  <si>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</si>
  <si>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</si>
  <si>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</si>
  <si>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</si>
  <si>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</si>
  <si>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</si>
  <si>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</si>
  <si>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</si>
  <si>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</si>
  <si>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</si>
  <si>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</si>
  <si>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</si>
  <si>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</si>
  <si>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</si>
  <si>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</si>
  <si>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</si>
  <si>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</si>
  <si>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</si>
  <si>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</si>
  <si>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</si>
  <si>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</si>
  <si>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</si>
  <si>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</si>
  <si>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</si>
  <si>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</si>
  <si>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</si>
  <si>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</si>
  <si>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</si>
  <si>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</si>
  <si>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</si>
  <si>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</si>
  <si>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</si>
  <si>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</si>
  <si>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</si>
  <si>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</si>
  <si>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</si>
  <si>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</si>
  <si>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</si>
  <si>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</si>
  <si>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</si>
  <si>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</si>
  <si>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</si>
  <si>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</si>
  <si>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</si>
  <si>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</si>
  <si>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</si>
  <si>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</si>
  <si>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</si>
  <si>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</si>
  <si>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</si>
  <si>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</si>
  <si>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</si>
  <si>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</si>
  <si>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</si>
  <si>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</si>
  <si>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</si>
  <si>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</si>
  <si>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</si>
  <si>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</si>
  <si>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</si>
  <si>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</si>
  <si>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</si>
  <si>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</si>
  <si>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</si>
  <si>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</si>
  <si>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</si>
  <si>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</si>
  <si>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</si>
  <si>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</si>
  <si>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</si>
  <si>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</si>
  <si>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</si>
  <si>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</si>
  <si>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</si>
  <si>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</si>
  <si>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</si>
  <si>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</si>
  <si>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</si>
  <si>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</si>
  <si>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</si>
  <si>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</si>
  <si>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</si>
  <si>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</si>
  <si>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</si>
  <si>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</si>
  <si>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</si>
  <si>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</si>
  <si>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</si>
  <si>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</si>
  <si>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</si>
  <si>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</si>
  <si>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</si>
  <si>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</si>
  <si>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</si>
  <si>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</si>
  <si>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</si>
  <si>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</si>
  <si>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</si>
  <si>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</si>
  <si>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</si>
  <si>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</si>
  <si>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</si>
  <si>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</si>
  <si>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</si>
  <si>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</si>
  <si>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</si>
  <si>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</si>
  <si>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</si>
  <si>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</si>
  <si>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</si>
  <si>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</si>
  <si>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</si>
  <si>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</si>
  <si>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</si>
  <si>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</si>
  <si>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</si>
  <si>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</si>
  <si>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</si>
  <si>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</si>
  <si>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</si>
  <si>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</si>
  <si>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</si>
  <si>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</si>
  <si>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</si>
  <si>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</si>
  <si>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</si>
  <si>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</si>
  <si>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</si>
  <si>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</si>
  <si>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</si>
  <si>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</si>
  <si>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</si>
  <si>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</si>
  <si>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</si>
  <si>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</si>
  <si>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</si>
  <si>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</si>
  <si>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</si>
  <si>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</si>
  <si>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</si>
  <si>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</si>
  <si>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</si>
  <si>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</si>
  <si>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</si>
  <si>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</si>
  <si>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</si>
  <si>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</si>
  <si>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</si>
  <si>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</si>
  <si>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</si>
  <si>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</si>
  <si>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</si>
  <si>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</si>
  <si>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</si>
  <si>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</si>
  <si>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</si>
  <si>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</si>
  <si>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</si>
  <si>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</si>
  <si>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</si>
  <si>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</si>
  <si>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</si>
  <si>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</si>
  <si>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</si>
  <si>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</si>
  <si>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</si>
  <si>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</si>
  <si>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</si>
  <si>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</si>
  <si>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</si>
  <si>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</si>
  <si>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</si>
  <si>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</si>
  <si>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</si>
  <si>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</si>
  <si>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</si>
  <si>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</si>
  <si>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</si>
  <si>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</si>
  <si>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</si>
  <si>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</si>
  <si>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</si>
  <si>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</si>
  <si>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</si>
  <si>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</si>
  <si>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</si>
  <si>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</si>
  <si>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</si>
  <si>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</si>
  <si>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</si>
  <si>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</si>
  <si>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</si>
  <si>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</si>
  <si>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</si>
  <si>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</si>
  <si>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</si>
  <si>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</si>
  <si>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</si>
  <si>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</si>
  <si>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</si>
  <si>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</si>
  <si>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</si>
  <si>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</si>
  <si>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</si>
  <si>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</si>
  <si>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</si>
  <si>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</si>
  <si>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</si>
  <si>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</si>
  <si>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</si>
  <si>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</si>
  <si>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</si>
  <si>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</si>
  <si>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</si>
  <si>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</si>
  <si>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</si>
  <si>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</si>
  <si>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</si>
  <si>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</si>
  <si>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</si>
  <si>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</si>
  <si>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</si>
  <si>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</si>
  <si>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</si>
  <si>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</si>
  <si>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</si>
  <si>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</si>
  <si>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</si>
  <si>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</si>
  <si>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</si>
  <si>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</si>
  <si>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</si>
  <si>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</si>
  <si>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</si>
  <si>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</si>
  <si>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</si>
  <si>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</si>
  <si>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</si>
  <si>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</si>
  <si>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</si>
  <si>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</si>
  <si>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</si>
  <si>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</si>
  <si>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</si>
  <si>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</si>
  <si>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</si>
  <si>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</si>
  <si>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</si>
  <si>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</si>
  <si>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</si>
  <si>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</si>
  <si>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</si>
  <si>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</si>
  <si>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</si>
  <si>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</si>
  <si>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</si>
  <si>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</si>
  <si>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</si>
  <si>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</si>
  <si>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</si>
  <si>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</si>
  <si>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</si>
  <si>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</si>
  <si>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</si>
  <si>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</si>
  <si>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</si>
  <si>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</si>
  <si>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</si>
  <si>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</si>
  <si>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</si>
  <si>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</si>
  <si>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</si>
  <si>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</si>
  <si>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</si>
  <si>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</si>
  <si>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</si>
  <si>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</si>
  <si>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</si>
  <si>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</si>
  <si>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</si>
  <si>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</si>
  <si>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</si>
  <si>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</si>
  <si>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</si>
  <si>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</si>
  <si>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</si>
  <si>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</si>
  <si>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</si>
  <si>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</si>
  <si>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</si>
  <si>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</si>
  <si>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</si>
  <si>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</si>
  <si>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</si>
  <si>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</si>
  <si>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</si>
  <si>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</si>
  <si>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</si>
  <si>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</si>
  <si>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</si>
  <si>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</si>
  <si>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</si>
  <si>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</si>
  <si>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</si>
  <si>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</si>
  <si>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</si>
  <si>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</si>
  <si>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</si>
  <si>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</si>
  <si>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</si>
  <si>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</si>
  <si>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</si>
  <si>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</si>
  <si>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</si>
  <si>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</si>
  <si>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</si>
  <si>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</si>
  <si>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</si>
  <si>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</si>
  <si>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</si>
  <si>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</si>
  <si>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</si>
  <si>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</si>
  <si>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</si>
  <si>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</si>
  <si>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</si>
  <si>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</si>
  <si>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</si>
  <si>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</si>
  <si>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</si>
  <si>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</si>
  <si>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</si>
  <si>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</si>
  <si>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</si>
  <si>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</si>
  <si>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</si>
  <si>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</si>
  <si>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</si>
  <si>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</si>
  <si>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</si>
  <si>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</si>
  <si>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</si>
  <si>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</si>
  <si>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</si>
  <si>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</si>
  <si>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</si>
  <si>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</si>
  <si>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</si>
  <si>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</si>
  <si>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</si>
  <si>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</si>
  <si>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</si>
  <si>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</si>
  <si>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</si>
  <si>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</si>
  <si>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</si>
  <si>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</si>
  <si>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</si>
  <si>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</si>
  <si>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</si>
  <si>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</si>
  <si>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</si>
  <si>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</si>
  <si>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</si>
  <si>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</si>
  <si>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</si>
  <si>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</si>
  <si>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</si>
  <si>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</si>
  <si>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</si>
  <si>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</si>
  <si>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</si>
  <si>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</si>
  <si>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</si>
  <si>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</si>
  <si>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</si>
  <si>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</si>
  <si>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</si>
  <si>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</si>
  <si>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</si>
  <si>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</si>
  <si>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</si>
  <si>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</si>
  <si>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</si>
  <si>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</si>
  <si>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</si>
  <si>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</si>
  <si>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</si>
  <si>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</si>
  <si>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</si>
  <si>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</si>
  <si>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</si>
  <si>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</si>
  <si>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</si>
  <si>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</si>
  <si>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</si>
  <si>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</si>
  <si>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</si>
  <si>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</si>
  <si>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</si>
  <si>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</si>
  <si>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</si>
  <si>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</si>
  <si>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</si>
  <si>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</si>
  <si>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</si>
  <si>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</si>
  <si>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</si>
  <si>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</si>
  <si>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</si>
  <si>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</si>
  <si>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</si>
  <si>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</si>
  <si>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</si>
  <si>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</si>
  <si>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</si>
  <si>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</si>
  <si>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</si>
  <si>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</si>
  <si>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</si>
  <si>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</si>
  <si>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</si>
  <si>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</si>
  <si>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</si>
  <si>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</si>
  <si>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</si>
  <si>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</si>
  <si>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</si>
  <si>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</si>
  <si>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</si>
  <si>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</si>
  <si>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</si>
  <si>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</si>
  <si>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</si>
  <si>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</si>
  <si>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</si>
  <si>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</si>
  <si>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</si>
  <si>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</si>
  <si>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</si>
  <si>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</si>
  <si>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</si>
  <si>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</si>
  <si>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</si>
  <si>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</si>
  <si>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</si>
  <si>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</si>
  <si>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</si>
  <si>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</si>
  <si>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</si>
  <si>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</si>
  <si>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</si>
  <si>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</si>
  <si>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</si>
  <si>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</si>
  <si>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</si>
  <si>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</si>
  <si>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</si>
  <si>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</si>
  <si>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</si>
  <si>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</si>
  <si>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</si>
  <si>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</si>
  <si>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</si>
  <si>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</si>
  <si>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</si>
  <si>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</si>
  <si>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</si>
  <si>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</si>
  <si>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</si>
  <si>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</si>
  <si>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</si>
  <si>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</si>
  <si>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</si>
  <si>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</si>
  <si>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</si>
  <si>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</si>
  <si>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</si>
  <si>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</si>
  <si>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</si>
  <si>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</si>
  <si>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</si>
  <si>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</si>
  <si>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</si>
  <si>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</si>
  <si>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</si>
  <si>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</si>
  <si>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</si>
  <si>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</si>
  <si>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</si>
  <si>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</si>
  <si>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</si>
  <si>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</si>
  <si>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</si>
  <si>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</si>
  <si>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</si>
  <si>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</si>
  <si>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</si>
  <si>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</si>
  <si>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</si>
  <si>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</si>
  <si>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</si>
  <si>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</si>
  <si>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</si>
  <si>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</si>
  <si>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</si>
  <si>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</si>
  <si>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</si>
  <si>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</si>
  <si>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</si>
  <si>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</si>
  <si>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</si>
  <si>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</si>
  <si>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</si>
  <si>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</si>
  <si>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</si>
  <si>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</si>
  <si>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</si>
  <si>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</si>
  <si>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</si>
  <si>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</si>
  <si>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</si>
  <si>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</si>
  <si>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</si>
  <si>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</si>
  <si>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</si>
  <si>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</si>
  <si>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</si>
  <si>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</si>
  <si>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</si>
  <si>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</si>
  <si>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</si>
  <si>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</si>
  <si>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</si>
  <si>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</si>
  <si>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</si>
  <si>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</si>
  <si>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</si>
  <si>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</si>
  <si>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</si>
  <si>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</si>
  <si>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</si>
  <si>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</si>
  <si>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</si>
  <si>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</si>
  <si>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</si>
  <si>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</si>
  <si>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</si>
  <si>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</si>
  <si>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</si>
  <si>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</si>
  <si>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</si>
  <si>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</si>
  <si>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</si>
  <si>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</si>
  <si>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</si>
  <si>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</si>
  <si>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</si>
  <si>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</si>
  <si>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</si>
  <si>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</si>
  <si>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</si>
  <si>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</si>
  <si>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</si>
  <si>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</si>
  <si>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</si>
  <si>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</si>
  <si>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</si>
  <si>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</si>
  <si>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</si>
  <si>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</si>
  <si>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</si>
  <si>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</si>
  <si>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</si>
  <si>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</si>
  <si>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</si>
  <si>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</si>
  <si>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</si>
  <si>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</si>
  <si>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</si>
  <si>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</si>
  <si>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</si>
  <si>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</si>
  <si>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</si>
  <si>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</si>
  <si>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</si>
  <si>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</si>
  <si>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</si>
  <si>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</si>
  <si>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</si>
  <si>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</si>
  <si>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</si>
  <si>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</si>
  <si>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</si>
  <si>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</si>
  <si>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</si>
  <si>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</si>
  <si>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</si>
  <si>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</si>
  <si>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</si>
  <si>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</si>
  <si>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</si>
  <si>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</si>
  <si>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</si>
  <si>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</si>
  <si>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</si>
  <si>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</si>
  <si>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</si>
  <si>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</si>
  <si>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</si>
  <si>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</si>
  <si>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</si>
  <si>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</si>
  <si>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</si>
  <si>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</si>
  <si>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</si>
  <si>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</si>
  <si>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</si>
  <si>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</si>
  <si>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</si>
  <si>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</si>
  <si>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</si>
  <si>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</si>
  <si>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</si>
  <si>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</si>
  <si>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</si>
  <si>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</si>
  <si>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</si>
  <si>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</si>
  <si>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</si>
  <si>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</si>
  <si>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</si>
  <si>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</si>
  <si>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</si>
  <si>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</si>
  <si>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</si>
  <si>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</si>
  <si>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</si>
  <si>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</si>
  <si>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</si>
  <si>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</si>
  <si>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</si>
  <si>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</si>
  <si>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</si>
  <si>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</si>
  <si>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</si>
  <si>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</si>
  <si>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</si>
  <si>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</si>
  <si>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</si>
  <si>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</si>
  <si>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</si>
  <si>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</si>
  <si>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</si>
  <si>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</si>
  <si>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</si>
  <si>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</si>
  <si>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</si>
  <si>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</si>
  <si>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</si>
  <si>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</si>
  <si>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</si>
  <si>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</si>
  <si>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</si>
  <si>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</si>
  <si>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</si>
  <si>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</si>
  <si>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</si>
  <si>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</si>
  <si>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</si>
  <si>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</si>
  <si>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</si>
  <si>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</si>
  <si>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</si>
  <si>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</si>
  <si>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</si>
  <si>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</si>
  <si>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</si>
  <si>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</si>
  <si>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</si>
  <si>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</si>
  <si>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</si>
  <si>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</si>
  <si>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</si>
  <si>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</si>
  <si>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</si>
  <si>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</si>
  <si>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</si>
  <si>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</si>
  <si>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</si>
  <si>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</si>
  <si>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</si>
  <si>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</si>
  <si>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</si>
  <si>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</si>
  <si>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</si>
  <si>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</si>
  <si>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</si>
  <si>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</si>
  <si>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</si>
  <si>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</si>
  <si>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</si>
  <si>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</si>
  <si>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</si>
  <si>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</si>
  <si>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</si>
  <si>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</si>
  <si>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</si>
  <si>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</si>
  <si>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</si>
  <si>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</si>
  <si>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</si>
  <si>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</si>
  <si>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</si>
  <si>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</si>
  <si>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</si>
  <si>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</si>
  <si>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</si>
  <si>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</si>
  <si>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</si>
  <si>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</si>
  <si>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</si>
  <si>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</si>
  <si>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</si>
  <si>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</si>
  <si>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</si>
  <si>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</si>
  <si>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</si>
  <si>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</si>
  <si>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</si>
  <si>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</si>
  <si>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</si>
  <si>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</si>
  <si>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</si>
  <si>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</si>
  <si>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</si>
  <si>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</si>
  <si>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</si>
  <si>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</si>
  <si>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</si>
  <si>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</si>
  <si>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state=(</t>
  </si>
  <si>
    <t>Average Donation</t>
  </si>
  <si>
    <t>Percent Funded</t>
  </si>
  <si>
    <t>Category</t>
  </si>
  <si>
    <t>Sub-Category</t>
  </si>
  <si>
    <t>Space</t>
  </si>
  <si>
    <t>Length</t>
  </si>
  <si>
    <t>Row Labels</t>
  </si>
  <si>
    <t>film &amp; video/</t>
  </si>
  <si>
    <t>food/</t>
  </si>
  <si>
    <t>games/</t>
  </si>
  <si>
    <t>journalism/</t>
  </si>
  <si>
    <t>music/</t>
  </si>
  <si>
    <t>photography/</t>
  </si>
  <si>
    <t>publishing/</t>
  </si>
  <si>
    <t>technology/</t>
  </si>
  <si>
    <t>theater/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</si>
  <si>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</si>
  <si>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</si>
  <si>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</si>
  <si>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</si>
  <si>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</si>
  <si>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</si>
  <si>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</si>
  <si>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</si>
  <si>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</si>
  <si>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</si>
  <si>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</si>
  <si>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</si>
  <si>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</si>
  <si>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</si>
  <si>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</si>
  <si>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</si>
  <si>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</si>
  <si>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</si>
  <si>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</si>
  <si>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</si>
  <si>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</si>
  <si>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</si>
  <si>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</si>
  <si>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</si>
  <si>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</si>
  <si>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</si>
  <si>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</si>
  <si>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</si>
  <si>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</si>
  <si>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</si>
  <si>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</si>
  <si>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</si>
  <si>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</si>
  <si>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</si>
  <si>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</si>
  <si>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</si>
  <si>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</si>
  <si>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</si>
  <si>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</si>
  <si>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</si>
  <si>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</si>
  <si>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</si>
  <si>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</si>
  <si>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Count of Category and Sub-Category</t>
  </si>
  <si>
    <t>(All)</t>
  </si>
  <si>
    <t>Count of 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</si>
  <si>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</si>
  <si>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</si>
  <si>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</si>
  <si>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</si>
  <si>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</si>
  <si>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</si>
  <si>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</si>
  <si>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</si>
  <si>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</si>
  <si>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</si>
  <si>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</si>
  <si>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</si>
  <si>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</si>
  <si>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</si>
  <si>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state=(</t>
  </si>
  <si>
    <t>Year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</si>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</sst>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3" applyFont="1"/>
    <xf numFmtId="0" fontId="0" fillId="0" borderId="0" xfId="1" applyNumberFormat="1" applyFont="1"/>
    <xf numFmtId="44" fontId="1" fillId="0" borderId="0" xfId="2" applyFont="1" applyAlignment="1">
      <alignment horizontal="center"/>
    </xf>
    <xf numFmtId="44" fontId="0" fillId="0" borderId="0" xfId="2" applyFont="1"/>
    <xf numFmtId="166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1" fillId="0" borderId="0" xfId="1" applyNumberFormat="1" applyFont="1"/>
    <xf numFmtId="0" fontId="0" fillId="0" borderId="0" xfId="1" quotePrefix="1" applyNumberFormat="1" applyFont="1"/>
    <xf numFmtId="9" fontId="1" fillId="0" borderId="0" xfId="3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7"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 Melissa Roman.xlsx]Pivot Chart by Category!PivotTable2</c:name>
    <c:fmtId val="2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Chart by Category'!$A$5:$A$14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'Pivot Chart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F-4D66-A0B7-F3DD5D263764}"/>
            </c:ext>
          </c:extLst>
        </c:ser>
        <c:ser>
          <c:idx val="1"/>
          <c:order val="1"/>
          <c:tx>
            <c:strRef>
              <c:f>'Pivot Chart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Chart by Category'!$A$5:$A$14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'Pivot Chart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4F-4D66-A0B7-F3DD5D263764}"/>
            </c:ext>
          </c:extLst>
        </c:ser>
        <c:ser>
          <c:idx val="2"/>
          <c:order val="2"/>
          <c:tx>
            <c:strRef>
              <c:f>'Pivot Chart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Chart by Category'!$A$5:$A$14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'Pivot Chart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4F-4D66-A0B7-F3DD5D263764}"/>
            </c:ext>
          </c:extLst>
        </c:ser>
        <c:ser>
          <c:idx val="3"/>
          <c:order val="3"/>
          <c:tx>
            <c:strRef>
              <c:f>'Pivot Chart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Chart by Category'!$A$5:$A$14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'Pivot Chart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4F-4D66-A0B7-F3DD5D263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338192"/>
        <c:axId val="565338520"/>
      </c:barChart>
      <c:catAx>
        <c:axId val="56533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38520"/>
        <c:crosses val="autoZero"/>
        <c:auto val="1"/>
        <c:lblAlgn val="ctr"/>
        <c:lblOffset val="100"/>
        <c:noMultiLvlLbl val="0"/>
      </c:catAx>
      <c:valAx>
        <c:axId val="56533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3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 Melissa Roman.xlsx]Pivot Chart 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'Pivot Chart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E8-469D-A392-A077A3883938}"/>
            </c:ext>
          </c:extLst>
        </c:ser>
        <c:ser>
          <c:idx val="1"/>
          <c:order val="1"/>
          <c:tx>
            <c:strRef>
              <c:f>'Pivot Chart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E8-469D-A392-A077A3883938}"/>
            </c:ext>
          </c:extLst>
        </c:ser>
        <c:ser>
          <c:idx val="2"/>
          <c:order val="2"/>
          <c:tx>
            <c:strRef>
              <c:f>'Pivot Chart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E8-469D-A392-A077A388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012824"/>
        <c:axId val="647008560"/>
      </c:lineChart>
      <c:catAx>
        <c:axId val="64701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08560"/>
        <c:crosses val="autoZero"/>
        <c:auto val="1"/>
        <c:lblAlgn val="ctr"/>
        <c:lblOffset val="100"/>
        <c:noMultiLvlLbl val="0"/>
      </c:catAx>
      <c:valAx>
        <c:axId val="64700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1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results</a:t>
            </a:r>
            <a:r>
              <a:rPr lang="en-US" baseline="0"/>
              <a:t>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Bonus!$A$1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Bonus!$A$2:$A$14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1-44B5-8BCF-83B17AD2BA11}"/>
            </c:ext>
          </c:extLst>
        </c:ser>
        <c:ser>
          <c:idx val="1"/>
          <c:order val="1"/>
          <c:tx>
            <c:strRef>
              <c:f>Bonus!$B$1</c:f>
              <c:strCache>
                <c:ptCount val="1"/>
                <c:pt idx="0">
                  <c:v>Number Succesful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Bonus!$B$2:$B$14</c:f>
              <c:numCache>
                <c:formatCode>General</c:formatCode>
                <c:ptCount val="13"/>
                <c:pt idx="0">
                  <c:v>322</c:v>
                </c:pt>
                <c:pt idx="1">
                  <c:v>931</c:v>
                </c:pt>
                <c:pt idx="2">
                  <c:v>380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  <c:pt idx="12">
                  <c:v>2183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21-44B5-8BCF-83B17AD2BA11}"/>
            </c:ext>
          </c:extLst>
        </c:ser>
        <c:ser>
          <c:idx val="2"/>
          <c:order val="2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Bonus!$C$2:$C$14</c:f>
              <c:numCache>
                <c:formatCode>General</c:formatCode>
                <c:ptCount val="13"/>
                <c:pt idx="0">
                  <c:v>113</c:v>
                </c:pt>
                <c:pt idx="1">
                  <c:v>420</c:v>
                </c:pt>
                <c:pt idx="2">
                  <c:v>282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62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  <c:pt idx="12">
                  <c:v>1527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21-44B5-8BCF-83B17AD2BA11}"/>
            </c:ext>
          </c:extLst>
        </c:ser>
        <c:ser>
          <c:idx val="3"/>
          <c:order val="3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Bonus!$D$2:$D$14</c:f>
              <c:numCache>
                <c:formatCode>General</c:formatCode>
                <c:ptCount val="13"/>
                <c:pt idx="0">
                  <c:v>18</c:v>
                </c:pt>
                <c:pt idx="1">
                  <c:v>60</c:v>
                </c:pt>
                <c:pt idx="2">
                  <c:v>51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  <c:pt idx="12">
                  <c:v>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21-44B5-8BCF-83B17AD2BA11}"/>
            </c:ext>
          </c:extLst>
        </c:ser>
        <c:ser>
          <c:idx val="4"/>
          <c:order val="4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Bonus!$E$2:$E$14</c:f>
              <c:numCache>
                <c:formatCode>General</c:formatCode>
                <c:ptCount val="13"/>
                <c:pt idx="0">
                  <c:v>453</c:v>
                </c:pt>
                <c:pt idx="1">
                  <c:v>1411</c:v>
                </c:pt>
                <c:pt idx="2">
                  <c:v>713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135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  <c:pt idx="12">
                  <c:v>4058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21-44B5-8BCF-83B17AD2BA11}"/>
            </c:ext>
          </c:extLst>
        </c:ser>
        <c:ser>
          <c:idx val="5"/>
          <c:order val="5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0.40740740740740738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  <c:pt idx="12">
                  <c:v>0.53794972893050763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21-44B5-8BCF-83B17AD2BA11}"/>
            </c:ext>
          </c:extLst>
        </c:ser>
        <c:ser>
          <c:idx val="6"/>
          <c:order val="6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0.45925925925925926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  <c:pt idx="12">
                  <c:v>0.37629374075899458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21-44B5-8BCF-83B17AD2BA11}"/>
            </c:ext>
          </c:extLst>
        </c:ser>
        <c:ser>
          <c:idx val="7"/>
          <c:order val="7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0.13333333333333333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  <c:pt idx="12">
                  <c:v>8.5756530310497778E-2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021-44B5-8BCF-83B17AD2B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181544"/>
        <c:axId val="566178592"/>
      </c:lineChart>
      <c:catAx>
        <c:axId val="566181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Chances</a:t>
                </a:r>
                <a:r>
                  <a:rPr lang="en-US" baseline="0"/>
                  <a:t> of successful, failed and canceled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78592"/>
        <c:crosses val="autoZero"/>
        <c:auto val="1"/>
        <c:lblAlgn val="ctr"/>
        <c:lblOffset val="100"/>
        <c:noMultiLvlLbl val="0"/>
      </c:catAx>
      <c:valAx>
        <c:axId val="56617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8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049144718979098E-2"/>
          <c:y val="0.88653993972657641"/>
          <c:w val="0.86737651162304974"/>
          <c:h val="9.56625136722294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 Melissa Roman.xlsx]Pivot Chart by Sub-Category!PivotTable3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by 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Chart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by 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0A-4C2D-854A-9D300F0C4520}"/>
            </c:ext>
          </c:extLst>
        </c:ser>
        <c:ser>
          <c:idx val="1"/>
          <c:order val="1"/>
          <c:tx>
            <c:strRef>
              <c:f>'Pivot Chart by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Chart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by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0A-4C2D-854A-9D300F0C4520}"/>
            </c:ext>
          </c:extLst>
        </c:ser>
        <c:ser>
          <c:idx val="2"/>
          <c:order val="2"/>
          <c:tx>
            <c:strRef>
              <c:f>'Pivot Chart by 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by 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0A-4C2D-854A-9D300F0C4520}"/>
            </c:ext>
          </c:extLst>
        </c:ser>
        <c:ser>
          <c:idx val="3"/>
          <c:order val="3"/>
          <c:tx>
            <c:strRef>
              <c:f>'Pivot Chart by 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Chart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by 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0A-4C2D-854A-9D300F0C4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6271256"/>
        <c:axId val="626273552"/>
      </c:barChart>
      <c:catAx>
        <c:axId val="626271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73552"/>
        <c:crosses val="autoZero"/>
        <c:auto val="1"/>
        <c:lblAlgn val="ctr"/>
        <c:lblOffset val="100"/>
        <c:noMultiLvlLbl val="0"/>
      </c:catAx>
      <c:valAx>
        <c:axId val="62627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7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2</xdr:row>
      <xdr:rowOff>42862</xdr:rowOff>
    </xdr:from>
    <xdr:to>
      <xdr:col>14</xdr:col>
      <xdr:colOff>304799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4B7BEB-86D2-46E3-A11A-901B3856D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6</xdr:row>
      <xdr:rowOff>166687</xdr:rowOff>
    </xdr:from>
    <xdr:to>
      <xdr:col>14</xdr:col>
      <xdr:colOff>142875</xdr:colOff>
      <xdr:row>21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E12466-42FD-4E70-A66F-0CECBA07A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1371600</xdr:colOff>
      <xdr:row>14</xdr:row>
      <xdr:rowOff>166686</xdr:rowOff>
    </xdr:from>
    <xdr:to>
      <xdr:col>7</xdr:col>
      <xdr:colOff>95250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FD5A6-39B5-4674-8063-D569013FC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3</xdr:row>
      <xdr:rowOff>61911</xdr:rowOff>
    </xdr:from>
    <xdr:to>
      <xdr:col>12</xdr:col>
      <xdr:colOff>1657350</xdr:colOff>
      <xdr:row>29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9BF26-D755-42F8-8683-963FAC7BD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roman" refreshedDate="43618.516064120369" createdVersion="6" refreshedVersion="6" minRefreshableVersion="3" recordCount="4114" xr:uid="{BEBDF600-BCAB-425F-B0B9-F230AFC0DD93}">
  <cacheSource type="worksheet">
    <worksheetSource ref="C1:W4115" sheet="Data"/>
  </cacheSource>
  <cacheFields count="18"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=(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-1" maxValue="22602"/>
    </cacheField>
    <cacheField name="Average Donation" numFmtId="166">
      <sharedItems containsMixedTypes="1" containsNumber="1" minValue="1" maxValue="3304"/>
    </cacheField>
    <cacheField name="Category" numFmtId="0">
      <sharedItems count="9">
        <s v="film &amp; video/"/>
        <s v="theater/"/>
        <s v="technology/"/>
        <s v="publishing/"/>
        <s v="music/"/>
        <s v="journalism/"/>
        <s v="games/"/>
        <s v="food/"/>
        <s v="photography/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pace" numFmtId="0">
      <sharedItems containsSemiMixedTypes="0" containsString="0" containsNumber="1" containsInteger="1" minValue="5" maxValue="13"/>
    </cacheField>
    <cacheField name="Length" numFmtId="0">
      <sharedItems containsSemiMixedTypes="0" containsString="0" containsNumber="1" containsInteger="1" minValue="9" maxValue="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roman" refreshedDate="43619.734836574076" createdVersion="6" refreshedVersion="6" minRefreshableVersion="3" recordCount="4119" xr:uid="{42A62068-E947-4AEF-A802-AD4B4E876281}">
  <cacheSource type="worksheet">
    <worksheetSource ref="A1:W1048576" sheet="Data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=(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4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" maxValue="22602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/"/>
        <s v="theater/"/>
        <s v="technology/"/>
        <s v="publishing/"/>
        <s v="music/"/>
        <s v="journalism/"/>
        <s v="games/"/>
        <s v="food/"/>
        <s v="photography/"/>
        <m/>
      </sharedItems>
    </cacheField>
    <cacheField name="Sub-Category" numFmtId="0">
      <sharedItems containsBlank="1"/>
    </cacheField>
    <cacheField name="Space" numFmtId="0">
      <sharedItems containsString="0" containsBlank="1" containsNumber="1" containsInteger="1" minValue="5" maxValue="13"/>
    </cacheField>
    <cacheField name="Length" numFmtId="0">
      <sharedItems containsString="0" containsBlank="1" containsNumber="1" containsInteger="1" minValue="9" maxValue="28"/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0.36858823529411766"/>
    <n v="63.917582417582416"/>
    <x v="0"/>
    <x v="0"/>
    <n v="13"/>
    <n v="23"/>
  </r>
  <r>
    <s v="A Hannibal TV Show Fan Convention and Art Collective"/>
    <n v="10275"/>
    <n v="14653"/>
    <x v="0"/>
    <x v="0"/>
    <s v="USD"/>
    <n v="1488464683"/>
    <n v="1485872683"/>
    <b v="0"/>
    <n v="79"/>
    <b v="1"/>
    <x v="0"/>
    <n v="0.42608272506082723"/>
    <n v="185.48101265822785"/>
    <x v="0"/>
    <x v="0"/>
    <n v="13"/>
    <n v="23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0.05"/>
    <n v="15"/>
    <x v="0"/>
    <x v="0"/>
    <n v="13"/>
    <n v="23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3.9E-2"/>
    <n v="69.266666666666666"/>
    <x v="0"/>
    <x v="0"/>
    <n v="13"/>
    <n v="23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0.22991545454545451"/>
    <n v="190.55028169014085"/>
    <x v="0"/>
    <x v="0"/>
    <n v="13"/>
    <n v="23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.777444361090272E-2"/>
    <n v="93.40425531914893"/>
    <x v="0"/>
    <x v="0"/>
    <n v="13"/>
    <n v="23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6.4875000000000002E-2"/>
    <n v="146.87931034482759"/>
    <x v="0"/>
    <x v="0"/>
    <n v="13"/>
    <n v="23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2222222222222223E-2"/>
    <n v="159.82456140350877"/>
    <x v="0"/>
    <x v="0"/>
    <n v="13"/>
    <n v="23"/>
  </r>
  <r>
    <s v="Help us raise the funds to film our pilot episode!"/>
    <n v="3500"/>
    <n v="3501.52"/>
    <x v="0"/>
    <x v="0"/>
    <s v="USD"/>
    <n v="1460754000"/>
    <n v="1460155212"/>
    <b v="0"/>
    <n v="12"/>
    <b v="1"/>
    <x v="0"/>
    <n v="4.3428571428570911E-4"/>
    <n v="291.79333333333335"/>
    <x v="0"/>
    <x v="0"/>
    <n v="13"/>
    <n v="23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0.25998000000000004"/>
    <n v="31.499500000000001"/>
    <x v="0"/>
    <x v="0"/>
    <n v="13"/>
    <n v="23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5.0000000000000001E-3"/>
    <n v="158.68421052631578"/>
    <x v="0"/>
    <x v="0"/>
    <n v="13"/>
    <n v="23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0.20499999999999999"/>
    <n v="80.333333333333329"/>
    <x v="0"/>
    <x v="0"/>
    <n v="13"/>
    <n v="23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0.65293333333333337"/>
    <n v="59.961305925030231"/>
    <x v="0"/>
    <x v="0"/>
    <n v="13"/>
    <n v="23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0.59971428571428576"/>
    <n v="109.78431372549019"/>
    <x v="0"/>
    <x v="0"/>
    <n v="13"/>
    <n v="23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9.3333333333333341E-3"/>
    <n v="147.70731707317074"/>
    <x v="0"/>
    <x v="0"/>
    <n v="13"/>
    <n v="23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6.6000000000000003E-2"/>
    <n v="21.755102040816325"/>
    <x v="0"/>
    <x v="0"/>
    <n v="13"/>
    <n v="23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2.4166666666666668E-3"/>
    <n v="171.84285714285716"/>
    <x v="0"/>
    <x v="0"/>
    <n v="13"/>
    <n v="23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6.6666666666666671E-3"/>
    <n v="41.944444444444443"/>
    <x v="0"/>
    <x v="0"/>
    <n v="13"/>
    <n v="23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6.3211000000000059E-2"/>
    <n v="93.264122807017543"/>
    <x v="0"/>
    <x v="0"/>
    <n v="13"/>
    <n v="23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0.45294117647058824"/>
    <n v="56.136363636363633"/>
    <x v="0"/>
    <x v="0"/>
    <n v="13"/>
    <n v="23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2E-3"/>
    <n v="80.16"/>
    <x v="0"/>
    <x v="0"/>
    <n v="13"/>
    <n v="23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9.1351351351351348E-2"/>
    <n v="199.9009900990099"/>
    <x v="0"/>
    <x v="0"/>
    <n v="13"/>
    <n v="23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0.17142857142857143"/>
    <n v="51.25"/>
    <x v="0"/>
    <x v="0"/>
    <n v="13"/>
    <n v="23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0.185"/>
    <n v="103.04347826086956"/>
    <x v="0"/>
    <x v="0"/>
    <n v="13"/>
    <n v="23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8.8076857142857207E-2"/>
    <n v="66.346149825783982"/>
    <x v="0"/>
    <x v="0"/>
    <n v="13"/>
    <n v="23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0.33333333333333331"/>
    <n v="57.142857142857146"/>
    <x v="0"/>
    <x v="0"/>
    <n v="13"/>
    <n v="23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0.55200000000000005"/>
    <n v="102.10526315789474"/>
    <x v="0"/>
    <x v="0"/>
    <n v="13"/>
    <n v="23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0.11724999999999999"/>
    <n v="148.96666666666667"/>
    <x v="0"/>
    <x v="0"/>
    <n v="13"/>
    <n v="23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3.5000000000000001E-3"/>
    <n v="169.6056338028169"/>
    <x v="0"/>
    <x v="0"/>
    <n v="13"/>
    <n v="23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0.23333333333333334"/>
    <n v="31.623931623931625"/>
    <x v="0"/>
    <x v="0"/>
    <n v="13"/>
    <n v="23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2997499999999945E-2"/>
    <n v="76.45264150943396"/>
    <x v="0"/>
    <x v="0"/>
    <n v="13"/>
    <n v="23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0"/>
    <n v="13"/>
    <x v="0"/>
    <x v="0"/>
    <n v="13"/>
    <n v="23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2.4604569420035149E-3"/>
    <n v="320.44943820224717"/>
    <x v="0"/>
    <x v="0"/>
    <n v="13"/>
    <n v="23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2.0952380952380951E-2"/>
    <n v="83.75"/>
    <x v="0"/>
    <x v="0"/>
    <n v="13"/>
    <n v="23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0.30461538461538462"/>
    <n v="49.882352941176471"/>
    <x v="0"/>
    <x v="0"/>
    <n v="13"/>
    <n v="23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0.66500000000000004"/>
    <n v="59.464285714285715"/>
    <x v="0"/>
    <x v="0"/>
    <n v="13"/>
    <n v="23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0.42149999999999999"/>
    <n v="193.84090909090909"/>
    <x v="0"/>
    <x v="0"/>
    <n v="13"/>
    <n v="23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0.83440909090909088"/>
    <n v="159.51383399209487"/>
    <x v="0"/>
    <x v="0"/>
    <n v="13"/>
    <n v="23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0.1004"/>
    <n v="41.68181818181818"/>
    <x v="0"/>
    <x v="0"/>
    <n v="13"/>
    <n v="23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0.30980000000000002"/>
    <n v="150.89861751152074"/>
    <x v="0"/>
    <x v="0"/>
    <n v="13"/>
    <n v="23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35E-2"/>
    <n v="126.6875"/>
    <x v="0"/>
    <x v="0"/>
    <n v="13"/>
    <n v="23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"/>
    <n v="105.26315789473684"/>
    <x v="0"/>
    <x v="0"/>
    <n v="13"/>
    <n v="23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0.41857142857142859"/>
    <n v="117.51479289940828"/>
    <x v="0"/>
    <x v="0"/>
    <n v="13"/>
    <n v="23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2.0865999999999998"/>
    <n v="117.36121673003802"/>
    <x v="0"/>
    <x v="0"/>
    <n v="13"/>
    <n v="23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"/>
    <n v="133.33333333333334"/>
    <x v="0"/>
    <x v="0"/>
    <n v="13"/>
    <n v="23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0.2"/>
    <n v="98.360655737704917"/>
    <x v="0"/>
    <x v="0"/>
    <n v="13"/>
    <n v="23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4.1666666666666664E-2"/>
    <n v="194.44444444444446"/>
    <x v="0"/>
    <x v="0"/>
    <n v="13"/>
    <n v="23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7.6110000000000039E-2"/>
    <n v="76.865000000000009"/>
    <x v="0"/>
    <x v="0"/>
    <n v="13"/>
    <n v="23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7.9500000000000001E-2"/>
    <n v="56.815789473684212"/>
    <x v="0"/>
    <x v="0"/>
    <n v="13"/>
    <n v="23"/>
  </r>
  <r>
    <s v="Driving Jersey is real people telling real stories."/>
    <n v="12000"/>
    <n v="12000"/>
    <x v="0"/>
    <x v="0"/>
    <s v="USD"/>
    <n v="1445660045"/>
    <n v="1443068045"/>
    <b v="0"/>
    <n v="87"/>
    <b v="1"/>
    <x v="0"/>
    <n v="0"/>
    <n v="137.93103448275863"/>
    <x v="0"/>
    <x v="0"/>
    <n v="13"/>
    <n v="23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0"/>
    <n v="27.272727272727273"/>
    <x v="0"/>
    <x v="0"/>
    <n v="13"/>
    <n v="23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0.2801818181818182"/>
    <n v="118.33613445378151"/>
    <x v="0"/>
    <x v="0"/>
    <n v="13"/>
    <n v="23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0.16209999999999999"/>
    <n v="223.48076923076923"/>
    <x v="0"/>
    <x v="0"/>
    <n v="13"/>
    <n v="23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9.633333333333334E-2"/>
    <n v="28.111111111111111"/>
    <x v="0"/>
    <x v="0"/>
    <n v="13"/>
    <n v="23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0.01"/>
    <n v="194.23076923076923"/>
    <x v="0"/>
    <x v="0"/>
    <n v="13"/>
    <n v="23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0.28953488372093023"/>
    <n v="128.95348837209303"/>
    <x v="0"/>
    <x v="0"/>
    <n v="13"/>
    <n v="23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7.2624999999999995E-2"/>
    <n v="49.316091954022987"/>
    <x v="0"/>
    <x v="0"/>
    <n v="13"/>
    <n v="23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9E-2"/>
    <n v="221.52173913043478"/>
    <x v="0"/>
    <x v="0"/>
    <n v="13"/>
    <n v="23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.9100000000000001E-2"/>
    <n v="137.21333333333334"/>
    <x v="0"/>
    <x v="0"/>
    <n v="13"/>
    <n v="23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2569999999999708E-3"/>
    <n v="606.82242424242418"/>
    <x v="0"/>
    <x v="0"/>
    <n v="13"/>
    <n v="23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3.2962222222222205E-2"/>
    <n v="43.040092592592593"/>
    <x v="0"/>
    <x v="1"/>
    <n v="13"/>
    <n v="19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0.48299999999999998"/>
    <n v="322.39130434782606"/>
    <x v="0"/>
    <x v="1"/>
    <n v="13"/>
    <n v="19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0.54733333333333334"/>
    <n v="96.708333333333329"/>
    <x v="0"/>
    <x v="1"/>
    <n v="13"/>
    <n v="19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0.13518499999999994"/>
    <n v="35.474531249999998"/>
    <x v="0"/>
    <x v="1"/>
    <n v="13"/>
    <n v="19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0.73333333333333328"/>
    <n v="86.666666666666671"/>
    <x v="0"/>
    <x v="1"/>
    <n v="13"/>
    <n v="19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7.5285714285714289E-2"/>
    <n v="132.05263157894737"/>
    <x v="0"/>
    <x v="1"/>
    <n v="13"/>
    <n v="19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0.186"/>
    <n v="91.230769230769226"/>
    <x v="0"/>
    <x v="1"/>
    <n v="13"/>
    <n v="19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0.16250000000000001"/>
    <n v="116.25"/>
    <x v="0"/>
    <x v="1"/>
    <n v="13"/>
    <n v="19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0.27166666666666667"/>
    <n v="21.194444444444443"/>
    <x v="0"/>
    <x v="1"/>
    <n v="13"/>
    <n v="19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0.10942299999999995"/>
    <n v="62.327134831460668"/>
    <x v="0"/>
    <x v="1"/>
    <n v="13"/>
    <n v="19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0.27200000000000002"/>
    <n v="37.411764705882355"/>
    <x v="0"/>
    <x v="1"/>
    <n v="13"/>
    <n v="19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0.23944444444444443"/>
    <n v="69.71875"/>
    <x v="0"/>
    <x v="1"/>
    <n v="13"/>
    <n v="19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8.4090909090909091E-2"/>
    <n v="58.170731707317074"/>
    <x v="0"/>
    <x v="1"/>
    <n v="13"/>
    <n v="19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"/>
    <n v="50"/>
    <x v="0"/>
    <x v="1"/>
    <n v="13"/>
    <n v="19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0.12931999999999994"/>
    <n v="19.471034482758618"/>
    <x v="0"/>
    <x v="1"/>
    <n v="13"/>
    <n v="19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0.15428571428571428"/>
    <n v="85.957446808510639"/>
    <x v="0"/>
    <x v="1"/>
    <n v="13"/>
    <n v="19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0.53333333333333333"/>
    <n v="30.666666666666668"/>
    <x v="0"/>
    <x v="1"/>
    <n v="13"/>
    <n v="19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2.9249999999999998"/>
    <n v="60.384615384615387"/>
    <x v="0"/>
    <x v="1"/>
    <n v="13"/>
    <n v="19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6.02"/>
    <n v="38.6"/>
    <x v="0"/>
    <x v="1"/>
    <n v="13"/>
    <n v="19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0.27"/>
    <n v="40.268292682926827"/>
    <x v="0"/>
    <x v="1"/>
    <n v="13"/>
    <n v="19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7.2499999999999995E-2"/>
    <n v="273.82978723404256"/>
    <x v="0"/>
    <x v="1"/>
    <n v="13"/>
    <n v="19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0.98"/>
    <n v="53.035714285714285"/>
    <x v="0"/>
    <x v="1"/>
    <n v="13"/>
    <n v="19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25E-4"/>
    <n v="40.005000000000003"/>
    <x v="0"/>
    <x v="1"/>
    <n v="13"/>
    <n v="19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2.5000000000000001E-2"/>
    <n v="15.76923076923077"/>
    <x v="0"/>
    <x v="1"/>
    <n v="13"/>
    <n v="19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0"/>
    <n v="71.428571428571431"/>
    <x v="0"/>
    <x v="1"/>
    <n v="13"/>
    <n v="19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0.255"/>
    <n v="71.714285714285708"/>
    <x v="0"/>
    <x v="1"/>
    <n v="13"/>
    <n v="19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6.4666666666666664E-2"/>
    <n v="375.76470588235293"/>
    <x v="0"/>
    <x v="1"/>
    <n v="13"/>
    <n v="19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4.5999999999999999E-2"/>
    <n v="104.6"/>
    <x v="0"/>
    <x v="1"/>
    <n v="13"/>
    <n v="19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2.8571428571428571E-2"/>
    <n v="60"/>
    <x v="0"/>
    <x v="1"/>
    <n v="13"/>
    <n v="19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0.15066666666666667"/>
    <n v="123.28571428571429"/>
    <x v="0"/>
    <x v="1"/>
    <n v="13"/>
    <n v="19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4.0000000000000001E-3"/>
    <n v="31.375"/>
    <x v="0"/>
    <x v="1"/>
    <n v="13"/>
    <n v="19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0.2"/>
    <n v="78.260869565217391"/>
    <x v="0"/>
    <x v="1"/>
    <n v="13"/>
    <n v="19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5.1999999999999998E-2"/>
    <n v="122.32558139534883"/>
    <x v="0"/>
    <x v="1"/>
    <n v="13"/>
    <n v="19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0.106"/>
    <n v="73.733333333333334"/>
    <x v="0"/>
    <x v="1"/>
    <n v="13"/>
    <n v="19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0.04"/>
    <n v="21.666666666666668"/>
    <x v="0"/>
    <x v="1"/>
    <n v="13"/>
    <n v="19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0.31428571428571428"/>
    <n v="21.904761904761905"/>
    <x v="0"/>
    <x v="1"/>
    <n v="13"/>
    <n v="19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0.14666666666666667"/>
    <n v="50.588235294117645"/>
    <x v="0"/>
    <x v="1"/>
    <n v="13"/>
    <n v="19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6.25E-2"/>
    <n v="53.125"/>
    <x v="0"/>
    <x v="1"/>
    <n v="13"/>
    <n v="19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6.25E-2"/>
    <n v="56.666666666666664"/>
    <x v="0"/>
    <x v="1"/>
    <n v="13"/>
    <n v="19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6.0193333333333307E-2"/>
    <n v="40.776666666666664"/>
    <x v="0"/>
    <x v="1"/>
    <n v="13"/>
    <n v="19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"/>
    <n v="192.30769230769232"/>
    <x v="0"/>
    <x v="1"/>
    <n v="13"/>
    <n v="19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"/>
    <n v="100"/>
    <x v="0"/>
    <x v="1"/>
    <n v="13"/>
    <n v="19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0.27750000000000002"/>
    <n v="117.92307692307692"/>
    <x v="0"/>
    <x v="1"/>
    <n v="13"/>
    <n v="19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5.153846153846154E-2"/>
    <n v="27.897959183673468"/>
    <x v="0"/>
    <x v="1"/>
    <n v="13"/>
    <n v="19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0.2"/>
    <n v="60"/>
    <x v="0"/>
    <x v="1"/>
    <n v="13"/>
    <n v="19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7.4090909090909096E-2"/>
    <n v="39.383333333333333"/>
    <x v="0"/>
    <x v="1"/>
    <n v="13"/>
    <n v="19"/>
  </r>
  <r>
    <s v="A Boy. A Girl. A Car. A Serial Killer."/>
    <n v="5000"/>
    <n v="5025"/>
    <x v="0"/>
    <x v="0"/>
    <s v="USD"/>
    <n v="1333391901"/>
    <n v="1332182301"/>
    <b v="0"/>
    <n v="27"/>
    <b v="1"/>
    <x v="1"/>
    <n v="5.0000000000000001E-3"/>
    <n v="186.11111111111111"/>
    <x v="0"/>
    <x v="1"/>
    <n v="13"/>
    <n v="19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2.4666666666666667E-2"/>
    <n v="111.37681159420291"/>
    <x v="0"/>
    <x v="1"/>
    <n v="13"/>
    <n v="19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1.4666666666666666"/>
    <n v="78.723404255319153"/>
    <x v="0"/>
    <x v="1"/>
    <n v="13"/>
    <n v="19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.1950000000000001"/>
    <n v="46.702127659574465"/>
    <x v="0"/>
    <x v="1"/>
    <n v="13"/>
    <n v="19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0.30769230769230771"/>
    <n v="65.384615384615387"/>
    <x v="0"/>
    <x v="1"/>
    <n v="13"/>
    <n v="19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0.54571428571428571"/>
    <n v="102.0754716981132"/>
    <x v="0"/>
    <x v="1"/>
    <n v="13"/>
    <n v="19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0.04"/>
    <n v="64.197530864197532"/>
    <x v="0"/>
    <x v="1"/>
    <n v="13"/>
    <n v="19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0.41"/>
    <n v="90.384615384615387"/>
    <x v="0"/>
    <x v="1"/>
    <n v="13"/>
    <n v="19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3.3333333333333333E-2"/>
    <n v="88.571428571428569"/>
    <x v="0"/>
    <x v="1"/>
    <n v="13"/>
    <n v="19"/>
  </r>
  <r>
    <s v="Never judge a book (or a lover) by their cover."/>
    <n v="450"/>
    <n v="632"/>
    <x v="0"/>
    <x v="0"/>
    <s v="USD"/>
    <n v="1328377444"/>
    <n v="1326217444"/>
    <b v="0"/>
    <n v="22"/>
    <b v="1"/>
    <x v="1"/>
    <n v="0.40444444444444444"/>
    <n v="28.727272727272727"/>
    <x v="0"/>
    <x v="1"/>
    <n v="13"/>
    <n v="19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0.13657142857142857"/>
    <n v="69.78947368421052"/>
    <x v="0"/>
    <x v="1"/>
    <n v="13"/>
    <n v="19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4.9377777777778343E-3"/>
    <n v="167.48962962962963"/>
    <x v="0"/>
    <x v="1"/>
    <n v="13"/>
    <n v="19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0.13031599999999999"/>
    <n v="144.91230769230768"/>
    <x v="0"/>
    <x v="1"/>
    <n v="13"/>
    <n v="19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4.5569230769230744E-2"/>
    <n v="91.840540540540545"/>
    <x v="0"/>
    <x v="1"/>
    <n v="13"/>
    <n v="19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-0.99985714285714289"/>
    <n v="10"/>
    <x v="0"/>
    <x v="2"/>
    <n v="13"/>
    <n v="28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-0.9996666666666667"/>
    <n v="1"/>
    <x v="0"/>
    <x v="2"/>
    <n v="13"/>
    <n v="28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-1"/>
    <e v="#DIV/0!"/>
    <x v="0"/>
    <x v="2"/>
    <n v="13"/>
    <n v="28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-0.9972545454545455"/>
    <n v="25.166666666666668"/>
    <x v="0"/>
    <x v="2"/>
    <n v="13"/>
    <n v="28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-1"/>
    <e v="#DIV/0!"/>
    <x v="0"/>
    <x v="2"/>
    <n v="13"/>
    <n v="28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-0.86"/>
    <n v="11.666666666666666"/>
    <x v="0"/>
    <x v="2"/>
    <n v="13"/>
    <n v="28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-0.94452000000000003"/>
    <n v="106.69230769230769"/>
    <x v="0"/>
    <x v="2"/>
    <n v="13"/>
    <n v="28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-0.97624999999999995"/>
    <n v="47.5"/>
    <x v="0"/>
    <x v="2"/>
    <n v="13"/>
    <n v="28"/>
  </r>
  <r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-0.98133000000000004"/>
    <n v="311.16666666666669"/>
    <x v="0"/>
    <x v="2"/>
    <n v="13"/>
    <n v="28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-1"/>
    <e v="#DIV/0!"/>
    <x v="0"/>
    <x v="2"/>
    <n v="13"/>
    <n v="28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-1"/>
    <e v="#DIV/0!"/>
    <x v="0"/>
    <x v="2"/>
    <n v="13"/>
    <n v="28"/>
  </r>
  <r>
    <s v="I"/>
    <n v="1200"/>
    <n v="0"/>
    <x v="1"/>
    <x v="0"/>
    <s v="USD"/>
    <n v="1467763200"/>
    <n v="1466453161"/>
    <b v="0"/>
    <n v="0"/>
    <b v="0"/>
    <x v="2"/>
    <n v="-1"/>
    <e v="#DIV/0!"/>
    <x v="0"/>
    <x v="2"/>
    <n v="13"/>
    <n v="28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-0.90431249999999996"/>
    <n v="94.506172839506178"/>
    <x v="0"/>
    <x v="2"/>
    <n v="13"/>
    <n v="28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-1"/>
    <e v="#DIV/0!"/>
    <x v="0"/>
    <x v="2"/>
    <n v="13"/>
    <n v="28"/>
  </r>
  <r>
    <s v="steampunk  remake of &quot;a Christmas carol&quot;"/>
    <n v="5000"/>
    <n v="0"/>
    <x v="1"/>
    <x v="0"/>
    <s v="USD"/>
    <n v="1441386000"/>
    <n v="1438811418"/>
    <b v="0"/>
    <n v="0"/>
    <b v="0"/>
    <x v="2"/>
    <n v="-1"/>
    <e v="#DIV/0!"/>
    <x v="0"/>
    <x v="2"/>
    <n v="13"/>
    <n v="28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-0.8656666666666667"/>
    <n v="80.599999999999994"/>
    <x v="0"/>
    <x v="2"/>
    <n v="13"/>
    <n v="28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-1"/>
    <e v="#DIV/0!"/>
    <x v="0"/>
    <x v="2"/>
    <n v="13"/>
    <n v="28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-1"/>
    <e v="#DIV/0!"/>
    <x v="0"/>
    <x v="2"/>
    <n v="13"/>
    <n v="28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-0.96858666666666671"/>
    <n v="81.241379310344826"/>
    <x v="0"/>
    <x v="2"/>
    <n v="13"/>
    <n v="28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0"/>
    <n v="500"/>
    <x v="0"/>
    <x v="2"/>
    <n v="13"/>
    <n v="28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-1"/>
    <e v="#DIV/0!"/>
    <x v="0"/>
    <x v="2"/>
    <n v="13"/>
    <n v="28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-0.89224999999999999"/>
    <n v="46.178571428571431"/>
    <x v="0"/>
    <x v="2"/>
    <n v="13"/>
    <n v="28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-0.9966666666666667"/>
    <n v="10"/>
    <x v="0"/>
    <x v="2"/>
    <n v="13"/>
    <n v="28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-1"/>
    <e v="#DIV/0!"/>
    <x v="0"/>
    <x v="2"/>
    <n v="13"/>
    <n v="28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-0.72399999999999998"/>
    <n v="55.945945945945944"/>
    <x v="0"/>
    <x v="2"/>
    <n v="13"/>
    <n v="28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-0.92488888888888887"/>
    <n v="37.555555555555557"/>
    <x v="0"/>
    <x v="2"/>
    <n v="13"/>
    <n v="28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-0.99424999999999997"/>
    <n v="38.333333333333336"/>
    <x v="0"/>
    <x v="2"/>
    <n v="13"/>
    <n v="28"/>
  </r>
  <r>
    <s v="Film makers catch live footage beyond their wildest dreams."/>
    <n v="7000"/>
    <n v="0"/>
    <x v="1"/>
    <x v="1"/>
    <s v="GBP"/>
    <n v="1420741080"/>
    <n v="1417026340"/>
    <b v="0"/>
    <n v="0"/>
    <b v="0"/>
    <x v="2"/>
    <n v="-1"/>
    <e v="#DIV/0!"/>
    <x v="0"/>
    <x v="2"/>
    <n v="13"/>
    <n v="28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-0.99919999999999998"/>
    <n v="20"/>
    <x v="0"/>
    <x v="2"/>
    <n v="13"/>
    <n v="28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-0.99080000000000001"/>
    <n v="15.333333333333334"/>
    <x v="0"/>
    <x v="2"/>
    <n v="13"/>
    <n v="28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-0.7683692307692308"/>
    <n v="449.43283582089555"/>
    <x v="0"/>
    <x v="2"/>
    <n v="13"/>
    <n v="28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-0.99944"/>
    <n v="28"/>
    <x v="0"/>
    <x v="2"/>
    <n v="13"/>
    <n v="28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-0.99992105263157893"/>
    <n v="15"/>
    <x v="0"/>
    <x v="2"/>
    <n v="13"/>
    <n v="28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-0.99282000000000004"/>
    <n v="35.9"/>
    <x v="0"/>
    <x v="2"/>
    <n v="13"/>
    <n v="28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-0.97333333333333338"/>
    <n v="13.333333333333334"/>
    <x v="0"/>
    <x v="2"/>
    <n v="13"/>
    <n v="28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-0.99994000000000005"/>
    <n v="20.25"/>
    <x v="0"/>
    <x v="2"/>
    <n v="13"/>
    <n v="28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-0.94899999999999995"/>
    <n v="119"/>
    <x v="0"/>
    <x v="2"/>
    <n v="13"/>
    <n v="28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-0.99732888146911525"/>
    <n v="4"/>
    <x v="0"/>
    <x v="2"/>
    <n v="13"/>
    <n v="28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-1"/>
    <e v="#DIV/0!"/>
    <x v="0"/>
    <x v="2"/>
    <n v="13"/>
    <n v="28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-0.99997999999999998"/>
    <n v="10"/>
    <x v="0"/>
    <x v="2"/>
    <n v="13"/>
    <n v="28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-1"/>
    <e v="#DIV/0!"/>
    <x v="0"/>
    <x v="3"/>
    <n v="13"/>
    <n v="18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-0.99990000000000001"/>
    <n v="5"/>
    <x v="0"/>
    <x v="3"/>
    <n v="13"/>
    <n v="18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-0.84464285714285714"/>
    <n v="43.5"/>
    <x v="0"/>
    <x v="3"/>
    <n v="13"/>
    <n v="18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-1"/>
    <e v="#DIV/0!"/>
    <x v="0"/>
    <x v="3"/>
    <n v="13"/>
    <n v="18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-0.9946666666666667"/>
    <n v="91.428571428571431"/>
    <x v="0"/>
    <x v="3"/>
    <n v="13"/>
    <n v="18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-1"/>
    <e v="#DIV/0!"/>
    <x v="0"/>
    <x v="3"/>
    <n v="13"/>
    <n v="18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-0.4"/>
    <n v="3000"/>
    <x v="0"/>
    <x v="3"/>
    <n v="13"/>
    <n v="18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-0.99990000000000001"/>
    <n v="5.5"/>
    <x v="0"/>
    <x v="3"/>
    <n v="13"/>
    <n v="18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-0.95937499999999998"/>
    <n v="108.33333333333333"/>
    <x v="0"/>
    <x v="3"/>
    <n v="13"/>
    <n v="18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-0.77600000000000002"/>
    <n v="56"/>
    <x v="0"/>
    <x v="3"/>
    <n v="13"/>
    <n v="18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-0.96750000000000003"/>
    <n v="32.5"/>
    <x v="0"/>
    <x v="3"/>
    <n v="13"/>
    <n v="18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-0.99997999999999998"/>
    <n v="1"/>
    <x v="0"/>
    <x v="3"/>
    <n v="13"/>
    <n v="18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-1"/>
    <e v="#DIV/0!"/>
    <x v="0"/>
    <x v="3"/>
    <n v="13"/>
    <n v="18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-1"/>
    <e v="#DIV/0!"/>
    <x v="0"/>
    <x v="3"/>
    <n v="13"/>
    <n v="18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-1"/>
    <e v="#DIV/0!"/>
    <x v="0"/>
    <x v="3"/>
    <n v="13"/>
    <n v="18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-0.93515000000000004"/>
    <n v="49.884615384615387"/>
    <x v="0"/>
    <x v="3"/>
    <n v="13"/>
    <n v="18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-1"/>
    <e v="#DIV/0!"/>
    <x v="0"/>
    <x v="3"/>
    <n v="13"/>
    <n v="18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-0.6"/>
    <n v="25.714285714285715"/>
    <x v="0"/>
    <x v="3"/>
    <n v="13"/>
    <n v="18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-1"/>
    <e v="#DIV/0!"/>
    <x v="0"/>
    <x v="3"/>
    <n v="13"/>
    <n v="18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-0.8"/>
    <n v="100"/>
    <x v="0"/>
    <x v="3"/>
    <n v="13"/>
    <n v="18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-0.66583333333333339"/>
    <n v="30.846153846153847"/>
    <x v="0"/>
    <x v="3"/>
    <n v="13"/>
    <n v="18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-0.78907391177329833"/>
    <n v="180.5"/>
    <x v="0"/>
    <x v="3"/>
    <n v="13"/>
    <n v="18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-1"/>
    <e v="#DIV/0!"/>
    <x v="0"/>
    <x v="3"/>
    <n v="13"/>
    <n v="18"/>
  </r>
  <r>
    <s v="Don't kill me until I meet my Dad"/>
    <n v="12500"/>
    <n v="4482"/>
    <x v="2"/>
    <x v="1"/>
    <s v="GBP"/>
    <n v="1417033610"/>
    <n v="1414438010"/>
    <b v="0"/>
    <n v="12"/>
    <b v="0"/>
    <x v="3"/>
    <n v="-0.64144000000000001"/>
    <n v="373.5"/>
    <x v="0"/>
    <x v="3"/>
    <n v="13"/>
    <n v="18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-0.96599999999999997"/>
    <n v="25.5"/>
    <x v="0"/>
    <x v="3"/>
    <n v="13"/>
    <n v="18"/>
  </r>
  <r>
    <s v="Love has no boundaries!"/>
    <n v="40000"/>
    <n v="2200"/>
    <x v="2"/>
    <x v="10"/>
    <s v="NOK"/>
    <n v="1471557139"/>
    <n v="1468965139"/>
    <b v="0"/>
    <n v="10"/>
    <b v="0"/>
    <x v="3"/>
    <n v="-0.94499999999999995"/>
    <n v="220"/>
    <x v="0"/>
    <x v="3"/>
    <n v="13"/>
    <n v="18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-1"/>
    <e v="#DIV/0!"/>
    <x v="0"/>
    <x v="3"/>
    <n v="13"/>
    <n v="18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-0.84"/>
    <n v="160"/>
    <x v="0"/>
    <x v="3"/>
    <n v="13"/>
    <n v="18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-1"/>
    <e v="#DIV/0!"/>
    <x v="0"/>
    <x v="3"/>
    <n v="13"/>
    <n v="18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-0.99931000000000003"/>
    <n v="69"/>
    <x v="0"/>
    <x v="3"/>
    <n v="13"/>
    <n v="18"/>
  </r>
  <r>
    <s v="Because hope can be a 4 letter word"/>
    <n v="12000"/>
    <n v="50"/>
    <x v="2"/>
    <x v="0"/>
    <s v="USD"/>
    <n v="1466091446"/>
    <n v="1465227446"/>
    <b v="0"/>
    <n v="1"/>
    <b v="0"/>
    <x v="3"/>
    <n v="-0.99583333333333335"/>
    <n v="50"/>
    <x v="0"/>
    <x v="3"/>
    <n v="13"/>
    <n v="18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-0.95"/>
    <n v="83.333333333333329"/>
    <x v="0"/>
    <x v="3"/>
    <n v="13"/>
    <n v="18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-0.99998299999999996"/>
    <n v="5.666666666666667"/>
    <x v="0"/>
    <x v="3"/>
    <n v="13"/>
    <n v="18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-1"/>
    <e v="#DIV/0!"/>
    <x v="0"/>
    <x v="3"/>
    <n v="13"/>
    <n v="18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-0.99880000000000002"/>
    <n v="1"/>
    <x v="0"/>
    <x v="3"/>
    <n v="13"/>
    <n v="18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-1"/>
    <e v="#DIV/0!"/>
    <x v="0"/>
    <x v="3"/>
    <n v="13"/>
    <n v="18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-0.58142857142857141"/>
    <n v="77.10526315789474"/>
    <x v="0"/>
    <x v="3"/>
    <n v="13"/>
    <n v="18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-0.8952"/>
    <n v="32.75"/>
    <x v="0"/>
    <x v="3"/>
    <n v="13"/>
    <n v="18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-0.98884000000000005"/>
    <n v="46.5"/>
    <x v="0"/>
    <x v="3"/>
    <n v="13"/>
    <n v="18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-1"/>
    <e v="#DIV/0!"/>
    <x v="0"/>
    <x v="3"/>
    <n v="13"/>
    <n v="18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-0.73807499999999993"/>
    <n v="87.308333333333337"/>
    <x v="0"/>
    <x v="3"/>
    <n v="13"/>
    <n v="18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-0.41538461538461541"/>
    <n v="54.285714285714285"/>
    <x v="0"/>
    <x v="3"/>
    <n v="13"/>
    <n v="18"/>
  </r>
  <r>
    <s v="new web series created by jonney terry"/>
    <n v="6000"/>
    <n v="0"/>
    <x v="2"/>
    <x v="0"/>
    <s v="USD"/>
    <n v="1444337940"/>
    <n v="1441750564"/>
    <b v="0"/>
    <n v="0"/>
    <b v="0"/>
    <x v="3"/>
    <n v="-1"/>
    <e v="#DIV/0!"/>
    <x v="0"/>
    <x v="3"/>
    <n v="13"/>
    <n v="18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-0.7016"/>
    <n v="93.25"/>
    <x v="0"/>
    <x v="3"/>
    <n v="13"/>
    <n v="18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-0.49278333333333335"/>
    <n v="117.68368136117556"/>
    <x v="0"/>
    <x v="3"/>
    <n v="13"/>
    <n v="18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-0.83750000000000002"/>
    <n v="76.470588235294116"/>
    <x v="0"/>
    <x v="3"/>
    <n v="13"/>
    <n v="18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-1"/>
    <e v="#DIV/0!"/>
    <x v="0"/>
    <x v="3"/>
    <n v="13"/>
    <n v="18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-0.84785714285714286"/>
    <n v="163.84615384615384"/>
    <x v="0"/>
    <x v="3"/>
    <n v="13"/>
    <n v="18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-1"/>
    <e v="#DIV/0!"/>
    <x v="0"/>
    <x v="3"/>
    <n v="13"/>
    <n v="18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-1"/>
    <e v="#DIV/0!"/>
    <x v="0"/>
    <x v="3"/>
    <n v="13"/>
    <n v="18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-0.74750000000000005"/>
    <n v="91.818181818181813"/>
    <x v="0"/>
    <x v="3"/>
    <n v="13"/>
    <n v="18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-0.55400000000000005"/>
    <n v="185.83333333333334"/>
    <x v="0"/>
    <x v="3"/>
    <n v="13"/>
    <n v="18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-0.99984126984126986"/>
    <n v="1"/>
    <x v="0"/>
    <x v="3"/>
    <n v="13"/>
    <n v="18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-0.99960000000000004"/>
    <n v="20"/>
    <x v="0"/>
    <x v="3"/>
    <n v="13"/>
    <n v="18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-0.99992000000000003"/>
    <n v="1"/>
    <x v="0"/>
    <x v="3"/>
    <n v="13"/>
    <n v="18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-0.99772727272727268"/>
    <n v="10"/>
    <x v="0"/>
    <x v="3"/>
    <n v="13"/>
    <n v="18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-0.44301559999999995"/>
    <n v="331.53833333333336"/>
    <x v="0"/>
    <x v="3"/>
    <n v="13"/>
    <n v="18"/>
  </r>
  <r>
    <s v="A roadmovie by paw"/>
    <n v="100000"/>
    <n v="11943"/>
    <x v="2"/>
    <x v="11"/>
    <s v="SEK"/>
    <n v="1419780149"/>
    <n v="1417101749"/>
    <b v="0"/>
    <n v="38"/>
    <b v="0"/>
    <x v="3"/>
    <n v="-0.88056999999999996"/>
    <n v="314.28947368421052"/>
    <x v="0"/>
    <x v="3"/>
    <n v="13"/>
    <n v="18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-0.98"/>
    <n v="100"/>
    <x v="0"/>
    <x v="3"/>
    <n v="13"/>
    <n v="18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-0.82369999999999999"/>
    <n v="115.98684210526316"/>
    <x v="0"/>
    <x v="3"/>
    <n v="13"/>
    <n v="18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-0.99280000000000002"/>
    <n v="120"/>
    <x v="0"/>
    <x v="3"/>
    <n v="13"/>
    <n v="18"/>
  </r>
  <r>
    <s v="Film about Schizophrenia with Surreal Twists!"/>
    <n v="50000"/>
    <n v="0"/>
    <x v="2"/>
    <x v="0"/>
    <s v="USD"/>
    <n v="1427569564"/>
    <n v="1422389164"/>
    <b v="0"/>
    <n v="0"/>
    <b v="0"/>
    <x v="3"/>
    <n v="-1"/>
    <e v="#DIV/0!"/>
    <x v="0"/>
    <x v="3"/>
    <n v="13"/>
    <n v="18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-0.87"/>
    <n v="65"/>
    <x v="0"/>
    <x v="3"/>
    <n v="13"/>
    <n v="18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-1"/>
    <e v="#DIV/0!"/>
    <x v="0"/>
    <x v="3"/>
    <n v="13"/>
    <n v="18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-1"/>
    <e v="#DIV/0!"/>
    <x v="0"/>
    <x v="3"/>
    <n v="13"/>
    <n v="18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-1"/>
    <e v="#DIV/0!"/>
    <x v="0"/>
    <x v="3"/>
    <n v="13"/>
    <n v="18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-0.99137931034482762"/>
    <n v="125"/>
    <x v="0"/>
    <x v="3"/>
    <n v="13"/>
    <n v="18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-1"/>
    <e v="#DIV/0!"/>
    <x v="0"/>
    <x v="3"/>
    <n v="13"/>
    <n v="18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-1"/>
    <e v="#DIV/0!"/>
    <x v="0"/>
    <x v="3"/>
    <n v="13"/>
    <n v="18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-1"/>
    <e v="#DIV/0!"/>
    <x v="0"/>
    <x v="3"/>
    <n v="13"/>
    <n v="18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-0.996"/>
    <n v="30"/>
    <x v="0"/>
    <x v="3"/>
    <n v="13"/>
    <n v="18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-1"/>
    <e v="#DIV/0!"/>
    <x v="0"/>
    <x v="3"/>
    <n v="13"/>
    <n v="18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-0.97250000000000003"/>
    <n v="15.714285714285714"/>
    <x v="0"/>
    <x v="3"/>
    <n v="13"/>
    <n v="18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-1"/>
    <e v="#DIV/0!"/>
    <x v="0"/>
    <x v="3"/>
    <n v="13"/>
    <n v="18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-0.59899999999999998"/>
    <n v="80.2"/>
    <x v="0"/>
    <x v="3"/>
    <n v="13"/>
    <n v="18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-1"/>
    <e v="#DIV/0!"/>
    <x v="0"/>
    <x v="3"/>
    <n v="13"/>
    <n v="18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-1"/>
    <e v="#DIV/0!"/>
    <x v="0"/>
    <x v="3"/>
    <n v="13"/>
    <n v="18"/>
  </r>
  <r>
    <s v="Making The Choice is a christian short film series."/>
    <n v="15000"/>
    <n v="50"/>
    <x v="2"/>
    <x v="0"/>
    <s v="USD"/>
    <n v="1457445069"/>
    <n v="1452261069"/>
    <b v="0"/>
    <n v="1"/>
    <b v="0"/>
    <x v="3"/>
    <n v="-0.9966666666666667"/>
    <n v="50"/>
    <x v="0"/>
    <x v="3"/>
    <n v="13"/>
    <n v="18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-1"/>
    <e v="#DIV/0!"/>
    <x v="0"/>
    <x v="3"/>
    <n v="13"/>
    <n v="18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-0.75"/>
    <n v="50"/>
    <x v="0"/>
    <x v="3"/>
    <n v="13"/>
    <n v="18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7.6341333333333386E-2"/>
    <n v="117.84759124087591"/>
    <x v="0"/>
    <x v="4"/>
    <n v="13"/>
    <n v="2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0.12637362637362637"/>
    <n v="109.04255319148936"/>
    <x v="0"/>
    <x v="4"/>
    <n v="13"/>
    <n v="2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0.13461538461538461"/>
    <n v="73.019801980198025"/>
    <x v="0"/>
    <x v="4"/>
    <n v="13"/>
    <n v="2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2.5919999999999999E-2"/>
    <n v="78.195121951219505"/>
    <x v="0"/>
    <x v="4"/>
    <n v="13"/>
    <n v="2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0.13757142857142857"/>
    <n v="47.398809523809526"/>
    <x v="0"/>
    <x v="4"/>
    <n v="13"/>
    <n v="2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3.7199999999999997E-2"/>
    <n v="54.020833333333336"/>
    <x v="0"/>
    <x v="4"/>
    <n v="13"/>
    <n v="2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2.0546000000000002"/>
    <n v="68.488789237668158"/>
    <x v="0"/>
    <x v="4"/>
    <n v="13"/>
    <n v="2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0.34100000000000003"/>
    <n v="108.14516129032258"/>
    <x v="0"/>
    <x v="4"/>
    <n v="13"/>
    <n v="2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3329411764705883E-2"/>
    <n v="589.95205479452056"/>
    <x v="0"/>
    <x v="4"/>
    <n v="13"/>
    <n v="2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0.12920000000000001"/>
    <n v="48.051063829787232"/>
    <x v="0"/>
    <x v="4"/>
    <n v="13"/>
    <n v="2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5.5833333333333332E-2"/>
    <n v="72.482837528604122"/>
    <x v="0"/>
    <x v="4"/>
    <n v="13"/>
    <n v="2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0.25571428571428573"/>
    <n v="57.077922077922075"/>
    <x v="0"/>
    <x v="4"/>
    <n v="13"/>
    <n v="2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0.84560000000000002"/>
    <n v="85.444444444444443"/>
    <x v="0"/>
    <x v="4"/>
    <n v="13"/>
    <n v="2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7.3333333333333332E-3"/>
    <n v="215.85714285714286"/>
    <x v="0"/>
    <x v="4"/>
    <n v="13"/>
    <n v="2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0.1694725"/>
    <n v="89.38643312101911"/>
    <x v="0"/>
    <x v="4"/>
    <n v="13"/>
    <n v="2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6.7332499999999976E-2"/>
    <n v="45.418404255319146"/>
    <x v="0"/>
    <x v="4"/>
    <n v="13"/>
    <n v="2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0.39100000000000001"/>
    <n v="65.756363636363631"/>
    <x v="0"/>
    <x v="4"/>
    <n v="13"/>
    <n v="2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6.7264857142857057E-2"/>
    <n v="66.70405357142856"/>
    <x v="0"/>
    <x v="4"/>
    <n v="13"/>
    <n v="2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0.91139999999999999"/>
    <n v="83.345930232558146"/>
    <x v="0"/>
    <x v="4"/>
    <n v="13"/>
    <n v="2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0.31937893333333334"/>
    <n v="105.04609341825902"/>
    <x v="0"/>
    <x v="4"/>
    <n v="13"/>
    <n v="2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6.4000000000000001E-2"/>
    <n v="120.90909090909091"/>
    <x v="0"/>
    <x v="4"/>
    <n v="13"/>
    <n v="2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7.3999999999999996E-2"/>
    <n v="97.63636363636364"/>
    <x v="0"/>
    <x v="4"/>
    <n v="13"/>
    <n v="2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1.4"/>
    <n v="41.379310344827587"/>
    <x v="0"/>
    <x v="4"/>
    <n v="13"/>
    <n v="2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0.18081080000000002"/>
    <n v="30.654485981308412"/>
    <x v="0"/>
    <x v="4"/>
    <n v="13"/>
    <n v="2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0.182"/>
    <n v="64.945054945054949"/>
    <x v="0"/>
    <x v="4"/>
    <n v="13"/>
    <n v="2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0.111"/>
    <n v="95.775862068965523"/>
    <x v="0"/>
    <x v="4"/>
    <n v="13"/>
    <n v="2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0.45500000000000002"/>
    <n v="40.416666666666664"/>
    <x v="0"/>
    <x v="4"/>
    <n v="13"/>
    <n v="2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0.31628832487309649"/>
    <n v="78.578424242424248"/>
    <x v="0"/>
    <x v="4"/>
    <n v="13"/>
    <n v="2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0.114"/>
    <n v="50.18018018018018"/>
    <x v="0"/>
    <x v="4"/>
    <n v="13"/>
    <n v="2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0.47233769999999992"/>
    <n v="92.251735588972423"/>
    <x v="0"/>
    <x v="4"/>
    <n v="13"/>
    <n v="2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0.52608695652173909"/>
    <n v="57.540983606557376"/>
    <x v="0"/>
    <x v="4"/>
    <n v="13"/>
    <n v="2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4.6800000000000001E-2"/>
    <n v="109.42160278745645"/>
    <x v="0"/>
    <x v="4"/>
    <n v="13"/>
    <n v="2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0.77433666666666678"/>
    <n v="81.892461538461546"/>
    <x v="0"/>
    <x v="4"/>
    <n v="13"/>
    <n v="2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7.7757999999999994E-2"/>
    <n v="45.667711864406776"/>
    <x v="0"/>
    <x v="4"/>
    <n v="13"/>
    <n v="2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0.56000000000000005"/>
    <n v="55.221238938053098"/>
    <x v="0"/>
    <x v="4"/>
    <n v="13"/>
    <n v="2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8.3949999999999997E-2"/>
    <n v="65.298192771084331"/>
    <x v="0"/>
    <x v="4"/>
    <n v="13"/>
    <n v="2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0.47599999999999998"/>
    <n v="95.225806451612897"/>
    <x v="0"/>
    <x v="4"/>
    <n v="13"/>
    <n v="2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0.10381538461538461"/>
    <n v="75.444794952681391"/>
    <x v="0"/>
    <x v="4"/>
    <n v="13"/>
    <n v="2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0.50348148148148153"/>
    <n v="97.816867469879512"/>
    <x v="0"/>
    <x v="4"/>
    <n v="13"/>
    <n v="2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0.57318294117647062"/>
    <n v="87.685606557377056"/>
    <x v="0"/>
    <x v="4"/>
    <n v="13"/>
    <n v="2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0.56144000000000005"/>
    <n v="54.748948106591868"/>
    <x v="0"/>
    <x v="4"/>
    <n v="13"/>
    <n v="2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0.20587636363636358"/>
    <n v="83.953417721518989"/>
    <x v="0"/>
    <x v="4"/>
    <n v="13"/>
    <n v="2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1888888888888888E-2"/>
    <n v="254.38547486033519"/>
    <x v="0"/>
    <x v="4"/>
    <n v="13"/>
    <n v="24"/>
  </r>
  <r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0.14272499999999996"/>
    <n v="101.8269801980198"/>
    <x v="0"/>
    <x v="4"/>
    <n v="13"/>
    <n v="2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4.6261499999999976E-2"/>
    <n v="55.066394736842106"/>
    <x v="0"/>
    <x v="4"/>
    <n v="13"/>
    <n v="2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1.2882507142857142"/>
    <n v="56.901438721136763"/>
    <x v="0"/>
    <x v="4"/>
    <n v="13"/>
    <n v="2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9.1533333333333328E-2"/>
    <n v="121.28148148148148"/>
    <x v="0"/>
    <x v="4"/>
    <n v="13"/>
    <n v="2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0.76300000000000001"/>
    <n v="91.189655172413794"/>
    <x v="0"/>
    <x v="4"/>
    <n v="13"/>
    <n v="2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3.2106199999999953E-2"/>
    <n v="115.44812080536913"/>
    <x v="0"/>
    <x v="4"/>
    <n v="13"/>
    <n v="2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4.82E-2"/>
    <n v="67.771551724137936"/>
    <x v="0"/>
    <x v="4"/>
    <n v="13"/>
    <n v="2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6.6844444444444484E-2"/>
    <n v="28.576190476190476"/>
    <x v="0"/>
    <x v="4"/>
    <n v="13"/>
    <n v="2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0.20019999999999999"/>
    <n v="46.8828125"/>
    <x v="0"/>
    <x v="4"/>
    <n v="13"/>
    <n v="2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5069333333333294E-2"/>
    <n v="154.42231237322514"/>
    <x v="0"/>
    <x v="4"/>
    <n v="13"/>
    <n v="2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3846153846153847E-2"/>
    <n v="201.22137404580153"/>
    <x v="0"/>
    <x v="4"/>
    <n v="13"/>
    <n v="2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0"/>
    <n v="100"/>
    <x v="0"/>
    <x v="4"/>
    <n v="13"/>
    <n v="2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0.33109119999999997"/>
    <n v="100.08204511278196"/>
    <x v="0"/>
    <x v="4"/>
    <n v="13"/>
    <n v="2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0.18726199999999998"/>
    <n v="230.08953488372092"/>
    <x v="0"/>
    <x v="4"/>
    <n v="13"/>
    <n v="2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6.4000000000000003E-3"/>
    <n v="141.74647887323943"/>
    <x v="0"/>
    <x v="4"/>
    <n v="13"/>
    <n v="2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8.932412698412695E-2"/>
    <n v="56.344351395730705"/>
    <x v="0"/>
    <x v="4"/>
    <n v="13"/>
    <n v="2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0.78952500000000003"/>
    <n v="73.341188524590166"/>
    <x v="0"/>
    <x v="4"/>
    <n v="13"/>
    <n v="2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7226399999999996E-2"/>
    <n v="85.337785234899329"/>
    <x v="0"/>
    <x v="4"/>
    <n v="13"/>
    <n v="2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0.18734999999999993"/>
    <n v="61.496215139442228"/>
    <x v="0"/>
    <x v="4"/>
    <n v="13"/>
    <n v="2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4.5999999999999999E-3"/>
    <n v="93.018518518518519"/>
    <x v="0"/>
    <x v="4"/>
    <n v="13"/>
    <n v="2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0.37466666666666665"/>
    <n v="50.292682926829265"/>
    <x v="0"/>
    <x v="4"/>
    <n v="13"/>
    <n v="2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1.3164705882352941"/>
    <n v="106.43243243243244"/>
    <x v="0"/>
    <x v="4"/>
    <n v="13"/>
    <n v="2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0.30333333333333334"/>
    <n v="51.719576719576722"/>
    <x v="0"/>
    <x v="4"/>
    <n v="13"/>
    <n v="2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1.929"/>
    <n v="36.612499999999997"/>
    <x v="0"/>
    <x v="4"/>
    <n v="13"/>
    <n v="24"/>
  </r>
  <r>
    <s v="Why is grammar important?"/>
    <n v="22000"/>
    <n v="24490"/>
    <x v="0"/>
    <x v="0"/>
    <s v="USD"/>
    <n v="1360276801"/>
    <n v="1357684801"/>
    <b v="1"/>
    <n v="576"/>
    <b v="1"/>
    <x v="4"/>
    <n v="0.11318181818181818"/>
    <n v="42.517361111111114"/>
    <x v="0"/>
    <x v="4"/>
    <n v="13"/>
    <n v="2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5.566666666666667E-2"/>
    <n v="62.712871287128714"/>
    <x v="0"/>
    <x v="4"/>
    <n v="13"/>
    <n v="2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0.18944444444444444"/>
    <n v="89.957983193277315"/>
    <x v="0"/>
    <x v="4"/>
    <n v="13"/>
    <n v="2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4.1289999999999966E-2"/>
    <n v="28.924722222222222"/>
    <x v="0"/>
    <x v="4"/>
    <n v="13"/>
    <n v="2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4.1016500000000088E-2"/>
    <n v="138.8022"/>
    <x v="0"/>
    <x v="4"/>
    <n v="13"/>
    <n v="2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0.11874999999999999"/>
    <n v="61.301369863013697"/>
    <x v="0"/>
    <x v="4"/>
    <n v="13"/>
    <n v="2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4.7352941176470591E-2"/>
    <n v="80.202702702702709"/>
    <x v="0"/>
    <x v="4"/>
    <n v="13"/>
    <n v="2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.8515000000000001"/>
    <n v="32.095833333333331"/>
    <x v="0"/>
    <x v="4"/>
    <n v="13"/>
    <n v="2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248E-2"/>
    <n v="200.88888888888889"/>
    <x v="0"/>
    <x v="4"/>
    <n v="13"/>
    <n v="2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0.13773333333333335"/>
    <n v="108.01265822784811"/>
    <x v="0"/>
    <x v="4"/>
    <n v="13"/>
    <n v="2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8.0333333333333333E-3"/>
    <n v="95.699367088607602"/>
    <x v="0"/>
    <x v="4"/>
    <n v="13"/>
    <n v="2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1.8331999999999999"/>
    <n v="49.880281690140848"/>
    <x v="0"/>
    <x v="4"/>
    <n v="13"/>
    <n v="2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0.1268"/>
    <n v="110.47058823529412"/>
    <x v="0"/>
    <x v="4"/>
    <n v="13"/>
    <n v="2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6.5799999999999997E-2"/>
    <n v="134.91139240506328"/>
    <x v="0"/>
    <x v="4"/>
    <n v="13"/>
    <n v="2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2.6628571428571429E-2"/>
    <n v="106.62314540059347"/>
    <x v="0"/>
    <x v="4"/>
    <n v="13"/>
    <n v="2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7.9119999999999996E-2"/>
    <n v="145.04301075268816"/>
    <x v="0"/>
    <x v="4"/>
    <n v="13"/>
    <n v="2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0.23074074074074075"/>
    <n v="114.58620689655173"/>
    <x v="0"/>
    <x v="4"/>
    <n v="13"/>
    <n v="2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6E-2"/>
    <n v="105.3170731707317"/>
    <x v="0"/>
    <x v="4"/>
    <n v="13"/>
    <n v="2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4.3959999999999999E-2"/>
    <n v="70.921195652173907"/>
    <x v="0"/>
    <x v="4"/>
    <n v="13"/>
    <n v="2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0.12929733333333338"/>
    <n v="147.17167680278018"/>
    <x v="0"/>
    <x v="4"/>
    <n v="13"/>
    <n v="2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0.36399999999999999"/>
    <n v="160.47058823529412"/>
    <x v="0"/>
    <x v="4"/>
    <n v="13"/>
    <n v="2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3.6144000000000037E-2"/>
    <n v="156.04578313253012"/>
    <x v="0"/>
    <x v="4"/>
    <n v="13"/>
    <n v="2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5.5E-2"/>
    <n v="63.17365269461078"/>
    <x v="0"/>
    <x v="4"/>
    <n v="13"/>
    <n v="2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8285714285714287E-2"/>
    <n v="104.82352941176471"/>
    <x v="0"/>
    <x v="4"/>
    <n v="13"/>
    <n v="2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6.6049999999999998E-2"/>
    <n v="97.356164383561648"/>
    <x v="0"/>
    <x v="4"/>
    <n v="13"/>
    <n v="2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0.13014999999999999"/>
    <n v="203.63063063063063"/>
    <x v="0"/>
    <x v="4"/>
    <n v="13"/>
    <n v="2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0.25227500000000003"/>
    <n v="188.31203007518798"/>
    <x v="0"/>
    <x v="4"/>
    <n v="13"/>
    <n v="2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1900000000000001E-2"/>
    <n v="146.65217391304347"/>
    <x v="0"/>
    <x v="4"/>
    <n v="13"/>
    <n v="2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2.7647058823529413E-2"/>
    <n v="109.1875"/>
    <x v="0"/>
    <x v="4"/>
    <n v="13"/>
    <n v="2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0.16839119999999996"/>
    <n v="59.249046653144013"/>
    <x v="0"/>
    <x v="4"/>
    <n v="13"/>
    <n v="2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1683333333333394E-2"/>
    <n v="97.904838709677421"/>
    <x v="0"/>
    <x v="4"/>
    <n v="13"/>
    <n v="2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0.10133600000000006"/>
    <n v="70.000169491525426"/>
    <x v="0"/>
    <x v="4"/>
    <n v="13"/>
    <n v="2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8.0833333333333326E-2"/>
    <n v="72.865168539325836"/>
    <x v="0"/>
    <x v="4"/>
    <n v="13"/>
    <n v="2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0.25022857142857141"/>
    <n v="146.34782608695653"/>
    <x v="0"/>
    <x v="4"/>
    <n v="13"/>
    <n v="2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6.7142857142857143E-2"/>
    <n v="67.909090909090907"/>
    <x v="0"/>
    <x v="4"/>
    <n v="13"/>
    <n v="24"/>
  </r>
  <r>
    <s v="BREAKING A MONSTER needs your help to play in THEATERS!"/>
    <n v="55000"/>
    <n v="55201.52"/>
    <x v="0"/>
    <x v="0"/>
    <s v="USD"/>
    <n v="1461955465"/>
    <n v="1459363465"/>
    <b v="1"/>
    <n v="325"/>
    <b v="1"/>
    <x v="4"/>
    <n v="3.6639999999999416E-3"/>
    <n v="169.85083076923075"/>
    <x v="0"/>
    <x v="4"/>
    <n v="13"/>
    <n v="2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2.0286333333333337E-2"/>
    <n v="58.413339694656486"/>
    <x v="0"/>
    <x v="4"/>
    <n v="13"/>
    <n v="2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2.0835820895522387E-2"/>
    <n v="119.99298245614035"/>
    <x v="0"/>
    <x v="4"/>
    <n v="13"/>
    <n v="2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0.23275862068965517"/>
    <n v="99.860335195530723"/>
    <x v="0"/>
    <x v="4"/>
    <n v="13"/>
    <n v="2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0.70288800000000007"/>
    <n v="90.579148936170213"/>
    <x v="0"/>
    <x v="4"/>
    <n v="13"/>
    <n v="2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0.11590499999999992"/>
    <n v="117.77361477572559"/>
    <x v="0"/>
    <x v="4"/>
    <n v="13"/>
    <n v="2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0.03"/>
    <n v="86.554621848739501"/>
    <x v="0"/>
    <x v="4"/>
    <n v="13"/>
    <n v="2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6.6357015985790441E-2"/>
    <n v="71.899281437125751"/>
    <x v="0"/>
    <x v="4"/>
    <n v="13"/>
    <n v="2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0.14760000000000001"/>
    <n v="129.81900452488688"/>
    <x v="0"/>
    <x v="4"/>
    <n v="13"/>
    <n v="2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0.27341176470588235"/>
    <n v="44.912863070539416"/>
    <x v="0"/>
    <x v="4"/>
    <n v="13"/>
    <n v="2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0.1656"/>
    <n v="40.755244755244753"/>
    <x v="0"/>
    <x v="4"/>
    <n v="13"/>
    <n v="2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8.6181942661531882E-2"/>
    <n v="103.52394779771615"/>
    <x v="0"/>
    <x v="4"/>
    <n v="13"/>
    <n v="2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3.9428571428571431E-2"/>
    <n v="125.44827586206897"/>
    <x v="0"/>
    <x v="4"/>
    <n v="13"/>
    <n v="2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0.16257142857142856"/>
    <n v="246.60606060606059"/>
    <x v="0"/>
    <x v="4"/>
    <n v="13"/>
    <n v="2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2.6924000000000038E-2"/>
    <n v="79.401340206185566"/>
    <x v="0"/>
    <x v="4"/>
    <n v="13"/>
    <n v="2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0.74"/>
    <n v="86.138613861386133"/>
    <x v="0"/>
    <x v="4"/>
    <n v="13"/>
    <n v="2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3.0880000000000001E-2"/>
    <n v="193.04868913857678"/>
    <x v="0"/>
    <x v="4"/>
    <n v="13"/>
    <n v="2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4.8553719008264461E-2"/>
    <n v="84.023178807947019"/>
    <x v="0"/>
    <x v="4"/>
    <n v="13"/>
    <n v="2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375E-2"/>
    <n v="139.82758620689654"/>
    <x v="0"/>
    <x v="4"/>
    <n v="13"/>
    <n v="2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0.11076999999999991"/>
    <n v="109.82189265536722"/>
    <x v="0"/>
    <x v="4"/>
    <n v="13"/>
    <n v="2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0.24159337816864976"/>
    <n v="139.53488372093022"/>
    <x v="0"/>
    <x v="4"/>
    <n v="13"/>
    <n v="2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3333333333333334E-2"/>
    <n v="347.84615384615387"/>
    <x v="0"/>
    <x v="4"/>
    <n v="13"/>
    <n v="2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0.10161428571428574"/>
    <n v="68.24159292035398"/>
    <x v="0"/>
    <x v="4"/>
    <n v="13"/>
    <n v="2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3.9733333333333336E-2"/>
    <n v="239.93846153846152"/>
    <x v="0"/>
    <x v="4"/>
    <n v="13"/>
    <n v="2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3157894736842105E-2"/>
    <n v="287.31343283582089"/>
    <x v="0"/>
    <x v="4"/>
    <n v="13"/>
    <n v="2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3.3501000000000024E-2"/>
    <n v="86.84882352941176"/>
    <x v="0"/>
    <x v="4"/>
    <n v="13"/>
    <n v="2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4.1119999999999997E-2"/>
    <n v="81.84905660377359"/>
    <x v="0"/>
    <x v="4"/>
    <n v="13"/>
    <n v="2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0.10155692307692306"/>
    <n v="42.874970059880241"/>
    <x v="0"/>
    <x v="4"/>
    <n v="13"/>
    <n v="2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0.22020000000000001"/>
    <n v="709.41860465116281"/>
    <x v="0"/>
    <x v="4"/>
    <n v="13"/>
    <n v="2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0.14168666666666666"/>
    <n v="161.25517890772127"/>
    <x v="0"/>
    <x v="4"/>
    <n v="13"/>
    <n v="2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0.25333333333333335"/>
    <n v="41.777777777777779"/>
    <x v="0"/>
    <x v="4"/>
    <n v="13"/>
    <n v="2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6.6666666666666666E-2"/>
    <n v="89.887640449438209"/>
    <x v="0"/>
    <x v="4"/>
    <n v="13"/>
    <n v="2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0.30649999999999999"/>
    <n v="45.051724137931032"/>
    <x v="0"/>
    <x v="4"/>
    <n v="13"/>
    <n v="2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0.2"/>
    <n v="42.857142857142854"/>
    <x v="0"/>
    <x v="4"/>
    <n v="13"/>
    <n v="2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5.9591836734693877E-2"/>
    <n v="54.083333333333336"/>
    <x v="0"/>
    <x v="4"/>
    <n v="13"/>
    <n v="2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0.14399999999999999"/>
    <n v="103.21804511278195"/>
    <x v="0"/>
    <x v="4"/>
    <n v="13"/>
    <n v="2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0.11766666666666667"/>
    <n v="40.397590361445786"/>
    <x v="0"/>
    <x v="4"/>
    <n v="13"/>
    <n v="2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0.1608"/>
    <n v="116.85906040268456"/>
    <x v="0"/>
    <x v="4"/>
    <n v="13"/>
    <n v="2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0.41499999999999998"/>
    <n v="115.51020408163265"/>
    <x v="0"/>
    <x v="4"/>
    <n v="13"/>
    <n v="2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4.7300000000000002E-2"/>
    <n v="104.31274900398407"/>
    <x v="0"/>
    <x v="4"/>
    <n v="13"/>
    <n v="2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1.5583333333333333"/>
    <n v="69.772727272727266"/>
    <x v="0"/>
    <x v="4"/>
    <n v="13"/>
    <n v="2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1.067067067067067"/>
    <n v="43.020833333333336"/>
    <x v="0"/>
    <x v="4"/>
    <n v="13"/>
    <n v="2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0.12105"/>
    <n v="58.540469973890339"/>
    <x v="0"/>
    <x v="4"/>
    <n v="13"/>
    <n v="2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5.9819999999999998E-2"/>
    <n v="111.79535864978902"/>
    <x v="0"/>
    <x v="4"/>
    <n v="13"/>
    <n v="2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6666666666666668E-3"/>
    <n v="46.230769230769234"/>
    <x v="0"/>
    <x v="4"/>
    <n v="13"/>
    <n v="2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1.1398947368421053"/>
    <n v="144.69039145907473"/>
    <x v="0"/>
    <x v="4"/>
    <n v="13"/>
    <n v="2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0.2616"/>
    <n v="88.845070422535215"/>
    <x v="0"/>
    <x v="4"/>
    <n v="13"/>
    <n v="2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0.81535470588235293"/>
    <n v="81.75107284768211"/>
    <x v="0"/>
    <x v="4"/>
    <n v="13"/>
    <n v="2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0"/>
    <n v="71.428571428571431"/>
    <x v="0"/>
    <x v="4"/>
    <n v="13"/>
    <n v="2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6.1000000000000004E-3"/>
    <n v="104.25906735751295"/>
    <x v="0"/>
    <x v="4"/>
    <n v="13"/>
    <n v="2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.0270270270270264E-3"/>
    <n v="90.616504854368927"/>
    <x v="0"/>
    <x v="4"/>
    <n v="13"/>
    <n v="2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0.10446"/>
    <n v="157.33048433048432"/>
    <x v="0"/>
    <x v="4"/>
    <n v="13"/>
    <n v="2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0.11893617021276595"/>
    <n v="105.18"/>
    <x v="0"/>
    <x v="4"/>
    <n v="13"/>
    <n v="2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8.0445000000000072E-2"/>
    <n v="58.719836956521746"/>
    <x v="0"/>
    <x v="4"/>
    <n v="13"/>
    <n v="2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6.6666666666666666E-2"/>
    <n v="81.632653061224488"/>
    <x v="0"/>
    <x v="4"/>
    <n v="13"/>
    <n v="2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3.9002732240437189E-2"/>
    <n v="56.460043668122275"/>
    <x v="0"/>
    <x v="4"/>
    <n v="13"/>
    <n v="2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0.25159999999999999"/>
    <n v="140.1044776119403"/>
    <x v="0"/>
    <x v="4"/>
    <n v="13"/>
    <n v="2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6.8049999999999999E-2"/>
    <n v="224.85263157894738"/>
    <x v="0"/>
    <x v="4"/>
    <n v="13"/>
    <n v="2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0.123025"/>
    <n v="181.13306451612902"/>
    <x v="0"/>
    <x v="4"/>
    <n v="13"/>
    <n v="2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3.8120000000000001E-2"/>
    <n v="711.04109589041093"/>
    <x v="0"/>
    <x v="4"/>
    <n v="13"/>
    <n v="2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0.41649999999999998"/>
    <n v="65.883720930232556"/>
    <x v="0"/>
    <x v="4"/>
    <n v="13"/>
    <n v="2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5.2600000000000001E-2"/>
    <n v="75.185714285714283"/>
    <x v="0"/>
    <x v="4"/>
    <n v="13"/>
    <n v="2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3.0914285714285714E-2"/>
    <n v="133.14391143911439"/>
    <x v="0"/>
    <x v="4"/>
    <n v="13"/>
    <n v="2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7.6595744680851063E-2"/>
    <n v="55.2"/>
    <x v="0"/>
    <x v="4"/>
    <n v="13"/>
    <n v="2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7.7046428571428571E-2"/>
    <n v="86.163714285714292"/>
    <x v="0"/>
    <x v="4"/>
    <n v="13"/>
    <n v="2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55E-2"/>
    <n v="92.318181818181813"/>
    <x v="0"/>
    <x v="4"/>
    <n v="13"/>
    <n v="2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4376666666666702E-2"/>
    <n v="160.16473684210527"/>
    <x v="0"/>
    <x v="4"/>
    <n v="13"/>
    <n v="2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0.36799999999999999"/>
    <n v="45.6"/>
    <x v="0"/>
    <x v="4"/>
    <n v="13"/>
    <n v="2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0.28299999999999997"/>
    <n v="183.28571428571428"/>
    <x v="0"/>
    <x v="4"/>
    <n v="13"/>
    <n v="2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500000000000001E-2"/>
    <n v="125.78838174273859"/>
    <x v="0"/>
    <x v="4"/>
    <n v="13"/>
    <n v="2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0.26840000000000003"/>
    <n v="57.654545454545456"/>
    <x v="0"/>
    <x v="4"/>
    <n v="13"/>
    <n v="2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5.0859374999999998E-2"/>
    <n v="78.660818713450297"/>
    <x v="0"/>
    <x v="4"/>
    <n v="13"/>
    <n v="2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2.8540540540540539E-2"/>
    <n v="91.480769230769226"/>
    <x v="0"/>
    <x v="4"/>
    <n v="13"/>
    <n v="2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2.1471428571428534E-2"/>
    <n v="68.09809523809524"/>
    <x v="0"/>
    <x v="4"/>
    <n v="13"/>
    <n v="2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0.20217000000000007"/>
    <n v="48.086800000000004"/>
    <x v="0"/>
    <x v="4"/>
    <n v="13"/>
    <n v="2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.476190476190476E-3"/>
    <n v="202.42307692307693"/>
    <x v="0"/>
    <x v="4"/>
    <n v="13"/>
    <n v="2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6.339285714285714E-3"/>
    <n v="216.75"/>
    <x v="0"/>
    <x v="4"/>
    <n v="13"/>
    <n v="2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4.3750000000000004E-3"/>
    <n v="110.06849315068493"/>
    <x v="0"/>
    <x v="4"/>
    <n v="13"/>
    <n v="2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-0.99560606060606061"/>
    <n v="4.833333333333333"/>
    <x v="0"/>
    <x v="5"/>
    <n v="13"/>
    <n v="22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-0.97993333333333332"/>
    <n v="50.166666666666664"/>
    <x v="0"/>
    <x v="5"/>
    <n v="13"/>
    <n v="22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-0.98924999999999996"/>
    <n v="35.833333333333336"/>
    <x v="0"/>
    <x v="5"/>
    <n v="13"/>
    <n v="22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-0.99234999999999995"/>
    <n v="11.76923076923077"/>
    <x v="0"/>
    <x v="5"/>
    <n v="13"/>
    <n v="22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-0.93203333333333327"/>
    <n v="40.78"/>
    <x v="0"/>
    <x v="5"/>
    <n v="13"/>
    <n v="22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-0.99987999999999999"/>
    <n v="3"/>
    <x v="0"/>
    <x v="5"/>
    <n v="13"/>
    <n v="22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-0.98670000000000002"/>
    <n v="16.625"/>
    <x v="0"/>
    <x v="5"/>
    <n v="13"/>
    <n v="22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-1"/>
    <e v="#DIV/0!"/>
    <x v="0"/>
    <x v="5"/>
    <n v="13"/>
    <n v="22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-0.94366666666666665"/>
    <n v="52"/>
    <x v="0"/>
    <x v="5"/>
    <n v="13"/>
    <n v="22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-1"/>
    <e v="#DIV/0!"/>
    <x v="0"/>
    <x v="5"/>
    <n v="13"/>
    <n v="22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-0.97599999999999998"/>
    <n v="4.8"/>
    <x v="0"/>
    <x v="5"/>
    <n v="13"/>
    <n v="22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-0.86166666666666669"/>
    <n v="51.875"/>
    <x v="0"/>
    <x v="5"/>
    <n v="13"/>
    <n v="22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-0.90500000000000003"/>
    <n v="71.25"/>
    <x v="0"/>
    <x v="5"/>
    <n v="13"/>
    <n v="22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-1"/>
    <e v="#DIV/0!"/>
    <x v="0"/>
    <x v="5"/>
    <n v="13"/>
    <n v="22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-0.95"/>
    <n v="62.5"/>
    <x v="0"/>
    <x v="5"/>
    <n v="13"/>
    <n v="22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-0.99997272727272724"/>
    <n v="1"/>
    <x v="0"/>
    <x v="5"/>
    <n v="13"/>
    <n v="22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-1"/>
    <e v="#DIV/0!"/>
    <x v="0"/>
    <x v="5"/>
    <n v="13"/>
    <n v="22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-1"/>
    <e v="#DIV/0!"/>
    <x v="0"/>
    <x v="5"/>
    <n v="13"/>
    <n v="22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-0.90620000000000001"/>
    <n v="170.54545454545453"/>
    <x v="0"/>
    <x v="5"/>
    <n v="13"/>
    <n v="22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-1"/>
    <e v="#DIV/0!"/>
    <x v="0"/>
    <x v="5"/>
    <n v="13"/>
    <n v="22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-0.999"/>
    <n v="5"/>
    <x v="0"/>
    <x v="5"/>
    <n v="13"/>
    <n v="22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-1"/>
    <e v="#DIV/0!"/>
    <x v="0"/>
    <x v="5"/>
    <n v="13"/>
    <n v="22"/>
  </r>
  <r>
    <s v="Doomsday is here"/>
    <n v="17000"/>
    <n v="6691"/>
    <x v="2"/>
    <x v="0"/>
    <s v="USD"/>
    <n v="1424380783"/>
    <n v="1421788783"/>
    <b v="0"/>
    <n v="17"/>
    <b v="0"/>
    <x v="5"/>
    <n v="-0.60641176470588232"/>
    <n v="393.58823529411762"/>
    <x v="0"/>
    <x v="5"/>
    <n v="13"/>
    <n v="22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-0.999"/>
    <n v="5"/>
    <x v="0"/>
    <x v="5"/>
    <n v="13"/>
    <n v="22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-0.95"/>
    <n v="50"/>
    <x v="0"/>
    <x v="5"/>
    <n v="13"/>
    <n v="22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-0.99996666666666667"/>
    <n v="1"/>
    <x v="0"/>
    <x v="5"/>
    <n v="13"/>
    <n v="22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-0.92704761904761901"/>
    <n v="47.875"/>
    <x v="0"/>
    <x v="5"/>
    <n v="13"/>
    <n v="22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-0.99983333333333335"/>
    <n v="5"/>
    <x v="0"/>
    <x v="5"/>
    <n v="13"/>
    <n v="22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-0.96719599999999994"/>
    <n v="20.502500000000001"/>
    <x v="0"/>
    <x v="5"/>
    <n v="13"/>
    <n v="22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-0.97750000000000004"/>
    <n v="9"/>
    <x v="0"/>
    <x v="5"/>
    <n v="13"/>
    <n v="22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-0.99207999999999996"/>
    <n v="56.571428571428569"/>
    <x v="0"/>
    <x v="5"/>
    <n v="13"/>
    <n v="22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-1"/>
    <e v="#DIV/0!"/>
    <x v="0"/>
    <x v="5"/>
    <n v="13"/>
    <n v="22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-0.36"/>
    <n v="40"/>
    <x v="0"/>
    <x v="5"/>
    <n v="13"/>
    <n v="22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-0.99972595520421603"/>
    <n v="13"/>
    <x v="0"/>
    <x v="5"/>
    <n v="13"/>
    <n v="22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-0.99180000000000001"/>
    <n v="16.399999999999999"/>
    <x v="0"/>
    <x v="5"/>
    <n v="13"/>
    <n v="22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-0.99930769230769234"/>
    <n v="22.5"/>
    <x v="0"/>
    <x v="5"/>
    <n v="13"/>
    <n v="22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-0.99313681368136819"/>
    <n v="20.333333333333332"/>
    <x v="0"/>
    <x v="5"/>
    <n v="13"/>
    <n v="22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-1"/>
    <e v="#DIV/0!"/>
    <x v="0"/>
    <x v="5"/>
    <n v="13"/>
    <n v="22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-0.91790000000000005"/>
    <n v="16.755102040816325"/>
    <x v="0"/>
    <x v="5"/>
    <n v="13"/>
    <n v="22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-0.99935897435897436"/>
    <n v="25"/>
    <x v="0"/>
    <x v="5"/>
    <n v="13"/>
    <n v="22"/>
  </r>
  <r>
    <s v="An animated web series about biological evolution gone haywire."/>
    <n v="8500"/>
    <n v="25"/>
    <x v="2"/>
    <x v="0"/>
    <s v="USD"/>
    <n v="1401595200"/>
    <n v="1398862875"/>
    <b v="0"/>
    <n v="2"/>
    <b v="0"/>
    <x v="5"/>
    <n v="-0.99705882352941178"/>
    <n v="12.5"/>
    <x v="0"/>
    <x v="5"/>
    <n v="13"/>
    <n v="22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-1"/>
    <e v="#DIV/0!"/>
    <x v="0"/>
    <x v="5"/>
    <n v="13"/>
    <n v="22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-1"/>
    <e v="#DIV/0!"/>
    <x v="0"/>
    <x v="5"/>
    <n v="13"/>
    <n v="22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-0.97727272727272729"/>
    <n v="113.63636363636364"/>
    <x v="0"/>
    <x v="5"/>
    <n v="13"/>
    <n v="22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-0.99900990099009901"/>
    <n v="1"/>
    <x v="0"/>
    <x v="5"/>
    <n v="13"/>
    <n v="22"/>
  </r>
  <r>
    <s v="&quot;Amp&quot; is a short film about a robot with needs."/>
    <n v="512"/>
    <n v="138"/>
    <x v="2"/>
    <x v="0"/>
    <s v="USD"/>
    <n v="1403837574"/>
    <n v="1402455174"/>
    <b v="0"/>
    <n v="8"/>
    <b v="0"/>
    <x v="5"/>
    <n v="-0.73046875"/>
    <n v="17.25"/>
    <x v="0"/>
    <x v="5"/>
    <n v="13"/>
    <n v="22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-0.99239999999999995"/>
    <n v="15.2"/>
    <x v="0"/>
    <x v="5"/>
    <n v="13"/>
    <n v="22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-0.78425"/>
    <n v="110.64102564102564"/>
    <x v="0"/>
    <x v="5"/>
    <n v="13"/>
    <n v="22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-1"/>
    <e v="#DIV/0!"/>
    <x v="0"/>
    <x v="5"/>
    <n v="13"/>
    <n v="22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-1"/>
    <e v="#DIV/0!"/>
    <x v="0"/>
    <x v="5"/>
    <n v="13"/>
    <n v="22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-0.98980000000000001"/>
    <n v="25.5"/>
    <x v="0"/>
    <x v="5"/>
    <n v="13"/>
    <n v="22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-0.88107272727272723"/>
    <n v="38.476470588235294"/>
    <x v="0"/>
    <x v="5"/>
    <n v="13"/>
    <n v="22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-0.82374999999999998"/>
    <n v="28.2"/>
    <x v="0"/>
    <x v="5"/>
    <n v="13"/>
    <n v="22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-0.97130000000000005"/>
    <n v="61.5"/>
    <x v="0"/>
    <x v="5"/>
    <n v="13"/>
    <n v="22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-0.99969696969696975"/>
    <n v="1"/>
    <x v="0"/>
    <x v="5"/>
    <n v="13"/>
    <n v="22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-1"/>
    <e v="#DIV/0!"/>
    <x v="0"/>
    <x v="5"/>
    <n v="13"/>
    <n v="22"/>
  </r>
  <r>
    <s v="Animated Music Videos that teach kids how to read."/>
    <n v="220000"/>
    <n v="4906.59"/>
    <x v="2"/>
    <x v="0"/>
    <s v="USD"/>
    <n v="1401767940"/>
    <n v="1398727441"/>
    <b v="0"/>
    <n v="124"/>
    <b v="0"/>
    <x v="5"/>
    <n v="-0.97769731818181815"/>
    <n v="39.569274193548388"/>
    <x v="0"/>
    <x v="5"/>
    <n v="13"/>
    <n v="22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-1"/>
    <e v="#DIV/0!"/>
    <x v="0"/>
    <x v="5"/>
    <n v="13"/>
    <n v="22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-1"/>
    <e v="#DIV/0!"/>
    <x v="0"/>
    <x v="5"/>
    <n v="13"/>
    <n v="22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-0.6744"/>
    <n v="88.8"/>
    <x v="0"/>
    <x v="5"/>
    <n v="13"/>
    <n v="22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-0.80589999999999995"/>
    <n v="55.457142857142856"/>
    <x v="0"/>
    <x v="5"/>
    <n v="13"/>
    <n v="22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-0.93899999999999995"/>
    <n v="87.142857142857139"/>
    <x v="0"/>
    <x v="5"/>
    <n v="13"/>
    <n v="22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-0.999"/>
    <n v="10"/>
    <x v="0"/>
    <x v="5"/>
    <n v="13"/>
    <n v="22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-0.498"/>
    <n v="51.224489795918366"/>
    <x v="0"/>
    <x v="5"/>
    <n v="13"/>
    <n v="22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-0.99813750000000001"/>
    <n v="13.545454545454545"/>
    <x v="0"/>
    <x v="5"/>
    <n v="13"/>
    <n v="22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-0.78093028770154915"/>
    <n v="66.520080000000007"/>
    <x v="0"/>
    <x v="5"/>
    <n v="13"/>
    <n v="22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-0.99990909090909086"/>
    <n v="50"/>
    <x v="0"/>
    <x v="5"/>
    <n v="13"/>
    <n v="22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-1"/>
    <e v="#DIV/0!"/>
    <x v="0"/>
    <x v="5"/>
    <n v="13"/>
    <n v="22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-1"/>
    <e v="#DIV/0!"/>
    <x v="0"/>
    <x v="5"/>
    <n v="13"/>
    <n v="22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-0.99713321866207982"/>
    <n v="71.666666666666671"/>
    <x v="0"/>
    <x v="5"/>
    <n v="13"/>
    <n v="22"/>
  </r>
  <r>
    <s v="Cancelled"/>
    <n v="1000"/>
    <n v="0"/>
    <x v="2"/>
    <x v="0"/>
    <s v="USD"/>
    <n v="1345677285"/>
    <n v="1343085285"/>
    <b v="0"/>
    <n v="0"/>
    <b v="0"/>
    <x v="5"/>
    <n v="-1"/>
    <e v="#DIV/0!"/>
    <x v="0"/>
    <x v="5"/>
    <n v="13"/>
    <n v="22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-1"/>
    <e v="#DIV/0!"/>
    <x v="0"/>
    <x v="5"/>
    <n v="13"/>
    <n v="22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-1"/>
    <e v="#DIV/0!"/>
    <x v="0"/>
    <x v="5"/>
    <n v="13"/>
    <n v="22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-1"/>
    <e v="#DIV/0!"/>
    <x v="0"/>
    <x v="5"/>
    <n v="13"/>
    <n v="22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-0.99844999999999995"/>
    <n v="10.333333333333334"/>
    <x v="0"/>
    <x v="5"/>
    <n v="13"/>
    <n v="22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-1"/>
    <e v="#DIV/0!"/>
    <x v="0"/>
    <x v="5"/>
    <n v="13"/>
    <n v="22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-0.99998333333333334"/>
    <n v="1"/>
    <x v="0"/>
    <x v="5"/>
    <n v="13"/>
    <n v="22"/>
  </r>
  <r>
    <s v="live-action/animated series pilot."/>
    <n v="4480"/>
    <n v="30"/>
    <x v="2"/>
    <x v="0"/>
    <s v="USD"/>
    <n v="1419483600"/>
    <n v="1414889665"/>
    <b v="0"/>
    <n v="3"/>
    <b v="0"/>
    <x v="5"/>
    <n v="-0.9933035714285714"/>
    <n v="10"/>
    <x v="0"/>
    <x v="5"/>
    <n v="13"/>
    <n v="22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-0.95401486760459542"/>
    <n v="136.09090909090909"/>
    <x v="0"/>
    <x v="5"/>
    <n v="13"/>
    <n v="22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-0.90449999999999997"/>
    <n v="73.461538461538467"/>
    <x v="0"/>
    <x v="5"/>
    <n v="13"/>
    <n v="22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-0.96692307692307689"/>
    <n v="53.75"/>
    <x v="0"/>
    <x v="5"/>
    <n v="13"/>
    <n v="22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-1"/>
    <e v="#DIV/0!"/>
    <x v="0"/>
    <x v="5"/>
    <n v="13"/>
    <n v="22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-0.98850000000000005"/>
    <n v="57.5"/>
    <x v="0"/>
    <x v="5"/>
    <n v="13"/>
    <n v="22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-0.9824615384615385"/>
    <n v="12.666666666666666"/>
    <x v="0"/>
    <x v="5"/>
    <n v="13"/>
    <n v="22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-0.98632653061224485"/>
    <n v="67"/>
    <x v="0"/>
    <x v="5"/>
    <n v="13"/>
    <n v="22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-0.9956666666666667"/>
    <n v="3.7142857142857144"/>
    <x v="0"/>
    <x v="5"/>
    <n v="13"/>
    <n v="22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-0.99875000000000003"/>
    <n v="250"/>
    <x v="0"/>
    <x v="5"/>
    <n v="13"/>
    <n v="22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-0.96799999999999997"/>
    <n v="64"/>
    <x v="0"/>
    <x v="5"/>
    <n v="13"/>
    <n v="22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-0.99199999999999999"/>
    <n v="133.33333333333334"/>
    <x v="0"/>
    <x v="5"/>
    <n v="13"/>
    <n v="22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-0.998"/>
    <n v="10"/>
    <x v="0"/>
    <x v="5"/>
    <n v="13"/>
    <n v="22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-1"/>
    <e v="#DIV/0!"/>
    <x v="0"/>
    <x v="5"/>
    <n v="13"/>
    <n v="22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-0.97"/>
    <n v="30"/>
    <x v="0"/>
    <x v="5"/>
    <n v="13"/>
    <n v="22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-0.99862499999999998"/>
    <n v="5.5"/>
    <x v="0"/>
    <x v="5"/>
    <n v="13"/>
    <n v="22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-0.86075999999999997"/>
    <n v="102.38235294117646"/>
    <x v="0"/>
    <x v="5"/>
    <n v="13"/>
    <n v="22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-0.96666666666666667"/>
    <n v="16.666666666666668"/>
    <x v="0"/>
    <x v="5"/>
    <n v="13"/>
    <n v="22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-0.74586597938144328"/>
    <n v="725.02941176470586"/>
    <x v="0"/>
    <x v="5"/>
    <n v="13"/>
    <n v="22"/>
  </r>
  <r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-1"/>
    <e v="#DIV/0!"/>
    <x v="0"/>
    <x v="5"/>
    <n v="13"/>
    <n v="22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-0.98633333333333328"/>
    <n v="68.333333333333329"/>
    <x v="0"/>
    <x v="5"/>
    <n v="13"/>
    <n v="22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-1"/>
    <e v="#DIV/0!"/>
    <x v="0"/>
    <x v="5"/>
    <n v="13"/>
    <n v="22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-0.77118573452212313"/>
    <n v="39.228571428571428"/>
    <x v="0"/>
    <x v="5"/>
    <n v="13"/>
    <n v="22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2.1000000000000001E-2"/>
    <n v="150.14705882352942"/>
    <x v="1"/>
    <x v="6"/>
    <n v="8"/>
    <n v="13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4.6399999999999997E-2"/>
    <n v="93.428571428571431"/>
    <x v="1"/>
    <x v="6"/>
    <n v="8"/>
    <n v="13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0.14666666666666667"/>
    <n v="110.96774193548387"/>
    <x v="1"/>
    <x v="6"/>
    <n v="8"/>
    <n v="13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0.20599999999999999"/>
    <n v="71.785714285714292"/>
    <x v="1"/>
    <x v="6"/>
    <n v="8"/>
    <n v="13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8.6728571428571474E-2"/>
    <n v="29.258076923076924"/>
    <x v="1"/>
    <x v="6"/>
    <n v="8"/>
    <n v="13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0"/>
    <n v="1000"/>
    <x v="1"/>
    <x v="6"/>
    <n v="8"/>
    <n v="13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0.14000000000000001"/>
    <n v="74.347826086956516"/>
    <x v="1"/>
    <x v="6"/>
    <n v="8"/>
    <n v="13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8.5000000000000006E-3"/>
    <n v="63.829113924050631"/>
    <x v="1"/>
    <x v="6"/>
    <n v="8"/>
    <n v="13"/>
  </r>
  <r>
    <s v="A Festival Backed Production of a Full-Length Play."/>
    <n v="1150"/>
    <n v="1330"/>
    <x v="0"/>
    <x v="0"/>
    <s v="USD"/>
    <n v="1434921600"/>
    <n v="1433109907"/>
    <b v="0"/>
    <n v="30"/>
    <b v="1"/>
    <x v="6"/>
    <n v="0.15652173913043479"/>
    <n v="44.333333333333336"/>
    <x v="1"/>
    <x v="6"/>
    <n v="8"/>
    <n v="13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0.30416666666666664"/>
    <n v="86.944444444444443"/>
    <x v="1"/>
    <x v="6"/>
    <n v="8"/>
    <n v="13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7.7826725403817909E-2"/>
    <n v="126.55172413793103"/>
    <x v="1"/>
    <x v="6"/>
    <n v="8"/>
    <n v="13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0"/>
    <n v="129.03225806451613"/>
    <x v="1"/>
    <x v="6"/>
    <n v="8"/>
    <n v="13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0.23250000000000001"/>
    <n v="71.242774566473983"/>
    <x v="1"/>
    <x v="6"/>
    <n v="8"/>
    <n v="13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2E-3"/>
    <n v="117.88235294117646"/>
    <x v="1"/>
    <x v="6"/>
    <n v="8"/>
    <n v="13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4.6666666666666669E-2"/>
    <n v="327.08333333333331"/>
    <x v="1"/>
    <x v="6"/>
    <n v="8"/>
    <n v="13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2.5000000000000001E-2"/>
    <n v="34.745762711864408"/>
    <x v="1"/>
    <x v="6"/>
    <n v="8"/>
    <n v="13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0.18257575757575759"/>
    <n v="100.06410256410257"/>
    <x v="1"/>
    <x v="6"/>
    <n v="8"/>
    <n v="13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0.20499999999999999"/>
    <n v="40.847457627118644"/>
    <x v="1"/>
    <x v="6"/>
    <n v="8"/>
    <n v="13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2.0242"/>
    <n v="252.01666666666668"/>
    <x v="1"/>
    <x v="6"/>
    <n v="8"/>
    <n v="13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6.4400000000000542E-3"/>
    <n v="25.161000000000001"/>
    <x v="1"/>
    <x v="6"/>
    <n v="8"/>
    <n v="13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-0.99993333333333334"/>
    <n v="1"/>
    <x v="2"/>
    <x v="7"/>
    <n v="11"/>
    <n v="14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-0.99444444444444446"/>
    <n v="25"/>
    <x v="2"/>
    <x v="7"/>
    <n v="11"/>
    <n v="14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-0.999996"/>
    <n v="1"/>
    <x v="2"/>
    <x v="7"/>
    <n v="11"/>
    <n v="14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-0.99681818181818183"/>
    <n v="35"/>
    <x v="2"/>
    <x v="7"/>
    <n v="11"/>
    <n v="14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-0.98799999999999999"/>
    <n v="3"/>
    <x v="2"/>
    <x v="7"/>
    <n v="11"/>
    <n v="14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-0.72616000000000003"/>
    <n v="402.70588235294116"/>
    <x v="2"/>
    <x v="7"/>
    <n v="11"/>
    <n v="14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-0.99913333333333332"/>
    <n v="26"/>
    <x v="2"/>
    <x v="7"/>
    <n v="11"/>
    <n v="14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-1"/>
    <e v="#DIV/0!"/>
    <x v="2"/>
    <x v="7"/>
    <n v="11"/>
    <n v="14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-0.99909999999999999"/>
    <n v="9"/>
    <x v="2"/>
    <x v="7"/>
    <n v="11"/>
    <n v="14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-0.9728"/>
    <n v="8.5"/>
    <x v="2"/>
    <x v="7"/>
    <n v="11"/>
    <n v="14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-0.99299999999999999"/>
    <n v="8.75"/>
    <x v="2"/>
    <x v="7"/>
    <n v="11"/>
    <n v="14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-0.94958666666666669"/>
    <n v="135.03571428571428"/>
    <x v="2"/>
    <x v="7"/>
    <n v="11"/>
    <n v="14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-1"/>
    <e v="#DIV/0!"/>
    <x v="2"/>
    <x v="7"/>
    <n v="11"/>
    <n v="14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-0.99507999999999996"/>
    <n v="20.5"/>
    <x v="2"/>
    <x v="7"/>
    <n v="11"/>
    <n v="14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-0.6341085271317829"/>
    <n v="64.36363636363636"/>
    <x v="2"/>
    <x v="7"/>
    <n v="11"/>
    <n v="14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-1"/>
    <e v="#DIV/0!"/>
    <x v="2"/>
    <x v="7"/>
    <n v="11"/>
    <n v="14"/>
  </r>
  <r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-0.97499999999999998"/>
    <n v="200"/>
    <x v="2"/>
    <x v="7"/>
    <n v="11"/>
    <n v="14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-0.99089333333333329"/>
    <n v="68.3"/>
    <x v="2"/>
    <x v="7"/>
    <n v="11"/>
    <n v="14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-1"/>
    <e v="#DIV/0!"/>
    <x v="2"/>
    <x v="7"/>
    <n v="11"/>
    <n v="14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-0.99979166666666663"/>
    <n v="50"/>
    <x v="2"/>
    <x v="7"/>
    <n v="11"/>
    <n v="14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-0.99987999999999999"/>
    <n v="4"/>
    <x v="2"/>
    <x v="7"/>
    <n v="11"/>
    <n v="14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-0.99633333333333329"/>
    <n v="27.5"/>
    <x v="2"/>
    <x v="7"/>
    <n v="11"/>
    <n v="14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-1"/>
    <e v="#DIV/0!"/>
    <x v="2"/>
    <x v="7"/>
    <n v="11"/>
    <n v="14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-0.99909333333333339"/>
    <n v="34"/>
    <x v="2"/>
    <x v="7"/>
    <n v="11"/>
    <n v="14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-0.99994444444444441"/>
    <n v="1"/>
    <x v="2"/>
    <x v="7"/>
    <n v="11"/>
    <n v="14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-1"/>
    <e v="#DIV/0!"/>
    <x v="2"/>
    <x v="7"/>
    <n v="11"/>
    <n v="14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-0.99980000000000002"/>
    <n v="1"/>
    <x v="2"/>
    <x v="7"/>
    <n v="11"/>
    <n v="14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-1"/>
    <e v="#DIV/0!"/>
    <x v="2"/>
    <x v="7"/>
    <n v="11"/>
    <n v="14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-0.99"/>
    <n v="49"/>
    <x v="2"/>
    <x v="7"/>
    <n v="11"/>
    <n v="14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-0.99199999999999999"/>
    <n v="20"/>
    <x v="2"/>
    <x v="7"/>
    <n v="11"/>
    <n v="14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-0.99832941176470591"/>
    <n v="142"/>
    <x v="2"/>
    <x v="7"/>
    <n v="11"/>
    <n v="14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-0.99575999999999998"/>
    <n v="53"/>
    <x v="2"/>
    <x v="7"/>
    <n v="11"/>
    <n v="14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-1"/>
    <e v="#DIV/0!"/>
    <x v="2"/>
    <x v="7"/>
    <n v="11"/>
    <n v="14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-0.99610746107461079"/>
    <n v="38.444444444444443"/>
    <x v="2"/>
    <x v="7"/>
    <n v="11"/>
    <n v="14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-0.99284436493738815"/>
    <n v="20"/>
    <x v="2"/>
    <x v="7"/>
    <n v="11"/>
    <n v="14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-0.99568333333333336"/>
    <n v="64.75"/>
    <x v="2"/>
    <x v="7"/>
    <n v="11"/>
    <n v="14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-0.99998750000000003"/>
    <n v="1"/>
    <x v="2"/>
    <x v="7"/>
    <n v="11"/>
    <n v="14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-0.998"/>
    <n v="10"/>
    <x v="2"/>
    <x v="7"/>
    <n v="11"/>
    <n v="14"/>
  </r>
  <r>
    <s v="weBuy trade built on technology and Crowd Sourced Power"/>
    <n v="125000"/>
    <n v="14"/>
    <x v="2"/>
    <x v="1"/>
    <s v="GBP"/>
    <n v="1441633993"/>
    <n v="1439560393"/>
    <b v="0"/>
    <n v="7"/>
    <b v="0"/>
    <x v="7"/>
    <n v="-0.999888"/>
    <n v="2"/>
    <x v="2"/>
    <x v="7"/>
    <n v="11"/>
    <n v="14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-0.98541666666666672"/>
    <n v="35"/>
    <x v="2"/>
    <x v="7"/>
    <n v="11"/>
    <n v="14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-0.9996666666666667"/>
    <n v="1"/>
    <x v="2"/>
    <x v="7"/>
    <n v="11"/>
    <n v="14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-1"/>
    <e v="#DIV/0!"/>
    <x v="2"/>
    <x v="7"/>
    <n v="11"/>
    <n v="14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-1"/>
    <e v="#DIV/0!"/>
    <x v="2"/>
    <x v="7"/>
    <n v="11"/>
    <n v="14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-0.99988888888888894"/>
    <n v="1"/>
    <x v="2"/>
    <x v="7"/>
    <n v="11"/>
    <n v="14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-0.99"/>
    <n v="5"/>
    <x v="2"/>
    <x v="7"/>
    <n v="11"/>
    <n v="14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-1"/>
    <e v="#DIV/0!"/>
    <x v="2"/>
    <x v="7"/>
    <n v="11"/>
    <n v="14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-0.99439999999999995"/>
    <n v="14"/>
    <x v="2"/>
    <x v="7"/>
    <n v="11"/>
    <n v="14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-0.90916666666666668"/>
    <n v="389.28571428571428"/>
    <x v="2"/>
    <x v="7"/>
    <n v="11"/>
    <n v="14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-0.9665555555555555"/>
    <n v="150.5"/>
    <x v="2"/>
    <x v="7"/>
    <n v="11"/>
    <n v="14"/>
  </r>
  <r>
    <s v="Services closer than you think..."/>
    <n v="7500"/>
    <n v="1"/>
    <x v="2"/>
    <x v="0"/>
    <s v="USD"/>
    <n v="1436366699"/>
    <n v="1435070699"/>
    <b v="0"/>
    <n v="1"/>
    <b v="0"/>
    <x v="7"/>
    <n v="-0.99986666666666668"/>
    <n v="1"/>
    <x v="2"/>
    <x v="7"/>
    <n v="11"/>
    <n v="14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-0.95540000000000003"/>
    <n v="24.777777777777779"/>
    <x v="2"/>
    <x v="7"/>
    <n v="11"/>
    <n v="14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-0.99939"/>
    <n v="30.5"/>
    <x v="2"/>
    <x v="7"/>
    <n v="11"/>
    <n v="14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-0.96666666666666667"/>
    <n v="250"/>
    <x v="2"/>
    <x v="7"/>
    <n v="11"/>
    <n v="14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-0.77"/>
    <n v="16.428571428571427"/>
    <x v="2"/>
    <x v="7"/>
    <n v="11"/>
    <n v="14"/>
  </r>
  <r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-0.99895999999999996"/>
    <n v="13"/>
    <x v="2"/>
    <x v="7"/>
    <n v="11"/>
    <n v="14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-0.99573999999999996"/>
    <n v="53.25"/>
    <x v="2"/>
    <x v="7"/>
    <n v="11"/>
    <n v="14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-0.99970000000000003"/>
    <n v="3"/>
    <x v="2"/>
    <x v="7"/>
    <n v="11"/>
    <n v="14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-0.99733333333333329"/>
    <n v="10"/>
    <x v="2"/>
    <x v="7"/>
    <n v="11"/>
    <n v="14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-0.66"/>
    <n v="121.42857142857143"/>
    <x v="2"/>
    <x v="7"/>
    <n v="11"/>
    <n v="14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-0.99938000000000005"/>
    <n v="15.5"/>
    <x v="2"/>
    <x v="7"/>
    <n v="11"/>
    <n v="14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-0.98"/>
    <n v="100"/>
    <x v="2"/>
    <x v="7"/>
    <n v="11"/>
    <n v="14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-0.98599999999999999"/>
    <n v="23.333333333333332"/>
    <x v="2"/>
    <x v="7"/>
    <n v="11"/>
    <n v="14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-1"/>
    <e v="#DIV/0!"/>
    <x v="2"/>
    <x v="7"/>
    <n v="11"/>
    <n v="14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-0.96066533333333326"/>
    <n v="45.386153846153846"/>
    <x v="2"/>
    <x v="7"/>
    <n v="11"/>
    <n v="14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-1"/>
    <e v="#DIV/0!"/>
    <x v="2"/>
    <x v="7"/>
    <n v="11"/>
    <n v="14"/>
  </r>
  <r>
    <s v="An iPad support care package for your parents / seniors."/>
    <n v="5000"/>
    <n v="131"/>
    <x v="1"/>
    <x v="0"/>
    <s v="USD"/>
    <n v="1440318908"/>
    <n v="1436430908"/>
    <b v="0"/>
    <n v="8"/>
    <b v="0"/>
    <x v="7"/>
    <n v="-0.9738"/>
    <n v="16.375"/>
    <x v="2"/>
    <x v="7"/>
    <n v="11"/>
    <n v="14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-0.998"/>
    <n v="10"/>
    <x v="2"/>
    <x v="7"/>
    <n v="11"/>
    <n v="14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-1"/>
    <e v="#DIV/0!"/>
    <x v="2"/>
    <x v="7"/>
    <n v="11"/>
    <n v="14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-0.99026000000000003"/>
    <n v="292.2"/>
    <x v="2"/>
    <x v="7"/>
    <n v="11"/>
    <n v="14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-0.99358974358974361"/>
    <n v="5"/>
    <x v="2"/>
    <x v="7"/>
    <n v="11"/>
    <n v="14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-1"/>
    <e v="#DIV/0!"/>
    <x v="2"/>
    <x v="7"/>
    <n v="11"/>
    <n v="14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-1"/>
    <e v="#DIV/0!"/>
    <x v="2"/>
    <x v="7"/>
    <n v="11"/>
    <n v="14"/>
  </r>
  <r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-1"/>
    <e v="#DIV/0!"/>
    <x v="2"/>
    <x v="7"/>
    <n v="11"/>
    <n v="14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-0.78636666666666666"/>
    <n v="105.93388429752066"/>
    <x v="2"/>
    <x v="7"/>
    <n v="11"/>
    <n v="14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-1"/>
    <e v="#DIV/0!"/>
    <x v="2"/>
    <x v="7"/>
    <n v="11"/>
    <n v="14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-1"/>
    <e v="#DIV/0!"/>
    <x v="2"/>
    <x v="7"/>
    <n v="11"/>
    <n v="14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-1"/>
    <e v="#DIV/0!"/>
    <x v="2"/>
    <x v="7"/>
    <n v="11"/>
    <n v="14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-0.97"/>
    <n v="20"/>
    <x v="2"/>
    <x v="7"/>
    <n v="11"/>
    <n v="14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-1"/>
    <e v="#DIV/0!"/>
    <x v="2"/>
    <x v="7"/>
    <n v="11"/>
    <n v="14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-0.99999959999999999"/>
    <n v="1"/>
    <x v="2"/>
    <x v="7"/>
    <n v="11"/>
    <n v="14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-0.99"/>
    <n v="300"/>
    <x v="2"/>
    <x v="7"/>
    <n v="11"/>
    <n v="14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-0.98956"/>
    <n v="87"/>
    <x v="2"/>
    <x v="7"/>
    <n v="11"/>
    <n v="14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-0.94316666666666671"/>
    <n v="37.888888888888886"/>
    <x v="2"/>
    <x v="7"/>
    <n v="11"/>
    <n v="14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-1"/>
    <e v="#DIV/0!"/>
    <x v="2"/>
    <x v="7"/>
    <n v="11"/>
    <n v="14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-1"/>
    <e v="#DIV/0!"/>
    <x v="2"/>
    <x v="7"/>
    <n v="11"/>
    <n v="14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-1"/>
    <e v="#DIV/0!"/>
    <x v="2"/>
    <x v="7"/>
    <n v="11"/>
    <n v="14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-0.82620000000000005"/>
    <n v="111.41025641025641"/>
    <x v="2"/>
    <x v="7"/>
    <n v="11"/>
    <n v="14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-0.99980000000000002"/>
    <n v="90"/>
    <x v="2"/>
    <x v="7"/>
    <n v="11"/>
    <n v="14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-1"/>
    <e v="#DIV/0!"/>
    <x v="2"/>
    <x v="7"/>
    <n v="11"/>
    <n v="14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-0.99824999999999997"/>
    <n v="116.66666666666667"/>
    <x v="2"/>
    <x v="7"/>
    <n v="11"/>
    <n v="14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-0.99916659721643475"/>
    <n v="10"/>
    <x v="2"/>
    <x v="7"/>
    <n v="11"/>
    <n v="14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-0.98619999999999997"/>
    <n v="76.666666666666671"/>
    <x v="2"/>
    <x v="7"/>
    <n v="11"/>
    <n v="14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-1"/>
    <e v="#DIV/0!"/>
    <x v="2"/>
    <x v="7"/>
    <n v="11"/>
    <n v="14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-0.87549999999999994"/>
    <n v="49.8"/>
    <x v="2"/>
    <x v="7"/>
    <n v="11"/>
    <n v="14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-0.99980000000000002"/>
    <n v="1"/>
    <x v="2"/>
    <x v="7"/>
    <n v="11"/>
    <n v="14"/>
  </r>
  <r>
    <s v="Network used for building technology development teams."/>
    <n v="25000"/>
    <n v="2"/>
    <x v="1"/>
    <x v="0"/>
    <s v="USD"/>
    <n v="1428804762"/>
    <n v="1426212762"/>
    <b v="0"/>
    <n v="1"/>
    <b v="0"/>
    <x v="7"/>
    <n v="-0.99992000000000003"/>
    <n v="2"/>
    <x v="2"/>
    <x v="7"/>
    <n v="11"/>
    <n v="14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-0.998"/>
    <n v="4"/>
    <x v="2"/>
    <x v="7"/>
    <n v="11"/>
    <n v="14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-1"/>
    <e v="#DIV/0!"/>
    <x v="2"/>
    <x v="7"/>
    <n v="11"/>
    <n v="14"/>
  </r>
  <r>
    <s v="O0"/>
    <n v="200000"/>
    <n v="18"/>
    <x v="1"/>
    <x v="12"/>
    <s v="EUR"/>
    <n v="1490447662"/>
    <n v="1485267262"/>
    <b v="0"/>
    <n v="6"/>
    <b v="0"/>
    <x v="7"/>
    <n v="-0.99990999999999997"/>
    <n v="3"/>
    <x v="2"/>
    <x v="7"/>
    <n v="11"/>
    <n v="14"/>
  </r>
  <r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-0.99999899999999997"/>
    <n v="1"/>
    <x v="2"/>
    <x v="7"/>
    <n v="11"/>
    <n v="14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0.44285714285714284"/>
    <n v="50.5"/>
    <x v="2"/>
    <x v="8"/>
    <n v="11"/>
    <n v="20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0.19162499999999999"/>
    <n v="151.31746031746033"/>
    <x v="2"/>
    <x v="8"/>
    <n v="11"/>
    <n v="20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3.604850000000001"/>
    <n v="134.3592456301748"/>
    <x v="2"/>
    <x v="8"/>
    <n v="11"/>
    <n v="20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5.808E-2"/>
    <n v="174.02631578947367"/>
    <x v="2"/>
    <x v="8"/>
    <n v="11"/>
    <n v="20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2.0011791999999997"/>
    <n v="73.486268364348675"/>
    <x v="2"/>
    <x v="8"/>
    <n v="11"/>
    <n v="20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1.7869999999999999"/>
    <n v="23.518987341772153"/>
    <x v="2"/>
    <x v="8"/>
    <n v="11"/>
    <n v="20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0.3187625"/>
    <n v="39.074444444444445"/>
    <x v="2"/>
    <x v="8"/>
    <n v="11"/>
    <n v="20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7.0499999999999993E-2"/>
    <n v="125.94117647058823"/>
    <x v="2"/>
    <x v="8"/>
    <n v="11"/>
    <n v="20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0.26822857142857143"/>
    <n v="1644"/>
    <x v="2"/>
    <x v="8"/>
    <n v="11"/>
    <n v="20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0.39960000000000001"/>
    <n v="42.670731707317074"/>
    <x v="2"/>
    <x v="8"/>
    <n v="11"/>
    <n v="20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0.124"/>
    <n v="35.125"/>
    <x v="2"/>
    <x v="8"/>
    <n v="11"/>
    <n v="20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5.28E-3"/>
    <n v="239.35238095238094"/>
    <x v="2"/>
    <x v="8"/>
    <n v="11"/>
    <n v="20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4.6666666666666671E-3"/>
    <n v="107.64285714285714"/>
    <x v="2"/>
    <x v="8"/>
    <n v="11"/>
    <n v="20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0.41446"/>
    <n v="95.830623306233065"/>
    <x v="2"/>
    <x v="8"/>
    <n v="11"/>
    <n v="20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1.6729166666666666"/>
    <n v="31.663376110562684"/>
    <x v="2"/>
    <x v="8"/>
    <n v="11"/>
    <n v="20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0.46887499999999999"/>
    <n v="42.886861313868614"/>
    <x v="2"/>
    <x v="8"/>
    <n v="11"/>
    <n v="20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1.1355999999999999"/>
    <n v="122.73563218390805"/>
    <x v="2"/>
    <x v="8"/>
    <n v="11"/>
    <n v="20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0.25700000000000001"/>
    <n v="190.45454545454547"/>
    <x v="2"/>
    <x v="8"/>
    <n v="11"/>
    <n v="20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4.4620603710883409E-2"/>
    <n v="109.33695652173913"/>
    <x v="2"/>
    <x v="8"/>
    <n v="11"/>
    <n v="20"/>
  </r>
  <r>
    <s v="Sync up your lifestyle"/>
    <n v="3000"/>
    <n v="3017"/>
    <x v="0"/>
    <x v="0"/>
    <s v="USD"/>
    <n v="1440339295"/>
    <n v="1437747295"/>
    <b v="0"/>
    <n v="21"/>
    <b v="1"/>
    <x v="8"/>
    <n v="5.6666666666666671E-3"/>
    <n v="143.66666666666666"/>
    <x v="2"/>
    <x v="8"/>
    <n v="11"/>
    <n v="20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-0.96941999999999995"/>
    <n v="84.944444444444443"/>
    <x v="2"/>
    <x v="8"/>
    <n v="11"/>
    <n v="20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-0.99050000000000005"/>
    <n v="10.555555555555555"/>
    <x v="2"/>
    <x v="8"/>
    <n v="11"/>
    <n v="20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-0.996"/>
    <n v="39"/>
    <x v="2"/>
    <x v="8"/>
    <n v="11"/>
    <n v="20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-0.99650000000000005"/>
    <n v="100"/>
    <x v="2"/>
    <x v="8"/>
    <n v="11"/>
    <n v="20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-0.92466666666666664"/>
    <n v="31.172413793103448"/>
    <x v="2"/>
    <x v="8"/>
    <n v="11"/>
    <n v="20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-0.81359999999999999"/>
    <n v="155.33333333333334"/>
    <x v="2"/>
    <x v="8"/>
    <n v="11"/>
    <n v="20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-0.99995999999999996"/>
    <n v="2"/>
    <x v="2"/>
    <x v="8"/>
    <n v="11"/>
    <n v="20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-0.89980000000000004"/>
    <n v="178.92857142857142"/>
    <x v="2"/>
    <x v="8"/>
    <n v="11"/>
    <n v="20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-0.95440000000000003"/>
    <n v="27.36"/>
    <x v="2"/>
    <x v="8"/>
    <n v="11"/>
    <n v="20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-0.78492499999999998"/>
    <n v="1536.25"/>
    <x v="2"/>
    <x v="8"/>
    <n v="11"/>
    <n v="20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-0.70723333333333338"/>
    <n v="84.99677419354839"/>
    <x v="2"/>
    <x v="8"/>
    <n v="11"/>
    <n v="20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-0.60573333333333335"/>
    <n v="788.5333333333333"/>
    <x v="2"/>
    <x v="8"/>
    <n v="11"/>
    <n v="20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-0.78371999999999997"/>
    <n v="50.29767441860465"/>
    <x v="2"/>
    <x v="8"/>
    <n v="11"/>
    <n v="20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-0.99795"/>
    <n v="68.333333333333329"/>
    <x v="2"/>
    <x v="8"/>
    <n v="11"/>
    <n v="20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-0.99970000000000003"/>
    <n v="7.5"/>
    <x v="2"/>
    <x v="8"/>
    <n v="11"/>
    <n v="20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-0.85150000000000003"/>
    <n v="34.269230769230766"/>
    <x v="2"/>
    <x v="8"/>
    <n v="11"/>
    <n v="20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-0.98529"/>
    <n v="61.291666666666664"/>
    <x v="2"/>
    <x v="8"/>
    <n v="11"/>
    <n v="20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-0.74416000000000004"/>
    <n v="133.25"/>
    <x v="2"/>
    <x v="8"/>
    <n v="11"/>
    <n v="20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-0.96179310344827584"/>
    <n v="65.17647058823529"/>
    <x v="2"/>
    <x v="8"/>
    <n v="11"/>
    <n v="20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-0.84514035087719297"/>
    <n v="93.90425531914893"/>
    <x v="2"/>
    <x v="8"/>
    <n v="11"/>
    <n v="20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-0.74087999999999998"/>
    <n v="150.65116279069767"/>
    <x v="2"/>
    <x v="8"/>
    <n v="11"/>
    <n v="20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-0.99960000000000004"/>
    <n v="1"/>
    <x v="2"/>
    <x v="8"/>
    <n v="11"/>
    <n v="20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-0.99894000000000005"/>
    <n v="13.25"/>
    <x v="2"/>
    <x v="8"/>
    <n v="11"/>
    <n v="20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-0.9914857142857143"/>
    <n v="99.333333333333329"/>
    <x v="2"/>
    <x v="8"/>
    <n v="11"/>
    <n v="20"/>
  </r>
  <r>
    <s v="Arcus gives your fingers super powers."/>
    <n v="320000"/>
    <n v="23948"/>
    <x v="2"/>
    <x v="0"/>
    <s v="USD"/>
    <n v="1406257200"/>
    <n v="1403176891"/>
    <b v="0"/>
    <n v="135"/>
    <b v="0"/>
    <x v="8"/>
    <n v="-0.9251625"/>
    <n v="177.39259259259259"/>
    <x v="2"/>
    <x v="8"/>
    <n v="11"/>
    <n v="20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-0.72350000000000003"/>
    <n v="55.3"/>
    <x v="2"/>
    <x v="8"/>
    <n v="11"/>
    <n v="20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-1"/>
    <e v="#DIV/0!"/>
    <x v="2"/>
    <x v="8"/>
    <n v="11"/>
    <n v="20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-0.96450000000000002"/>
    <n v="591.66666666666663"/>
    <x v="2"/>
    <x v="8"/>
    <n v="11"/>
    <n v="20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-0.27010000000000001"/>
    <n v="405.5"/>
    <x v="2"/>
    <x v="8"/>
    <n v="11"/>
    <n v="20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-0.42351250000000001"/>
    <n v="343.14732142857144"/>
    <x v="2"/>
    <x v="8"/>
    <n v="11"/>
    <n v="20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-0.87660000000000005"/>
    <n v="72.588235294117652"/>
    <x v="2"/>
    <x v="8"/>
    <n v="11"/>
    <n v="20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-0.99480000000000002"/>
    <n v="26"/>
    <x v="2"/>
    <x v="8"/>
    <n v="11"/>
    <n v="20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-0.93469999999999998"/>
    <n v="6.4975124378109452"/>
    <x v="2"/>
    <x v="8"/>
    <n v="11"/>
    <n v="20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-0.64661999999999997"/>
    <n v="119.38513513513513"/>
    <x v="2"/>
    <x v="8"/>
    <n v="11"/>
    <n v="20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-0.99606666666666666"/>
    <n v="84.285714285714292"/>
    <x v="2"/>
    <x v="8"/>
    <n v="11"/>
    <n v="20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-0.98939999999999995"/>
    <n v="90.857142857142861"/>
    <x v="2"/>
    <x v="8"/>
    <n v="11"/>
    <n v="20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-0.99999428571428572"/>
    <n v="1"/>
    <x v="2"/>
    <x v="8"/>
    <n v="11"/>
    <n v="20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-0.53620000000000001"/>
    <n v="20.342105263157894"/>
    <x v="2"/>
    <x v="8"/>
    <n v="11"/>
    <n v="20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-0.84609999999999996"/>
    <n v="530.68965517241384"/>
    <x v="2"/>
    <x v="8"/>
    <n v="11"/>
    <n v="20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-0.17577892307692303"/>
    <n v="120.39184269662923"/>
    <x v="2"/>
    <x v="8"/>
    <n v="11"/>
    <n v="20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-0.97313333333333329"/>
    <n v="13"/>
    <x v="2"/>
    <x v="8"/>
    <n v="11"/>
    <n v="20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-0.73399999999999999"/>
    <n v="291.33333333333331"/>
    <x v="2"/>
    <x v="8"/>
    <n v="11"/>
    <n v="20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-0.69186599999999998"/>
    <n v="124.9191891891892"/>
    <x v="2"/>
    <x v="8"/>
    <n v="11"/>
    <n v="20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-0.94420000000000004"/>
    <n v="119.57142857142857"/>
    <x v="2"/>
    <x v="8"/>
    <n v="11"/>
    <n v="20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-0.9912545454545455"/>
    <n v="120.25"/>
    <x v="2"/>
    <x v="8"/>
    <n v="11"/>
    <n v="20"/>
  </r>
  <r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-0.99023000000000005"/>
    <n v="195.4"/>
    <x v="2"/>
    <x v="8"/>
    <n v="11"/>
    <n v="20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-1"/>
    <e v="#DIV/0!"/>
    <x v="2"/>
    <x v="8"/>
    <n v="11"/>
    <n v="20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-0.21072647058823532"/>
    <n v="117.69868421052631"/>
    <x v="2"/>
    <x v="8"/>
    <n v="11"/>
    <n v="20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-0.77907499999999996"/>
    <n v="23.948509485094849"/>
    <x v="2"/>
    <x v="8"/>
    <n v="11"/>
    <n v="20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-0.99593333333333334"/>
    <n v="30.5"/>
    <x v="2"/>
    <x v="8"/>
    <n v="11"/>
    <n v="20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-1"/>
    <e v="#DIV/0!"/>
    <x v="2"/>
    <x v="8"/>
    <n v="11"/>
    <n v="20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-0.66208999999999996"/>
    <n v="99.973372781065095"/>
    <x v="2"/>
    <x v="8"/>
    <n v="11"/>
    <n v="20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-0.99783505154639174"/>
    <n v="26.25"/>
    <x v="2"/>
    <x v="8"/>
    <n v="11"/>
    <n v="20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-0.99204000000000003"/>
    <n v="199"/>
    <x v="2"/>
    <x v="8"/>
    <n v="11"/>
    <n v="20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-0.85006666666666664"/>
    <n v="80.321428571428569"/>
    <x v="2"/>
    <x v="8"/>
    <n v="11"/>
    <n v="20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-0.94949090909090905"/>
    <n v="115.75"/>
    <x v="2"/>
    <x v="8"/>
    <n v="11"/>
    <n v="20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-0.89785714285714291"/>
    <n v="44.6875"/>
    <x v="2"/>
    <x v="8"/>
    <n v="11"/>
    <n v="20"/>
  </r>
  <r>
    <s v="Cool air flowing under clothing keeps you cool."/>
    <n v="100000"/>
    <n v="305"/>
    <x v="2"/>
    <x v="0"/>
    <s v="USD"/>
    <n v="1409949002"/>
    <n v="1407357002"/>
    <b v="0"/>
    <n v="4"/>
    <b v="0"/>
    <x v="8"/>
    <n v="-0.99695"/>
    <n v="76.25"/>
    <x v="2"/>
    <x v="8"/>
    <n v="11"/>
    <n v="20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-0.99250000000000005"/>
    <n v="22.5"/>
    <x v="2"/>
    <x v="8"/>
    <n v="11"/>
    <n v="20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-0.98706666666666665"/>
    <n v="19.399999999999999"/>
    <x v="2"/>
    <x v="8"/>
    <n v="11"/>
    <n v="20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0.43947368421052629"/>
    <n v="66.707317073170728"/>
    <x v="3"/>
    <x v="9"/>
    <n v="11"/>
    <n v="21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0.22109756097560976"/>
    <n v="84.142857142857139"/>
    <x v="3"/>
    <x v="9"/>
    <n v="11"/>
    <n v="21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0.32024000000000002"/>
    <n v="215.72549019607843"/>
    <x v="3"/>
    <x v="9"/>
    <n v="11"/>
    <n v="21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9.3799999999999994E-2"/>
    <n v="54.69"/>
    <x v="3"/>
    <x v="9"/>
    <n v="11"/>
    <n v="21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5.4715714285714319E-2"/>
    <n v="51.62944055944056"/>
    <x v="3"/>
    <x v="9"/>
    <n v="11"/>
    <n v="21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3.5000000000000001E-3"/>
    <n v="143.35714285714286"/>
    <x v="3"/>
    <x v="9"/>
    <n v="11"/>
    <n v="21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4E-2"/>
    <n v="72.428571428571431"/>
    <x v="3"/>
    <x v="9"/>
    <n v="11"/>
    <n v="21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0.55514285714285716"/>
    <n v="36.530201342281877"/>
    <x v="3"/>
    <x v="9"/>
    <n v="11"/>
    <n v="21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5.5659999999999973E-2"/>
    <n v="60.903461538461535"/>
    <x v="3"/>
    <x v="9"/>
    <n v="11"/>
    <n v="21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0.30649999999999999"/>
    <n v="43.55"/>
    <x v="3"/>
    <x v="9"/>
    <n v="11"/>
    <n v="21"/>
  </r>
  <r>
    <s v="A Massive but Cheerful Online Digital Archive of Surfing"/>
    <n v="20000"/>
    <n v="26438"/>
    <x v="0"/>
    <x v="0"/>
    <s v="USD"/>
    <n v="1323280391"/>
    <n v="1320688391"/>
    <b v="0"/>
    <n v="265"/>
    <b v="1"/>
    <x v="9"/>
    <n v="0.32190000000000002"/>
    <n v="99.766037735849054"/>
    <x v="3"/>
    <x v="9"/>
    <n v="11"/>
    <n v="21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0.26"/>
    <n v="88.732394366197184"/>
    <x v="3"/>
    <x v="9"/>
    <n v="11"/>
    <n v="21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0.6"/>
    <n v="4.9230769230769234"/>
    <x v="3"/>
    <x v="9"/>
    <n v="11"/>
    <n v="21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0.20480000000000001"/>
    <n v="17.822485207100591"/>
    <x v="3"/>
    <x v="9"/>
    <n v="11"/>
    <n v="21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0.25529411764705884"/>
    <n v="187.19298245614036"/>
    <x v="3"/>
    <x v="9"/>
    <n v="11"/>
    <n v="21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0.14406382978723403"/>
    <n v="234.80786026200875"/>
    <x v="3"/>
    <x v="9"/>
    <n v="11"/>
    <n v="21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2.151388888888889"/>
    <n v="105.04629629629629"/>
    <x v="3"/>
    <x v="9"/>
    <n v="11"/>
    <n v="21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0.224"/>
    <n v="56.666666666666664"/>
    <x v="3"/>
    <x v="9"/>
    <n v="11"/>
    <n v="21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6.7333333333333328E-2"/>
    <n v="39.048780487804876"/>
    <x v="3"/>
    <x v="9"/>
    <n v="11"/>
    <n v="21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0.58333333333333337"/>
    <n v="68.345323741007192"/>
    <x v="3"/>
    <x v="9"/>
    <n v="11"/>
    <n v="21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7.3999999999999996E-2"/>
    <n v="169.57894736842104"/>
    <x v="3"/>
    <x v="9"/>
    <n v="11"/>
    <n v="21"/>
  </r>
  <r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2.2599999999999943E-2"/>
    <n v="141.42340425531913"/>
    <x v="3"/>
    <x v="9"/>
    <n v="11"/>
    <n v="21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0.10714285714285714"/>
    <n v="67.391304347826093"/>
    <x v="3"/>
    <x v="9"/>
    <n v="11"/>
    <n v="21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0.48"/>
    <n v="54.266666666666666"/>
    <x v="3"/>
    <x v="9"/>
    <n v="11"/>
    <n v="21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2.3199999999999998E-2"/>
    <n v="82.516129032258064"/>
    <x v="3"/>
    <x v="9"/>
    <n v="11"/>
    <n v="21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0.79099099099099102"/>
    <n v="53.729729729729726"/>
    <x v="3"/>
    <x v="9"/>
    <n v="11"/>
    <n v="21"/>
  </r>
  <r>
    <s v="This is a book of letters. Letters to our body parts."/>
    <n v="2987"/>
    <n v="3318"/>
    <x v="0"/>
    <x v="0"/>
    <s v="USD"/>
    <n v="1348372740"/>
    <n v="1346806909"/>
    <b v="0"/>
    <n v="97"/>
    <b v="1"/>
    <x v="9"/>
    <n v="0.11081352527619685"/>
    <n v="34.206185567010309"/>
    <x v="3"/>
    <x v="9"/>
    <n v="11"/>
    <n v="21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4.2857142857142855E-4"/>
    <n v="127.32727272727273"/>
    <x v="3"/>
    <x v="9"/>
    <n v="11"/>
    <n v="21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2.5000000000000001E-3"/>
    <n v="45.56818181818182"/>
    <x v="3"/>
    <x v="9"/>
    <n v="11"/>
    <n v="21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5.5599999999999997E-2"/>
    <n v="95.963636363636368"/>
    <x v="3"/>
    <x v="9"/>
    <n v="11"/>
    <n v="21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2.5877587758775876E-2"/>
    <n v="77.271186440677965"/>
    <x v="3"/>
    <x v="9"/>
    <n v="11"/>
    <n v="21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0.185"/>
    <n v="57.338709677419352"/>
    <x v="3"/>
    <x v="9"/>
    <n v="11"/>
    <n v="21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0.11700000000000001"/>
    <n v="53.19047619047619"/>
    <x v="3"/>
    <x v="9"/>
    <n v="11"/>
    <n v="21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0.28000000000000003"/>
    <n v="492.30769230769232"/>
    <x v="3"/>
    <x v="9"/>
    <n v="11"/>
    <n v="21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3.7499999999999999E-2"/>
    <n v="42.346938775510203"/>
    <x v="3"/>
    <x v="9"/>
    <n v="11"/>
    <n v="21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9076000000000023E-2"/>
    <n v="37.466029411764708"/>
    <x v="3"/>
    <x v="9"/>
    <n v="11"/>
    <n v="21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0.17714285714285713"/>
    <n v="37.454545454545453"/>
    <x v="3"/>
    <x v="9"/>
    <n v="11"/>
    <n v="21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1.38"/>
    <n v="33.055555555555557"/>
    <x v="3"/>
    <x v="9"/>
    <n v="11"/>
    <n v="21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0.02"/>
    <n v="134.21052631578948"/>
    <x v="3"/>
    <x v="9"/>
    <n v="11"/>
    <n v="21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9199999999999998E-2"/>
    <n v="51.474747474747474"/>
    <x v="3"/>
    <x v="9"/>
    <n v="11"/>
    <n v="21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-1"/>
    <e v="#DIV/0!"/>
    <x v="3"/>
    <x v="10"/>
    <n v="11"/>
    <n v="18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-0.95299999999999996"/>
    <n v="39.166666666666664"/>
    <x v="3"/>
    <x v="10"/>
    <n v="11"/>
    <n v="18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-1"/>
    <e v="#DIV/0!"/>
    <x v="3"/>
    <x v="10"/>
    <n v="11"/>
    <n v="18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-0.99883449883449882"/>
    <n v="5"/>
    <x v="3"/>
    <x v="10"/>
    <n v="11"/>
    <n v="18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-1"/>
    <e v="#DIV/0!"/>
    <x v="3"/>
    <x v="10"/>
    <n v="11"/>
    <n v="18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-0.6398571428571429"/>
    <n v="57.295454545454547"/>
    <x v="3"/>
    <x v="10"/>
    <n v="11"/>
    <n v="18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-1"/>
    <e v="#DIV/0!"/>
    <x v="3"/>
    <x v="10"/>
    <n v="11"/>
    <n v="18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-0.96460000000000001"/>
    <n v="59"/>
    <x v="3"/>
    <x v="10"/>
    <n v="11"/>
    <n v="18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-1"/>
    <e v="#DIV/0!"/>
    <x v="3"/>
    <x v="10"/>
    <n v="11"/>
    <n v="18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-0.58599999999999997"/>
    <n v="31.846153846153847"/>
    <x v="3"/>
    <x v="10"/>
    <n v="11"/>
    <n v="18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-1"/>
    <e v="#DIV/0!"/>
    <x v="3"/>
    <x v="10"/>
    <n v="11"/>
    <n v="18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-0.99973684210526315"/>
    <n v="10"/>
    <x v="3"/>
    <x v="10"/>
    <n v="11"/>
    <n v="18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-0.96666666666666667"/>
    <n v="50"/>
    <x v="3"/>
    <x v="10"/>
    <n v="11"/>
    <n v="18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-0.99148709763234899"/>
    <n v="16"/>
    <x v="3"/>
    <x v="10"/>
    <n v="11"/>
    <n v="18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-0.29799999999999999"/>
    <n v="39"/>
    <x v="3"/>
    <x v="10"/>
    <n v="11"/>
    <n v="18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-0.98299999999999998"/>
    <n v="34"/>
    <x v="3"/>
    <x v="10"/>
    <n v="11"/>
    <n v="18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-0.48599999999999999"/>
    <n v="63.122807017543863"/>
    <x v="3"/>
    <x v="10"/>
    <n v="11"/>
    <n v="18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-0.99299999999999999"/>
    <n v="7"/>
    <x v="3"/>
    <x v="10"/>
    <n v="11"/>
    <n v="18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-0.996"/>
    <n v="2"/>
    <x v="3"/>
    <x v="10"/>
    <n v="11"/>
    <n v="18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-0.97333333333333338"/>
    <n v="66.666666666666671"/>
    <x v="3"/>
    <x v="10"/>
    <n v="11"/>
    <n v="18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0.04"/>
    <n v="38.518518518518519"/>
    <x v="4"/>
    <x v="11"/>
    <n v="6"/>
    <n v="10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0.33153750000000004"/>
    <n v="42.609200000000001"/>
    <x v="4"/>
    <x v="11"/>
    <n v="6"/>
    <n v="10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0"/>
    <n v="50"/>
    <x v="4"/>
    <x v="11"/>
    <n v="6"/>
    <n v="10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0.48133333333333334"/>
    <n v="63.485714285714288"/>
    <x v="4"/>
    <x v="11"/>
    <n v="6"/>
    <n v="10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2.5000000000000001E-2"/>
    <n v="102.5"/>
    <x v="4"/>
    <x v="11"/>
    <n v="6"/>
    <n v="10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0.80628"/>
    <n v="31.142758620689655"/>
    <x v="4"/>
    <x v="11"/>
    <n v="6"/>
    <n v="10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0.42799999999999999"/>
    <n v="162.27272727272728"/>
    <x v="4"/>
    <x v="11"/>
    <n v="6"/>
    <n v="10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0.14166666666666666"/>
    <n v="80.588235294117652"/>
    <x v="4"/>
    <x v="11"/>
    <n v="6"/>
    <n v="10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1.03505"/>
    <n v="59.85441176470588"/>
    <x v="4"/>
    <x v="11"/>
    <n v="6"/>
    <n v="10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9.4117647058823528E-2"/>
    <n v="132.85714285714286"/>
    <x v="4"/>
    <x v="11"/>
    <n v="6"/>
    <n v="10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0.44374599999999992"/>
    <n v="92.547820512820508"/>
    <x v="4"/>
    <x v="11"/>
    <n v="6"/>
    <n v="10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3.8666666666666669E-2"/>
    <n v="60.859375"/>
    <x v="4"/>
    <x v="11"/>
    <n v="6"/>
    <n v="10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4.4440000000000512E-3"/>
    <n v="41.851833333333339"/>
    <x v="4"/>
    <x v="11"/>
    <n v="6"/>
    <n v="10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2.7792727272727212E-2"/>
    <n v="88.325937499999995"/>
    <x v="4"/>
    <x v="11"/>
    <n v="6"/>
    <n v="10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5.3124999999999999E-2"/>
    <n v="158.96226415094338"/>
    <x v="4"/>
    <x v="11"/>
    <n v="6"/>
    <n v="10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0.11785714285714285"/>
    <n v="85.054347826086953"/>
    <x v="4"/>
    <x v="11"/>
    <n v="6"/>
    <n v="10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35E-2"/>
    <n v="112.61111111111111"/>
    <x v="4"/>
    <x v="11"/>
    <n v="6"/>
    <n v="10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7.5333333333333335E-2"/>
    <n v="45.436619718309856"/>
    <x v="4"/>
    <x v="11"/>
    <n v="6"/>
    <n v="10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0.14885714285714285"/>
    <n v="46.218390804597703"/>
    <x v="4"/>
    <x v="11"/>
    <n v="6"/>
    <n v="10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2.0000000000000001E-4"/>
    <n v="178.60714285714286"/>
    <x v="4"/>
    <x v="11"/>
    <n v="6"/>
    <n v="10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0.52133333333333332"/>
    <n v="40.75"/>
    <x v="4"/>
    <x v="11"/>
    <n v="6"/>
    <n v="10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0.11521499999999991"/>
    <n v="43.733921568627444"/>
    <x v="4"/>
    <x v="11"/>
    <n v="6"/>
    <n v="10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3333333333333334E-2"/>
    <n v="81.066666666666663"/>
    <x v="4"/>
    <x v="11"/>
    <n v="6"/>
    <n v="10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0.2326086956521739"/>
    <n v="74.60526315789474"/>
    <x v="4"/>
    <x v="11"/>
    <n v="6"/>
    <n v="10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0"/>
    <n v="305.55555555555554"/>
    <x v="4"/>
    <x v="11"/>
    <n v="6"/>
    <n v="10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0.05"/>
    <n v="58.333333333333336"/>
    <x v="4"/>
    <x v="11"/>
    <n v="6"/>
    <n v="10"/>
  </r>
  <r>
    <s v="Help Golden Animals finish their NEW Album!"/>
    <n v="8000"/>
    <n v="8355"/>
    <x v="0"/>
    <x v="0"/>
    <s v="USD"/>
    <n v="1315413339"/>
    <n v="1312821339"/>
    <b v="0"/>
    <n v="71"/>
    <b v="1"/>
    <x v="11"/>
    <n v="4.4374999999999998E-2"/>
    <n v="117.67605633802818"/>
    <x v="4"/>
    <x v="11"/>
    <n v="6"/>
    <n v="10"/>
  </r>
  <r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5.1249999999999997E-2"/>
    <n v="73.771929824561397"/>
    <x v="4"/>
    <x v="11"/>
    <n v="6"/>
    <n v="10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0"/>
    <n v="104.65116279069767"/>
    <x v="4"/>
    <x v="11"/>
    <n v="6"/>
    <n v="10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3.7749999999999999E-2"/>
    <n v="79.82692307692308"/>
    <x v="4"/>
    <x v="11"/>
    <n v="6"/>
    <n v="10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0.05"/>
    <n v="58.333333333333336"/>
    <x v="4"/>
    <x v="11"/>
    <n v="6"/>
    <n v="10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0.04"/>
    <n v="86.666666666666671"/>
    <x v="4"/>
    <x v="11"/>
    <n v="6"/>
    <n v="10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0.51833333333333331"/>
    <n v="27.606060606060606"/>
    <x v="4"/>
    <x v="11"/>
    <n v="6"/>
    <n v="10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0.59996000000000005"/>
    <n v="24.999375000000001"/>
    <x v="4"/>
    <x v="11"/>
    <n v="6"/>
    <n v="10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0.27300000000000002"/>
    <n v="45.464285714285715"/>
    <x v="4"/>
    <x v="11"/>
    <n v="6"/>
    <n v="10"/>
  </r>
  <r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7.0000000000000007E-2"/>
    <n v="99.534883720930239"/>
    <x v="4"/>
    <x v="11"/>
    <n v="6"/>
    <n v="10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0.15122142857142859"/>
    <n v="39.31"/>
    <x v="4"/>
    <x v="11"/>
    <n v="6"/>
    <n v="10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0.37110666666666658"/>
    <n v="89.419999999999987"/>
    <x v="4"/>
    <x v="11"/>
    <n v="6"/>
    <n v="10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0.55714285714285716"/>
    <n v="28.684210526315791"/>
    <x v="4"/>
    <x v="11"/>
    <n v="6"/>
    <n v="10"/>
  </r>
  <r>
    <s v="We are touring the Southeast in support of our new EP"/>
    <n v="400"/>
    <n v="435"/>
    <x v="0"/>
    <x v="0"/>
    <s v="USD"/>
    <n v="1387601040"/>
    <n v="1386806254"/>
    <b v="0"/>
    <n v="14"/>
    <b v="1"/>
    <x v="11"/>
    <n v="8.7499999999999994E-2"/>
    <n v="31.071428571428573"/>
    <x v="4"/>
    <x v="11"/>
    <n v="6"/>
    <n v="10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0.34050000000000002"/>
    <n v="70.55263157894737"/>
    <x v="4"/>
    <x v="11"/>
    <n v="6"/>
    <n v="10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0"/>
    <n v="224.12820512820514"/>
    <x v="4"/>
    <x v="11"/>
    <n v="6"/>
    <n v="10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0.19166666666666668"/>
    <n v="51.811594202898547"/>
    <x v="4"/>
    <x v="11"/>
    <n v="6"/>
    <n v="10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0.79500000000000004"/>
    <n v="43.515151515151516"/>
    <x v="4"/>
    <x v="11"/>
    <n v="6"/>
    <n v="10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0.34381249999999997"/>
    <n v="39.816666666666663"/>
    <x v="4"/>
    <x v="11"/>
    <n v="6"/>
    <n v="10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4.3200000000000001E-3"/>
    <n v="126.8080808080808"/>
    <x v="4"/>
    <x v="11"/>
    <n v="6"/>
    <n v="10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4545454545454545E-2"/>
    <n v="113.87755102040816"/>
    <x v="4"/>
    <x v="11"/>
    <n v="6"/>
    <n v="10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3.3333333333333333E-2"/>
    <n v="28.181818181818183"/>
    <x v="4"/>
    <x v="11"/>
    <n v="6"/>
    <n v="10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7.0000000000000007E-2"/>
    <n v="36.60526315789474"/>
    <x v="4"/>
    <x v="11"/>
    <n v="6"/>
    <n v="10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0.04"/>
    <n v="32.5"/>
    <x v="4"/>
    <x v="11"/>
    <n v="6"/>
    <n v="10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7.8333333333333338E-2"/>
    <n v="60.65625"/>
    <x v="4"/>
    <x v="11"/>
    <n v="6"/>
    <n v="10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1.3333333333333333"/>
    <n v="175"/>
    <x v="4"/>
    <x v="11"/>
    <n v="6"/>
    <n v="10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6.0706666666666331E-3"/>
    <n v="97.993896103896105"/>
    <x v="4"/>
    <x v="11"/>
    <n v="6"/>
    <n v="10"/>
  </r>
  <r>
    <s v="This is an American rock album."/>
    <n v="6000"/>
    <n v="6100"/>
    <x v="0"/>
    <x v="0"/>
    <s v="USD"/>
    <n v="1397941475"/>
    <n v="1395349475"/>
    <b v="0"/>
    <n v="41"/>
    <b v="1"/>
    <x v="11"/>
    <n v="1.6666666666666666E-2"/>
    <n v="148.78048780487805"/>
    <x v="4"/>
    <x v="11"/>
    <n v="6"/>
    <n v="10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0.31018181818181817"/>
    <n v="96.08"/>
    <x v="4"/>
    <x v="11"/>
    <n v="6"/>
    <n v="10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0.17249999999999999"/>
    <n v="58.625"/>
    <x v="4"/>
    <x v="11"/>
    <n v="6"/>
    <n v="10"/>
  </r>
  <r>
    <s v="An album you can bring home to mom."/>
    <n v="5000"/>
    <n v="5046.5200000000004"/>
    <x v="0"/>
    <x v="0"/>
    <s v="USD"/>
    <n v="1381108918"/>
    <n v="1378516918"/>
    <b v="0"/>
    <n v="46"/>
    <b v="1"/>
    <x v="11"/>
    <n v="9.3040000000000865E-3"/>
    <n v="109.70695652173914"/>
    <x v="4"/>
    <x v="11"/>
    <n v="6"/>
    <n v="10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0.218"/>
    <n v="49.112903225806448"/>
    <x v="4"/>
    <x v="11"/>
    <n v="6"/>
    <n v="10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0.45400000000000001"/>
    <n v="47.672131147540981"/>
    <x v="4"/>
    <x v="11"/>
    <n v="6"/>
    <n v="10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0.16616599999999998"/>
    <n v="60.737812499999997"/>
    <x v="4"/>
    <x v="11"/>
    <n v="6"/>
    <n v="10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0.20416599999999999"/>
    <n v="63.37715789473684"/>
    <x v="4"/>
    <x v="12"/>
    <n v="6"/>
    <n v="11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32E-2"/>
    <n v="53.893617021276597"/>
    <x v="4"/>
    <x v="12"/>
    <n v="6"/>
    <n v="11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4.3200000000000002E-2"/>
    <n v="66.871794871794876"/>
    <x v="4"/>
    <x v="12"/>
    <n v="6"/>
    <n v="11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1.6713333333333333"/>
    <n v="63.102362204724407"/>
    <x v="4"/>
    <x v="12"/>
    <n v="6"/>
    <n v="11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0.94133333333333336"/>
    <n v="36.628930817610062"/>
    <x v="4"/>
    <x v="12"/>
    <n v="6"/>
    <n v="11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0.20380200000000004"/>
    <n v="34.005706214689269"/>
    <x v="4"/>
    <x v="12"/>
    <n v="6"/>
    <n v="11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0.2200090909090909"/>
    <n v="28.553404255319148"/>
    <x v="4"/>
    <x v="12"/>
    <n v="6"/>
    <n v="11"/>
  </r>
  <r>
    <s v="MUSIC WITH MEANING!  MUSIC THAT MATTERS!!!"/>
    <n v="10"/>
    <n v="10"/>
    <x v="0"/>
    <x v="0"/>
    <s v="USD"/>
    <n v="1436555376"/>
    <n v="1433963376"/>
    <b v="0"/>
    <n v="1"/>
    <b v="1"/>
    <x v="12"/>
    <n v="0"/>
    <n v="10"/>
    <x v="4"/>
    <x v="12"/>
    <n v="6"/>
    <n v="11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0"/>
    <n v="18.75"/>
    <x v="4"/>
    <x v="12"/>
    <n v="6"/>
    <n v="11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0.19900000000000001"/>
    <n v="41.704347826086959"/>
    <x v="4"/>
    <x v="12"/>
    <n v="6"/>
    <n v="11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0.55174999999999996"/>
    <n v="46.669172932330824"/>
    <x v="4"/>
    <x v="12"/>
    <n v="6"/>
    <n v="11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0.30449999999999999"/>
    <n v="37.271428571428572"/>
    <x v="4"/>
    <x v="12"/>
    <n v="6"/>
    <n v="11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4.9714285714285711E-2"/>
    <n v="59.258064516129032"/>
    <x v="4"/>
    <x v="12"/>
    <n v="6"/>
    <n v="11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0"/>
    <n v="30"/>
    <x v="4"/>
    <x v="12"/>
    <n v="6"/>
    <n v="11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0.18220503597122312"/>
    <n v="65.8623246492986"/>
    <x v="4"/>
    <x v="12"/>
    <n v="6"/>
    <n v="11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3.4482758620689655E-2"/>
    <n v="31.914893617021278"/>
    <x v="4"/>
    <x v="12"/>
    <n v="6"/>
    <n v="11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1.18"/>
    <n v="19.464285714285715"/>
    <x v="4"/>
    <x v="12"/>
    <n v="6"/>
    <n v="11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0"/>
    <n v="50"/>
    <x v="4"/>
    <x v="12"/>
    <n v="6"/>
    <n v="11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0.44005833333333327"/>
    <n v="22.737763157894737"/>
    <x v="4"/>
    <x v="12"/>
    <n v="6"/>
    <n v="11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4.675E-2"/>
    <n v="42.724489795918366"/>
    <x v="4"/>
    <x v="12"/>
    <n v="6"/>
    <n v="11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-0.81857142857142862"/>
    <n v="52.916666666666664"/>
    <x v="4"/>
    <x v="13"/>
    <n v="6"/>
    <n v="10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-0.97755555555555551"/>
    <n v="50.5"/>
    <x v="4"/>
    <x v="13"/>
    <n v="6"/>
    <n v="10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-0.99660000000000004"/>
    <n v="42.5"/>
    <x v="4"/>
    <x v="13"/>
    <n v="6"/>
    <n v="10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-0.95499999999999996"/>
    <n v="18"/>
    <x v="4"/>
    <x v="13"/>
    <n v="6"/>
    <n v="10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-0.58461538461538465"/>
    <n v="34.177215189873415"/>
    <x v="4"/>
    <x v="13"/>
    <n v="6"/>
    <n v="10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-0.9795454545454545"/>
    <n v="22.5"/>
    <x v="4"/>
    <x v="13"/>
    <n v="6"/>
    <n v="10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-0.81714285714285717"/>
    <n v="58.18181818181818"/>
    <x v="4"/>
    <x v="13"/>
    <n v="6"/>
    <n v="10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-0.75980000000000003"/>
    <n v="109.18181818181819"/>
    <x v="4"/>
    <x v="13"/>
    <n v="6"/>
    <n v="10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-0.99888888888888894"/>
    <n v="50"/>
    <x v="4"/>
    <x v="13"/>
    <n v="6"/>
    <n v="10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-0.88181818181818183"/>
    <n v="346.66666666666669"/>
    <x v="4"/>
    <x v="13"/>
    <n v="6"/>
    <n v="10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-0.99690000000000001"/>
    <n v="12.4"/>
    <x v="4"/>
    <x v="13"/>
    <n v="6"/>
    <n v="10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-0.9458333333333333"/>
    <n v="27.083333333333332"/>
    <x v="4"/>
    <x v="13"/>
    <n v="6"/>
    <n v="10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-0.99187499999999995"/>
    <n v="32.5"/>
    <x v="4"/>
    <x v="13"/>
    <n v="6"/>
    <n v="10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-0.9871428571428571"/>
    <n v="9"/>
    <x v="4"/>
    <x v="13"/>
    <n v="6"/>
    <n v="10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-0.75666666666666671"/>
    <n v="34.761904761904759"/>
    <x v="4"/>
    <x v="13"/>
    <n v="6"/>
    <n v="10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-1"/>
    <e v="#DIV/0!"/>
    <x v="4"/>
    <x v="13"/>
    <n v="6"/>
    <n v="10"/>
  </r>
  <r>
    <s v="What was the greatest record shop ever?  DOBELLS!"/>
    <n v="3152"/>
    <n v="1286"/>
    <x v="2"/>
    <x v="1"/>
    <s v="GBP"/>
    <n v="1359978927"/>
    <n v="1357127727"/>
    <b v="0"/>
    <n v="45"/>
    <b v="0"/>
    <x v="13"/>
    <n v="-0.59200507614213194"/>
    <n v="28.577777777777779"/>
    <x v="4"/>
    <x v="13"/>
    <n v="6"/>
    <n v="10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-0.32450000000000001"/>
    <n v="46.586206896551722"/>
    <x v="4"/>
    <x v="13"/>
    <n v="6"/>
    <n v="10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-0.98699999999999999"/>
    <n v="32.5"/>
    <x v="4"/>
    <x v="13"/>
    <n v="6"/>
    <n v="10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-0.69333333333333336"/>
    <n v="21.466666666666665"/>
    <x v="4"/>
    <x v="13"/>
    <n v="6"/>
    <n v="10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-0.97010582010582014"/>
    <n v="14.125"/>
    <x v="4"/>
    <x v="14"/>
    <n v="6"/>
    <n v="16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-0.99199999999999999"/>
    <n v="30"/>
    <x v="4"/>
    <x v="14"/>
    <n v="6"/>
    <n v="16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-0.79866666666666664"/>
    <n v="21.571428571428573"/>
    <x v="4"/>
    <x v="14"/>
    <n v="6"/>
    <n v="16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-0.5998"/>
    <n v="83.375"/>
    <x v="4"/>
    <x v="14"/>
    <n v="6"/>
    <n v="16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-0.99"/>
    <n v="10"/>
    <x v="4"/>
    <x v="14"/>
    <n v="6"/>
    <n v="16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-0.25"/>
    <n v="35.714285714285715"/>
    <x v="4"/>
    <x v="14"/>
    <n v="6"/>
    <n v="16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-0.59"/>
    <n v="29.285714285714285"/>
    <x v="4"/>
    <x v="14"/>
    <n v="6"/>
    <n v="16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-1"/>
    <e v="#DIV/0!"/>
    <x v="4"/>
    <x v="14"/>
    <n v="6"/>
    <n v="16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-0.92800000000000005"/>
    <n v="18"/>
    <x v="4"/>
    <x v="14"/>
    <n v="6"/>
    <n v="16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-0.90558720000000004"/>
    <n v="73.760000000000005"/>
    <x v="4"/>
    <x v="14"/>
    <n v="6"/>
    <n v="16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-0.95833333333333337"/>
    <n v="31.25"/>
    <x v="4"/>
    <x v="14"/>
    <n v="6"/>
    <n v="16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-0.96750000000000003"/>
    <n v="28.888888888888889"/>
    <x v="4"/>
    <x v="14"/>
    <n v="6"/>
    <n v="16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-0.59250000000000003"/>
    <n v="143.8235294117647"/>
    <x v="4"/>
    <x v="14"/>
    <n v="6"/>
    <n v="16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-0.9"/>
    <n v="40"/>
    <x v="4"/>
    <x v="14"/>
    <n v="6"/>
    <n v="16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-0.60829999999999995"/>
    <n v="147.81132075471697"/>
    <x v="4"/>
    <x v="14"/>
    <n v="6"/>
    <n v="16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-0.97562499999999996"/>
    <n v="27.857142857142858"/>
    <x v="4"/>
    <x v="14"/>
    <n v="6"/>
    <n v="16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-0.6"/>
    <n v="44.444444444444443"/>
    <x v="4"/>
    <x v="14"/>
    <n v="6"/>
    <n v="16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-1"/>
    <e v="#DIV/0!"/>
    <x v="4"/>
    <x v="14"/>
    <n v="6"/>
    <n v="16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-0.97199999999999998"/>
    <n v="35"/>
    <x v="4"/>
    <x v="14"/>
    <n v="6"/>
    <n v="16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-0.62666666666666671"/>
    <n v="35"/>
    <x v="4"/>
    <x v="14"/>
    <n v="6"/>
    <n v="16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-0.99580000000000002"/>
    <n v="10.5"/>
    <x v="4"/>
    <x v="13"/>
    <n v="6"/>
    <n v="10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-1"/>
    <e v="#DIV/0!"/>
    <x v="4"/>
    <x v="13"/>
    <n v="6"/>
    <n v="10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-0.997"/>
    <n v="30"/>
    <x v="4"/>
    <x v="13"/>
    <n v="6"/>
    <n v="10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-0.96799999999999997"/>
    <n v="40"/>
    <x v="4"/>
    <x v="13"/>
    <n v="6"/>
    <n v="10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-0.99697999999999998"/>
    <n v="50.333333333333336"/>
    <x v="4"/>
    <x v="13"/>
    <n v="6"/>
    <n v="10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-0.9698461538461538"/>
    <n v="32.666666666666664"/>
    <x v="4"/>
    <x v="13"/>
    <n v="6"/>
    <n v="10"/>
  </r>
  <r>
    <s v="The DMV's most respected saxophonist pay tribute to Motown."/>
    <n v="15000"/>
    <n v="0"/>
    <x v="2"/>
    <x v="0"/>
    <s v="USD"/>
    <n v="1394681590"/>
    <n v="1392093190"/>
    <b v="0"/>
    <n v="0"/>
    <b v="0"/>
    <x v="13"/>
    <n v="-1"/>
    <e v="#DIV/0!"/>
    <x v="4"/>
    <x v="13"/>
    <n v="6"/>
    <n v="10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-1"/>
    <e v="#DIV/0!"/>
    <x v="4"/>
    <x v="13"/>
    <n v="6"/>
    <n v="10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-1"/>
    <e v="#DIV/0!"/>
    <x v="4"/>
    <x v="13"/>
    <n v="6"/>
    <n v="10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-0.96750000000000003"/>
    <n v="65"/>
    <x v="4"/>
    <x v="13"/>
    <n v="6"/>
    <n v="10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-0.77636363636363637"/>
    <n v="24.6"/>
    <x v="4"/>
    <x v="13"/>
    <n v="6"/>
    <n v="10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-1"/>
    <e v="#DIV/0!"/>
    <x v="4"/>
    <x v="13"/>
    <n v="6"/>
    <n v="10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-0.99142857142857144"/>
    <n v="15"/>
    <x v="4"/>
    <x v="13"/>
    <n v="6"/>
    <n v="10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-0.93393333333333328"/>
    <n v="82.583333333333329"/>
    <x v="4"/>
    <x v="13"/>
    <n v="6"/>
    <n v="10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-1"/>
    <e v="#DIV/0!"/>
    <x v="4"/>
    <x v="13"/>
    <n v="6"/>
    <n v="10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-0.94230769230769229"/>
    <n v="41.666666666666664"/>
    <x v="4"/>
    <x v="13"/>
    <n v="6"/>
    <n v="10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-1"/>
    <e v="#DIV/0!"/>
    <x v="4"/>
    <x v="13"/>
    <n v="6"/>
    <n v="10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-0.99399999999999999"/>
    <n v="30"/>
    <x v="4"/>
    <x v="13"/>
    <n v="6"/>
    <n v="10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-0.94974358974358974"/>
    <n v="19.600000000000001"/>
    <x v="4"/>
    <x v="13"/>
    <n v="6"/>
    <n v="10"/>
  </r>
  <r>
    <s v="Cool jazz with a New Orleans flavor."/>
    <n v="20000"/>
    <n v="100"/>
    <x v="2"/>
    <x v="0"/>
    <s v="USD"/>
    <n v="1355930645"/>
    <n v="1352906645"/>
    <b v="0"/>
    <n v="1"/>
    <b v="0"/>
    <x v="13"/>
    <n v="-0.995"/>
    <n v="100"/>
    <x v="4"/>
    <x v="13"/>
    <n v="6"/>
    <n v="10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-1"/>
    <e v="#DIV/0!"/>
    <x v="4"/>
    <x v="13"/>
    <n v="6"/>
    <n v="10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-0.69099999999999995"/>
    <n v="231.75"/>
    <x v="4"/>
    <x v="13"/>
    <n v="6"/>
    <n v="10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-0.78962962962962968"/>
    <n v="189.33333333333334"/>
    <x v="4"/>
    <x v="13"/>
    <n v="6"/>
    <n v="10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-0.97799999999999998"/>
    <n v="55"/>
    <x v="4"/>
    <x v="13"/>
    <n v="6"/>
    <n v="10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-0.89100000000000001"/>
    <n v="21.8"/>
    <x v="4"/>
    <x v="13"/>
    <n v="6"/>
    <n v="10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-0.97333333333333338"/>
    <n v="32"/>
    <x v="4"/>
    <x v="13"/>
    <n v="6"/>
    <n v="10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-1"/>
    <e v="#DIV/0!"/>
    <x v="4"/>
    <x v="13"/>
    <n v="6"/>
    <n v="10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-1"/>
    <e v="#DIV/0!"/>
    <x v="4"/>
    <x v="13"/>
    <n v="6"/>
    <n v="10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-0.89137931034482754"/>
    <n v="56.25"/>
    <x v="4"/>
    <x v="13"/>
    <n v="6"/>
    <n v="10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-1"/>
    <e v="#DIV/0!"/>
    <x v="4"/>
    <x v="13"/>
    <n v="6"/>
    <n v="10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-0.6166666666666667"/>
    <n v="69"/>
    <x v="4"/>
    <x v="13"/>
    <n v="6"/>
    <n v="10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-0.9345"/>
    <n v="18.714285714285715"/>
    <x v="4"/>
    <x v="13"/>
    <n v="6"/>
    <n v="10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-0.85463157894736841"/>
    <n v="46.033333333333331"/>
    <x v="4"/>
    <x v="13"/>
    <n v="6"/>
    <n v="10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-0.94"/>
    <n v="60"/>
    <x v="4"/>
    <x v="13"/>
    <n v="6"/>
    <n v="10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-0.69599999999999995"/>
    <n v="50.666666666666664"/>
    <x v="4"/>
    <x v="13"/>
    <n v="6"/>
    <n v="10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-0.98571428571428577"/>
    <n v="25"/>
    <x v="4"/>
    <x v="13"/>
    <n v="6"/>
    <n v="10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-1"/>
    <e v="#DIV/0!"/>
    <x v="4"/>
    <x v="13"/>
    <n v="6"/>
    <n v="10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-0.98857142857142855"/>
    <n v="20"/>
    <x v="4"/>
    <x v="13"/>
    <n v="6"/>
    <n v="10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-0.99642857142857144"/>
    <n v="25"/>
    <x v="4"/>
    <x v="13"/>
    <n v="6"/>
    <n v="10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-0.98545454545454547"/>
    <n v="20"/>
    <x v="4"/>
    <x v="13"/>
    <n v="6"/>
    <n v="10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-0.82844444444444443"/>
    <n v="110.28571428571429"/>
    <x v="2"/>
    <x v="8"/>
    <n v="11"/>
    <n v="20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-0.97677999999999998"/>
    <n v="37.451612903225808"/>
    <x v="2"/>
    <x v="8"/>
    <n v="11"/>
    <n v="20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-0.91093333333333337"/>
    <n v="41.75"/>
    <x v="2"/>
    <x v="8"/>
    <n v="11"/>
    <n v="20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-0.90366666666666662"/>
    <n v="24.083333333333332"/>
    <x v="2"/>
    <x v="8"/>
    <n v="11"/>
    <n v="20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-0.86673999999999995"/>
    <n v="69.40625"/>
    <x v="2"/>
    <x v="8"/>
    <n v="11"/>
    <n v="20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-0.97516000000000003"/>
    <n v="155.25"/>
    <x v="2"/>
    <x v="8"/>
    <n v="11"/>
    <n v="20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-0.98093333333333332"/>
    <n v="57.2"/>
    <x v="2"/>
    <x v="8"/>
    <n v="11"/>
    <n v="20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-1"/>
    <e v="#DIV/0!"/>
    <x v="2"/>
    <x v="8"/>
    <n v="11"/>
    <n v="20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-0.88"/>
    <n v="60"/>
    <x v="2"/>
    <x v="8"/>
    <n v="11"/>
    <n v="20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-0.98634999999999995"/>
    <n v="39"/>
    <x v="2"/>
    <x v="8"/>
    <n v="11"/>
    <n v="20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-0.71960000000000002"/>
    <n v="58.416666666666664"/>
    <x v="2"/>
    <x v="8"/>
    <n v="11"/>
    <n v="20"/>
  </r>
  <r>
    <s v="Revolutionizing the way we walk our dogs!"/>
    <n v="50000"/>
    <n v="19195"/>
    <x v="2"/>
    <x v="0"/>
    <s v="USD"/>
    <n v="1465054872"/>
    <n v="1461166872"/>
    <b v="0"/>
    <n v="121"/>
    <b v="0"/>
    <x v="8"/>
    <n v="-0.61609999999999998"/>
    <n v="158.63636363636363"/>
    <x v="2"/>
    <x v="8"/>
    <n v="11"/>
    <n v="20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-0.60057142857142853"/>
    <n v="99.857142857142861"/>
    <x v="2"/>
    <x v="8"/>
    <n v="11"/>
    <n v="20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-0.99160000000000004"/>
    <n v="25.2"/>
    <x v="2"/>
    <x v="8"/>
    <n v="11"/>
    <n v="20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-0.56593333333333329"/>
    <n v="89.191780821917803"/>
    <x v="2"/>
    <x v="8"/>
    <n v="11"/>
    <n v="20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-0.94338666666666671"/>
    <n v="182.6236559139785"/>
    <x v="2"/>
    <x v="8"/>
    <n v="11"/>
    <n v="20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-0.98277999999999999"/>
    <n v="50.647058823529413"/>
    <x v="2"/>
    <x v="8"/>
    <n v="11"/>
    <n v="20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-0.98058333333333336"/>
    <n v="33.285714285714285"/>
    <x v="2"/>
    <x v="8"/>
    <n v="11"/>
    <n v="20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-0.88671724315288669"/>
    <n v="51.823529411764703"/>
    <x v="2"/>
    <x v="8"/>
    <n v="11"/>
    <n v="20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-0.61140000000000005"/>
    <n v="113.62573099415205"/>
    <x v="2"/>
    <x v="8"/>
    <n v="11"/>
    <n v="20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-0.53899371069182389"/>
    <n v="136.46276595744681"/>
    <x v="2"/>
    <x v="8"/>
    <n v="11"/>
    <n v="20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-0.57811578947368425"/>
    <n v="364.35454545454547"/>
    <x v="2"/>
    <x v="8"/>
    <n v="11"/>
    <n v="20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-0.71519999999999995"/>
    <n v="19.243243243243242"/>
    <x v="2"/>
    <x v="8"/>
    <n v="11"/>
    <n v="20"/>
  </r>
  <r>
    <s v="WE are molding an educated, motivated, non violent GENERATION!"/>
    <n v="35000"/>
    <n v="377"/>
    <x v="2"/>
    <x v="0"/>
    <s v="USD"/>
    <n v="1476717319"/>
    <n v="1473693319"/>
    <b v="0"/>
    <n v="9"/>
    <b v="0"/>
    <x v="8"/>
    <n v="-0.98922857142857146"/>
    <n v="41.888888888888886"/>
    <x v="2"/>
    <x v="8"/>
    <n v="11"/>
    <n v="20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-0.99200909090909095"/>
    <n v="30.310344827586206"/>
    <x v="2"/>
    <x v="8"/>
    <n v="11"/>
    <n v="20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-0.98807999999999996"/>
    <n v="49.666666666666664"/>
    <x v="2"/>
    <x v="8"/>
    <n v="11"/>
    <n v="20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-0.85199999999999998"/>
    <n v="59.2"/>
    <x v="2"/>
    <x v="8"/>
    <n v="11"/>
    <n v="20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-0.82189999999999996"/>
    <n v="43.97530864197531"/>
    <x v="2"/>
    <x v="8"/>
    <n v="11"/>
    <n v="20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-0.98675000000000002"/>
    <n v="26.5"/>
    <x v="2"/>
    <x v="8"/>
    <n v="11"/>
    <n v="20"/>
  </r>
  <r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-0.53333333333333333"/>
    <n v="1272.7272727272727"/>
    <x v="2"/>
    <x v="8"/>
    <n v="11"/>
    <n v="20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-0.54079999999999995"/>
    <n v="164"/>
    <x v="2"/>
    <x v="8"/>
    <n v="11"/>
    <n v="20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-0.99773999999999996"/>
    <n v="45.2"/>
    <x v="2"/>
    <x v="8"/>
    <n v="11"/>
    <n v="20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-0.65375000000000005"/>
    <n v="153.88888888888889"/>
    <x v="2"/>
    <x v="8"/>
    <n v="11"/>
    <n v="20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-0.97945000000000004"/>
    <n v="51.375"/>
    <x v="2"/>
    <x v="8"/>
    <n v="11"/>
    <n v="20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-0.99439999999999995"/>
    <n v="93.333333333333329"/>
    <x v="2"/>
    <x v="8"/>
    <n v="11"/>
    <n v="20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-0.97392999999999996"/>
    <n v="108.625"/>
    <x v="2"/>
    <x v="8"/>
    <n v="11"/>
    <n v="20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-0.98073999999999995"/>
    <n v="160.5"/>
    <x v="2"/>
    <x v="8"/>
    <n v="11"/>
    <n v="20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-0.66333333333333333"/>
    <n v="75.75"/>
    <x v="2"/>
    <x v="8"/>
    <n v="11"/>
    <n v="20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-0.4373673281700976"/>
    <n v="790.83739837398377"/>
    <x v="2"/>
    <x v="8"/>
    <n v="11"/>
    <n v="20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-0.171824"/>
    <n v="301.93916666666667"/>
    <x v="2"/>
    <x v="8"/>
    <n v="11"/>
    <n v="20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-0.85140000000000005"/>
    <n v="47.935483870967744"/>
    <x v="2"/>
    <x v="8"/>
    <n v="11"/>
    <n v="20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-0.9998762487624876"/>
    <n v="2.75"/>
    <x v="2"/>
    <x v="8"/>
    <n v="11"/>
    <n v="20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-0.9998285714285714"/>
    <n v="1"/>
    <x v="2"/>
    <x v="8"/>
    <n v="11"/>
    <n v="20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-0.7049386388278529"/>
    <n v="171.79329608938548"/>
    <x v="2"/>
    <x v="8"/>
    <n v="11"/>
    <n v="20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-0.98939999999999995"/>
    <n v="35.333333333333336"/>
    <x v="2"/>
    <x v="8"/>
    <n v="11"/>
    <n v="20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-0.93706666666666671"/>
    <n v="82.086956521739125"/>
    <x v="2"/>
    <x v="8"/>
    <n v="11"/>
    <n v="20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-0.87250000000000005"/>
    <n v="110.8695652173913"/>
    <x v="2"/>
    <x v="8"/>
    <n v="11"/>
    <n v="20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-0.86780000000000002"/>
    <n v="161.21951219512195"/>
    <x v="2"/>
    <x v="8"/>
    <n v="11"/>
    <n v="20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-1"/>
    <e v="#DIV/0!"/>
    <x v="2"/>
    <x v="8"/>
    <n v="11"/>
    <n v="20"/>
  </r>
  <r>
    <s v="The most useful phone charger you will ever buy"/>
    <n v="10000"/>
    <n v="1677"/>
    <x v="2"/>
    <x v="0"/>
    <s v="USD"/>
    <n v="1475101495"/>
    <n v="1472509495"/>
    <b v="0"/>
    <n v="32"/>
    <b v="0"/>
    <x v="8"/>
    <n v="-0.83230000000000004"/>
    <n v="52.40625"/>
    <x v="2"/>
    <x v="8"/>
    <n v="11"/>
    <n v="20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-0.99895999999999996"/>
    <n v="13"/>
    <x v="2"/>
    <x v="8"/>
    <n v="11"/>
    <n v="20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-0.95760000000000001"/>
    <n v="30.285714285714285"/>
    <x v="2"/>
    <x v="8"/>
    <n v="11"/>
    <n v="20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-0.99533000000000005"/>
    <n v="116.75"/>
    <x v="2"/>
    <x v="8"/>
    <n v="11"/>
    <n v="20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-0.74912857142857148"/>
    <n v="89.59693877551021"/>
    <x v="2"/>
    <x v="8"/>
    <n v="11"/>
    <n v="20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-0.97665500000000005"/>
    <n v="424.45454545454544"/>
    <x v="2"/>
    <x v="8"/>
    <n v="11"/>
    <n v="20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-0.9274"/>
    <n v="80.666666666666671"/>
    <x v="2"/>
    <x v="8"/>
    <n v="11"/>
    <n v="20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-0.98375000000000001"/>
    <n v="13"/>
    <x v="2"/>
    <x v="8"/>
    <n v="11"/>
    <n v="20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-0.98699999999999999"/>
    <n v="8.125"/>
    <x v="2"/>
    <x v="8"/>
    <n v="11"/>
    <n v="20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-0.41441666666666666"/>
    <n v="153.42794759825327"/>
    <x v="2"/>
    <x v="8"/>
    <n v="11"/>
    <n v="20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-0.92211333333333334"/>
    <n v="292.07499999999999"/>
    <x v="2"/>
    <x v="8"/>
    <n v="11"/>
    <n v="20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-0.97784285235274393"/>
    <n v="3304"/>
    <x v="2"/>
    <x v="8"/>
    <n v="11"/>
    <n v="20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0.04"/>
    <n v="1300"/>
    <x v="2"/>
    <x v="8"/>
    <n v="11"/>
    <n v="20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-0.70397039703970399"/>
    <n v="134.54545454545453"/>
    <x v="2"/>
    <x v="8"/>
    <n v="11"/>
    <n v="20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-0.83945000000000003"/>
    <n v="214.06666666666666"/>
    <x v="2"/>
    <x v="8"/>
    <n v="11"/>
    <n v="20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-0.17791999999999999"/>
    <n v="216.33684210526314"/>
    <x v="2"/>
    <x v="8"/>
    <n v="11"/>
    <n v="20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-0.24948999999999999"/>
    <n v="932.31055900621118"/>
    <x v="2"/>
    <x v="8"/>
    <n v="11"/>
    <n v="20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-0.9415"/>
    <n v="29.25"/>
    <x v="2"/>
    <x v="8"/>
    <n v="11"/>
    <n v="20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-0.55679999999999996"/>
    <n v="174.94736842105263"/>
    <x v="2"/>
    <x v="8"/>
    <n v="11"/>
    <n v="20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-0.99732620320855614"/>
    <n v="250"/>
    <x v="2"/>
    <x v="8"/>
    <n v="11"/>
    <n v="20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-0.86870000000000003"/>
    <n v="65"/>
    <x v="2"/>
    <x v="8"/>
    <n v="11"/>
    <n v="20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-0.99809110629067244"/>
    <n v="55"/>
    <x v="2"/>
    <x v="8"/>
    <n v="11"/>
    <n v="20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-0.99624999999999997"/>
    <n v="75"/>
    <x v="2"/>
    <x v="8"/>
    <n v="11"/>
    <n v="20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4.35021"/>
    <n v="1389.3561935483872"/>
    <x v="2"/>
    <x v="8"/>
    <n v="11"/>
    <n v="20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-0.65471999999999997"/>
    <n v="95.911111111111111"/>
    <x v="2"/>
    <x v="8"/>
    <n v="11"/>
    <n v="20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-0.69399999999999995"/>
    <n v="191.25"/>
    <x v="2"/>
    <x v="8"/>
    <n v="11"/>
    <n v="20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-0.97333333333333338"/>
    <n v="40"/>
    <x v="2"/>
    <x v="8"/>
    <n v="11"/>
    <n v="20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-0.97158"/>
    <n v="74.78947368421052"/>
    <x v="2"/>
    <x v="8"/>
    <n v="11"/>
    <n v="20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-0.77121200000000001"/>
    <n v="161.11830985915492"/>
    <x v="2"/>
    <x v="8"/>
    <n v="11"/>
    <n v="20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-0.96894999999999998"/>
    <n v="88.714285714285708"/>
    <x v="2"/>
    <x v="8"/>
    <n v="11"/>
    <n v="20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-0.52666666666666662"/>
    <n v="53.25"/>
    <x v="2"/>
    <x v="8"/>
    <n v="11"/>
    <n v="20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.0554838709677419"/>
    <n v="106.2"/>
    <x v="4"/>
    <x v="15"/>
    <n v="6"/>
    <n v="22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.5180366666666667"/>
    <n v="22.079728033472804"/>
    <x v="4"/>
    <x v="15"/>
    <n v="6"/>
    <n v="22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0.14899999999999999"/>
    <n v="31.054054054054053"/>
    <x v="4"/>
    <x v="15"/>
    <n v="6"/>
    <n v="22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1.3714999999999999"/>
    <n v="36.206106870229007"/>
    <x v="4"/>
    <x v="15"/>
    <n v="6"/>
    <n v="22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0.18637749999999997"/>
    <n v="388.9762295081967"/>
    <x v="4"/>
    <x v="15"/>
    <n v="6"/>
    <n v="22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9.9283142857142959E-2"/>
    <n v="71.848571428571432"/>
    <x v="4"/>
    <x v="15"/>
    <n v="6"/>
    <n v="22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8.2857142857132465E-5"/>
    <n v="57.381803278688523"/>
    <x v="4"/>
    <x v="15"/>
    <n v="6"/>
    <n v="22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3.0929209438741501E-2"/>
    <n v="69.666666666666671"/>
    <x v="4"/>
    <x v="15"/>
    <n v="6"/>
    <n v="22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0.17269999999999999"/>
    <n v="45.988235294117644"/>
    <x v="4"/>
    <x v="15"/>
    <n v="6"/>
    <n v="22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0.1176"/>
    <n v="79.262411347517727"/>
    <x v="4"/>
    <x v="15"/>
    <n v="6"/>
    <n v="22"/>
  </r>
  <r>
    <s v="Help fund the latest Gothsicles mega-album, I FEEL SICLE!"/>
    <n v="2000"/>
    <n v="6842"/>
    <x v="0"/>
    <x v="0"/>
    <s v="USD"/>
    <n v="1473680149"/>
    <n v="1472470549"/>
    <b v="0"/>
    <n v="159"/>
    <b v="1"/>
    <x v="15"/>
    <n v="2.4209999999999998"/>
    <n v="43.031446540880502"/>
    <x v="4"/>
    <x v="15"/>
    <n v="6"/>
    <n v="22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7.3999999999999996E-2"/>
    <n v="108.48484848484848"/>
    <x v="4"/>
    <x v="15"/>
    <n v="6"/>
    <n v="22"/>
  </r>
  <r>
    <s v="Ideal for living rooms and open spaces."/>
    <n v="5400"/>
    <n v="5858.84"/>
    <x v="0"/>
    <x v="0"/>
    <s v="USD"/>
    <n v="1466697625"/>
    <n v="1464105625"/>
    <b v="0"/>
    <n v="96"/>
    <b v="1"/>
    <x v="15"/>
    <n v="8.4970370370370391E-2"/>
    <n v="61.029583333333335"/>
    <x v="4"/>
    <x v="15"/>
    <n v="6"/>
    <n v="22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2.86144578313253E-2"/>
    <n v="50.592592592592595"/>
    <x v="4"/>
    <x v="15"/>
    <n v="6"/>
    <n v="22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0.30001800000000001"/>
    <n v="39.157168674698795"/>
    <x v="4"/>
    <x v="15"/>
    <n v="6"/>
    <n v="22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7.6521739130434779E-2"/>
    <n v="65.15789473684211"/>
    <x v="4"/>
    <x v="15"/>
    <n v="6"/>
    <n v="22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0.1236044444444445"/>
    <n v="23.963127962085309"/>
    <x v="4"/>
    <x v="15"/>
    <n v="6"/>
    <n v="22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2.1000000000000001E-2"/>
    <n v="48.61904761904762"/>
    <x v="4"/>
    <x v="15"/>
    <n v="6"/>
    <n v="22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0.45333333333333331"/>
    <n v="35.73770491803279"/>
    <x v="4"/>
    <x v="15"/>
    <n v="6"/>
    <n v="22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0.28199999999999997"/>
    <n v="21.366666666666667"/>
    <x v="4"/>
    <x v="15"/>
    <n v="6"/>
    <n v="22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-0.99705882352941178"/>
    <n v="250"/>
    <x v="5"/>
    <x v="16"/>
    <n v="11"/>
    <n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-1"/>
    <e v="#DIV/0!"/>
    <x v="5"/>
    <x v="16"/>
    <n v="11"/>
    <n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-0.98461538461538467"/>
    <n v="10"/>
    <x v="5"/>
    <x v="16"/>
    <n v="11"/>
    <n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-0.91463000000000005"/>
    <n v="29.236301369863014"/>
    <x v="5"/>
    <x v="16"/>
    <n v="11"/>
    <n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-0.99914285714285711"/>
    <n v="3"/>
    <x v="5"/>
    <x v="16"/>
    <n v="11"/>
    <n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-0.97340000000000004"/>
    <n v="33.25"/>
    <x v="5"/>
    <x v="16"/>
    <n v="11"/>
    <n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-1"/>
    <e v="#DIV/0!"/>
    <x v="5"/>
    <x v="16"/>
    <n v="11"/>
    <n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-0.99950000000000006"/>
    <n v="1"/>
    <x v="5"/>
    <x v="16"/>
    <n v="11"/>
    <n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-0.98586666666666667"/>
    <n v="53"/>
    <x v="5"/>
    <x v="16"/>
    <n v="11"/>
    <n v="16"/>
  </r>
  <r>
    <s v="------"/>
    <n v="12000"/>
    <n v="0"/>
    <x v="1"/>
    <x v="0"/>
    <s v="USD"/>
    <n v="1455272445"/>
    <n v="1452680445"/>
    <b v="0"/>
    <n v="0"/>
    <b v="0"/>
    <x v="16"/>
    <n v="-1"/>
    <e v="#DIV/0!"/>
    <x v="5"/>
    <x v="16"/>
    <n v="11"/>
    <n v="16"/>
  </r>
  <r>
    <s v="Secularism is on the rise and I hear you.Talk to me."/>
    <n v="2500"/>
    <n v="0"/>
    <x v="1"/>
    <x v="0"/>
    <s v="USD"/>
    <n v="1442257677"/>
    <n v="1439665677"/>
    <b v="0"/>
    <n v="0"/>
    <b v="0"/>
    <x v="16"/>
    <n v="-1"/>
    <e v="#DIV/0!"/>
    <x v="5"/>
    <x v="16"/>
    <n v="11"/>
    <n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-1"/>
    <e v="#DIV/0!"/>
    <x v="5"/>
    <x v="16"/>
    <n v="11"/>
    <n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-1"/>
    <e v="#DIV/0!"/>
    <x v="5"/>
    <x v="16"/>
    <n v="11"/>
    <n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-0.99"/>
    <n v="15"/>
    <x v="5"/>
    <x v="16"/>
    <n v="11"/>
    <n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-1"/>
    <e v="#DIV/0!"/>
    <x v="5"/>
    <x v="16"/>
    <n v="11"/>
    <n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-1"/>
    <e v="#DIV/0!"/>
    <x v="5"/>
    <x v="16"/>
    <n v="11"/>
    <n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-1"/>
    <e v="#DIV/0!"/>
    <x v="5"/>
    <x v="16"/>
    <n v="11"/>
    <n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-1"/>
    <e v="#DIV/0!"/>
    <x v="5"/>
    <x v="16"/>
    <n v="11"/>
    <n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-1"/>
    <e v="#DIV/0!"/>
    <x v="5"/>
    <x v="16"/>
    <n v="11"/>
    <n v="16"/>
  </r>
  <r>
    <s v="Turning myself into a vocal artist."/>
    <n v="1100"/>
    <n v="0"/>
    <x v="1"/>
    <x v="0"/>
    <s v="USD"/>
    <n v="1426269456"/>
    <n v="1423681056"/>
    <b v="0"/>
    <n v="0"/>
    <b v="0"/>
    <x v="16"/>
    <n v="-1"/>
    <e v="#DIV/0!"/>
    <x v="5"/>
    <x v="16"/>
    <n v="11"/>
    <n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-0.99"/>
    <n v="50"/>
    <x v="5"/>
    <x v="16"/>
    <n v="11"/>
    <n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-1"/>
    <e v="#DIV/0!"/>
    <x v="5"/>
    <x v="16"/>
    <n v="11"/>
    <n v="16"/>
  </r>
  <r>
    <s v="SEE US ON PATREON www.badgirlartwork.com"/>
    <n v="199"/>
    <n v="190"/>
    <x v="1"/>
    <x v="0"/>
    <s v="USD"/>
    <n v="1468351341"/>
    <n v="1467746541"/>
    <b v="0"/>
    <n v="4"/>
    <b v="0"/>
    <x v="16"/>
    <n v="-4.5226130653266333E-2"/>
    <n v="47.5"/>
    <x v="5"/>
    <x v="16"/>
    <n v="11"/>
    <n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-1"/>
    <e v="#DIV/0!"/>
    <x v="5"/>
    <x v="16"/>
    <n v="11"/>
    <n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-0.9102555555555556"/>
    <n v="65.666666666666671"/>
    <x v="6"/>
    <x v="17"/>
    <n v="6"/>
    <n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-0.97299999999999998"/>
    <n v="16.2"/>
    <x v="6"/>
    <x v="17"/>
    <n v="6"/>
    <n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-0.96632666666666667"/>
    <n v="34.128378378378379"/>
    <x v="6"/>
    <x v="17"/>
    <n v="6"/>
    <n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-0.74"/>
    <n v="13"/>
    <x v="6"/>
    <x v="17"/>
    <n v="6"/>
    <n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-0.99850000000000005"/>
    <n v="11.25"/>
    <x v="6"/>
    <x v="17"/>
    <n v="6"/>
    <n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-0.61363636363636365"/>
    <n v="40.476190476190474"/>
    <x v="6"/>
    <x v="17"/>
    <n v="6"/>
    <n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-0.99299999999999999"/>
    <n v="35"/>
    <x v="6"/>
    <x v="17"/>
    <n v="6"/>
    <n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-1"/>
    <e v="#DIV/0!"/>
    <x v="6"/>
    <x v="17"/>
    <n v="6"/>
    <n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-0.99931999999999999"/>
    <n v="12.75"/>
    <x v="6"/>
    <x v="17"/>
    <n v="6"/>
    <n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-0.98666666666666669"/>
    <n v="10"/>
    <x v="6"/>
    <x v="17"/>
    <n v="6"/>
    <n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-0.93690740740740741"/>
    <n v="113.56666666666666"/>
    <x v="6"/>
    <x v="17"/>
    <n v="6"/>
    <n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-0.95499999999999996"/>
    <n v="15"/>
    <x v="6"/>
    <x v="17"/>
    <n v="6"/>
    <n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-0.37234666666666666"/>
    <n v="48.281025641025643"/>
    <x v="6"/>
    <x v="17"/>
    <n v="6"/>
    <n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-0.70623999999999998"/>
    <n v="43.976047904191617"/>
    <x v="6"/>
    <x v="17"/>
    <n v="6"/>
    <n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-0.92500000000000004"/>
    <n v="9"/>
    <x v="6"/>
    <x v="17"/>
    <n v="6"/>
    <n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-0.97392307692307689"/>
    <n v="37.666666666666664"/>
    <x v="6"/>
    <x v="17"/>
    <n v="6"/>
    <n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-0.90895000000000004"/>
    <n v="18.581632653061224"/>
    <x v="6"/>
    <x v="17"/>
    <n v="6"/>
    <n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-0.99982352941176467"/>
    <n v="3"/>
    <x v="6"/>
    <x v="17"/>
    <n v="6"/>
    <n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-0.99439999999999995"/>
    <n v="18.666666666666668"/>
    <x v="6"/>
    <x v="17"/>
    <n v="6"/>
    <n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-0.99180000000000001"/>
    <n v="410"/>
    <x v="6"/>
    <x v="17"/>
    <n v="6"/>
    <n v="17"/>
  </r>
  <r>
    <s v="I want to start my own channel for gaming"/>
    <n v="550"/>
    <n v="0"/>
    <x v="2"/>
    <x v="0"/>
    <s v="USD"/>
    <n v="1407534804"/>
    <n v="1404942804"/>
    <b v="0"/>
    <n v="0"/>
    <b v="0"/>
    <x v="17"/>
    <n v="-1"/>
    <e v="#DIV/0!"/>
    <x v="6"/>
    <x v="17"/>
    <n v="6"/>
    <n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-0.96579999999999999"/>
    <n v="114"/>
    <x v="6"/>
    <x v="17"/>
    <n v="6"/>
    <n v="17"/>
  </r>
  <r>
    <s v="Humanity's future in the Galaxy"/>
    <n v="18000"/>
    <n v="15"/>
    <x v="2"/>
    <x v="0"/>
    <s v="USD"/>
    <n v="1408913291"/>
    <n v="1406321291"/>
    <b v="0"/>
    <n v="2"/>
    <b v="0"/>
    <x v="17"/>
    <n v="-0.99916666666666665"/>
    <n v="7.5"/>
    <x v="6"/>
    <x v="17"/>
    <n v="6"/>
    <n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-1"/>
    <e v="#DIV/0!"/>
    <x v="6"/>
    <x v="17"/>
    <n v="6"/>
    <n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-0.85817022222222228"/>
    <n v="43.41727891156463"/>
    <x v="6"/>
    <x v="17"/>
    <n v="6"/>
    <n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-0.92173333333333329"/>
    <n v="23.959183673469386"/>
    <x v="6"/>
    <x v="17"/>
    <n v="6"/>
    <n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-0.9996153550273098"/>
    <n v="5"/>
    <x v="6"/>
    <x v="17"/>
    <n v="6"/>
    <n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-0.875"/>
    <n v="12.5"/>
    <x v="6"/>
    <x v="17"/>
    <n v="6"/>
    <n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-0.98950000000000005"/>
    <n v="3"/>
    <x v="6"/>
    <x v="17"/>
    <n v="6"/>
    <n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-0.85916666666666663"/>
    <n v="10.5625"/>
    <x v="6"/>
    <x v="17"/>
    <n v="6"/>
    <n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-0.81699944444444439"/>
    <n v="122.00037037037038"/>
    <x v="6"/>
    <x v="17"/>
    <n v="6"/>
    <n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-0.94965200000000005"/>
    <n v="267.80851063829789"/>
    <x v="6"/>
    <x v="17"/>
    <n v="6"/>
    <n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-0.82066666666666666"/>
    <n v="74.206896551724142"/>
    <x v="6"/>
    <x v="17"/>
    <n v="6"/>
    <n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-0.99953000000000003"/>
    <n v="6.7142857142857144"/>
    <x v="6"/>
    <x v="17"/>
    <n v="6"/>
    <n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-0.92788000000000004"/>
    <n v="81.954545454545453"/>
    <x v="6"/>
    <x v="17"/>
    <n v="6"/>
    <n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-0.995"/>
    <n v="25"/>
    <x v="6"/>
    <x v="17"/>
    <n v="6"/>
    <n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-0.97499999999999998"/>
    <n v="10"/>
    <x v="6"/>
    <x v="17"/>
    <n v="6"/>
    <n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-0.99958999999999998"/>
    <n v="6.833333333333333"/>
    <x v="6"/>
    <x v="17"/>
    <n v="6"/>
    <n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-0.94687500000000002"/>
    <n v="17.708333333333332"/>
    <x v="6"/>
    <x v="17"/>
    <n v="6"/>
    <n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-0.98380000000000001"/>
    <n v="16.2"/>
    <x v="6"/>
    <x v="17"/>
    <n v="6"/>
    <n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-0.95048333333333335"/>
    <n v="80.297297297297291"/>
    <x v="6"/>
    <x v="17"/>
    <n v="6"/>
    <n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-0.99841000000000002"/>
    <n v="71.55"/>
    <x v="6"/>
    <x v="17"/>
    <n v="6"/>
    <n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-0.58750000000000002"/>
    <n v="23.571428571428573"/>
    <x v="6"/>
    <x v="17"/>
    <n v="6"/>
    <n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-1"/>
    <e v="#DIV/0!"/>
    <x v="6"/>
    <x v="17"/>
    <n v="6"/>
    <n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-0.97070000000000001"/>
    <n v="34.88095238095238"/>
    <x v="6"/>
    <x v="17"/>
    <n v="6"/>
    <n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-0.99550000000000005"/>
    <n v="15"/>
    <x v="6"/>
    <x v="17"/>
    <n v="6"/>
    <n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-0.99490000000000001"/>
    <n v="23.181818181818183"/>
    <x v="6"/>
    <x v="17"/>
    <n v="6"/>
    <n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-0.99960000000000004"/>
    <n v="1"/>
    <x v="6"/>
    <x v="17"/>
    <n v="6"/>
    <n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-0.64462590909090911"/>
    <n v="100.23371794871794"/>
    <x v="6"/>
    <x v="17"/>
    <n v="6"/>
    <n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-0.995"/>
    <n v="5"/>
    <x v="6"/>
    <x v="17"/>
    <n v="6"/>
    <n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-0.99833333333333329"/>
    <n v="3.3333333333333335"/>
    <x v="6"/>
    <x v="17"/>
    <n v="6"/>
    <n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-0.99867499999999998"/>
    <n v="13.25"/>
    <x v="6"/>
    <x v="17"/>
    <n v="6"/>
    <n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-0.99964295999999997"/>
    <n v="17.852"/>
    <x v="6"/>
    <x v="17"/>
    <n v="6"/>
    <n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-0.91700000000000004"/>
    <n v="10.375"/>
    <x v="6"/>
    <x v="17"/>
    <n v="6"/>
    <n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-0.97577777777777774"/>
    <n v="36.333333333333336"/>
    <x v="6"/>
    <x v="17"/>
    <n v="6"/>
    <n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-0.99761904761904763"/>
    <n v="5"/>
    <x v="6"/>
    <x v="17"/>
    <n v="6"/>
    <n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-1"/>
    <e v="#DIV/0!"/>
    <x v="6"/>
    <x v="17"/>
    <n v="6"/>
    <n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-0.999884"/>
    <n v="5.8"/>
    <x v="6"/>
    <x v="17"/>
    <n v="6"/>
    <n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-1"/>
    <e v="#DIV/0!"/>
    <x v="6"/>
    <x v="17"/>
    <n v="6"/>
    <n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-0.99780000000000002"/>
    <n v="3.6666666666666665"/>
    <x v="6"/>
    <x v="17"/>
    <n v="6"/>
    <n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-0.99527777777777782"/>
    <n v="60.714285714285715"/>
    <x v="6"/>
    <x v="18"/>
    <n v="6"/>
    <n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-1"/>
    <e v="#DIV/0!"/>
    <x v="6"/>
    <x v="18"/>
    <n v="6"/>
    <n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-0.995"/>
    <n v="5"/>
    <x v="6"/>
    <x v="18"/>
    <n v="6"/>
    <n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-0.98328571428571432"/>
    <n v="25.434782608695652"/>
    <x v="6"/>
    <x v="18"/>
    <n v="6"/>
    <n v="18"/>
  </r>
  <r>
    <s v="#havingfunFTW"/>
    <n v="1000"/>
    <n v="1"/>
    <x v="2"/>
    <x v="1"/>
    <s v="GBP"/>
    <n v="1407425717"/>
    <n v="1404833717"/>
    <b v="0"/>
    <n v="1"/>
    <b v="0"/>
    <x v="18"/>
    <n v="-0.999"/>
    <n v="1"/>
    <x v="6"/>
    <x v="18"/>
    <n v="6"/>
    <n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-0.99895"/>
    <n v="10.5"/>
    <x v="6"/>
    <x v="18"/>
    <n v="6"/>
    <n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-0.99780000000000002"/>
    <n v="3.6666666666666665"/>
    <x v="6"/>
    <x v="18"/>
    <n v="6"/>
    <n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-1"/>
    <e v="#DIV/0!"/>
    <x v="6"/>
    <x v="18"/>
    <n v="6"/>
    <n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-0.85619999999999996"/>
    <n v="110.61538461538461"/>
    <x v="6"/>
    <x v="18"/>
    <n v="6"/>
    <n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-0.99333333333333329"/>
    <n v="20"/>
    <x v="6"/>
    <x v="18"/>
    <n v="6"/>
    <n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-0.99995999999999996"/>
    <n v="1"/>
    <x v="6"/>
    <x v="18"/>
    <n v="6"/>
    <n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-0.95"/>
    <n v="50"/>
    <x v="6"/>
    <x v="18"/>
    <n v="6"/>
    <n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-0.93556085918854415"/>
    <n v="45"/>
    <x v="6"/>
    <x v="18"/>
    <n v="6"/>
    <n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-0.60499999999999998"/>
    <n v="253.2051282051282"/>
    <x v="6"/>
    <x v="18"/>
    <n v="6"/>
    <n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-0.99642857142857144"/>
    <n v="31.25"/>
    <x v="6"/>
    <x v="18"/>
    <n v="6"/>
    <n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-0.99937500000000001"/>
    <n v="5"/>
    <x v="6"/>
    <x v="18"/>
    <n v="6"/>
    <n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-1"/>
    <e v="#DIV/0!"/>
    <x v="6"/>
    <x v="18"/>
    <n v="6"/>
    <n v="18"/>
  </r>
  <r>
    <s v="I think this will be a great game!"/>
    <n v="500"/>
    <n v="0"/>
    <x v="2"/>
    <x v="12"/>
    <s v="EUR"/>
    <n v="1436460450"/>
    <n v="1433868450"/>
    <b v="0"/>
    <n v="0"/>
    <b v="0"/>
    <x v="18"/>
    <n v="-1"/>
    <e v="#DIV/0!"/>
    <x v="6"/>
    <x v="18"/>
    <n v="6"/>
    <n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-1"/>
    <e v="#DIV/0!"/>
    <x v="6"/>
    <x v="18"/>
    <n v="6"/>
    <n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-0.99586666666666668"/>
    <n v="23.25"/>
    <x v="6"/>
    <x v="18"/>
    <n v="6"/>
    <n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-1"/>
    <e v="#DIV/0!"/>
    <x v="7"/>
    <x v="19"/>
    <n v="5"/>
    <n v="16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-0.99875000000000003"/>
    <n v="100"/>
    <x v="7"/>
    <x v="19"/>
    <n v="5"/>
    <n v="16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-0.91166666666666663"/>
    <n v="44.166666666666664"/>
    <x v="7"/>
    <x v="19"/>
    <n v="5"/>
    <n v="16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-1"/>
    <e v="#DIV/0!"/>
    <x v="7"/>
    <x v="19"/>
    <n v="5"/>
    <n v="16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-0.99513333333333331"/>
    <n v="24.333333333333332"/>
    <x v="7"/>
    <x v="19"/>
    <n v="5"/>
    <n v="16"/>
  </r>
  <r>
    <s v="Bringing culturally diverse Floridian cuisine to the people!"/>
    <n v="50000"/>
    <n v="75"/>
    <x v="2"/>
    <x v="0"/>
    <s v="USD"/>
    <n v="1466096566"/>
    <n v="1463504566"/>
    <b v="0"/>
    <n v="2"/>
    <b v="0"/>
    <x v="19"/>
    <n v="-0.99850000000000005"/>
    <n v="37.5"/>
    <x v="7"/>
    <x v="19"/>
    <n v="5"/>
    <n v="16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-0.8992"/>
    <n v="42"/>
    <x v="7"/>
    <x v="19"/>
    <n v="5"/>
    <n v="16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-1"/>
    <e v="#DIV/0!"/>
    <x v="7"/>
    <x v="19"/>
    <n v="5"/>
    <n v="16"/>
  </r>
  <r>
    <s v="Peruvian food truck with an LA twist."/>
    <n v="16000"/>
    <n v="911"/>
    <x v="2"/>
    <x v="0"/>
    <s v="USD"/>
    <n v="1431709312"/>
    <n v="1429117312"/>
    <b v="0"/>
    <n v="15"/>
    <b v="0"/>
    <x v="19"/>
    <n v="-0.94306250000000003"/>
    <n v="60.733333333333334"/>
    <x v="7"/>
    <x v="19"/>
    <n v="5"/>
    <n v="16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-0.99375000000000002"/>
    <n v="50"/>
    <x v="7"/>
    <x v="19"/>
    <n v="5"/>
    <n v="16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-0.93500000000000005"/>
    <n v="108.33333333333333"/>
    <x v="7"/>
    <x v="19"/>
    <n v="5"/>
    <n v="16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-0.99248000000000003"/>
    <n v="23.5"/>
    <x v="7"/>
    <x v="19"/>
    <n v="5"/>
    <n v="16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-1"/>
    <e v="#DIV/0!"/>
    <x v="7"/>
    <x v="19"/>
    <n v="5"/>
    <n v="16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-0.9849"/>
    <n v="50.333333333333336"/>
    <x v="7"/>
    <x v="19"/>
    <n v="5"/>
    <n v="16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-0.99533333333333329"/>
    <n v="11.666666666666666"/>
    <x v="7"/>
    <x v="19"/>
    <n v="5"/>
    <n v="16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-1"/>
    <e v="#DIV/0!"/>
    <x v="7"/>
    <x v="19"/>
    <n v="5"/>
    <n v="16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-0.96150000000000002"/>
    <n v="60.789473684210527"/>
    <x v="7"/>
    <x v="19"/>
    <n v="5"/>
    <n v="16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-1"/>
    <e v="#DIV/0!"/>
    <x v="7"/>
    <x v="19"/>
    <n v="5"/>
    <n v="16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-0.99941666666666662"/>
    <n v="17.5"/>
    <x v="7"/>
    <x v="19"/>
    <n v="5"/>
    <n v="16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-1"/>
    <e v="#DIV/0!"/>
    <x v="7"/>
    <x v="19"/>
    <n v="5"/>
    <n v="16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-1"/>
    <e v="#DIV/0!"/>
    <x v="7"/>
    <x v="19"/>
    <n v="5"/>
    <n v="16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-0.79295000000000004"/>
    <n v="82.82"/>
    <x v="7"/>
    <x v="19"/>
    <n v="5"/>
    <n v="16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-0.80859999999999999"/>
    <n v="358.875"/>
    <x v="7"/>
    <x v="19"/>
    <n v="5"/>
    <n v="16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-0.98368333333333335"/>
    <n v="61.1875"/>
    <x v="7"/>
    <x v="19"/>
    <n v="5"/>
    <n v="16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-0.94333333333333336"/>
    <n v="340"/>
    <x v="7"/>
    <x v="19"/>
    <n v="5"/>
    <n v="16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-0.99829999999999997"/>
    <n v="5.666666666666667"/>
    <x v="7"/>
    <x v="19"/>
    <n v="5"/>
    <n v="16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-0.996"/>
    <n v="50"/>
    <x v="7"/>
    <x v="19"/>
    <n v="5"/>
    <n v="16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-0.999"/>
    <n v="25"/>
    <x v="7"/>
    <x v="19"/>
    <n v="5"/>
    <n v="16"/>
  </r>
  <r>
    <s v="Bringing YOUR favorite dog recipes to the streets."/>
    <n v="9000"/>
    <n v="0"/>
    <x v="2"/>
    <x v="0"/>
    <s v="USD"/>
    <n v="1408551752"/>
    <n v="1405959752"/>
    <b v="0"/>
    <n v="0"/>
    <b v="0"/>
    <x v="19"/>
    <n v="-1"/>
    <e v="#DIV/0!"/>
    <x v="7"/>
    <x v="19"/>
    <n v="5"/>
    <n v="16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-0.99975999999999998"/>
    <n v="30"/>
    <x v="7"/>
    <x v="19"/>
    <n v="5"/>
    <n v="16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-0.94093333333333329"/>
    <n v="46.631578947368418"/>
    <x v="7"/>
    <x v="19"/>
    <n v="5"/>
    <n v="16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-0.97075"/>
    <n v="65"/>
    <x v="7"/>
    <x v="19"/>
    <n v="5"/>
    <n v="16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-0.99994285714285713"/>
    <n v="10"/>
    <x v="7"/>
    <x v="19"/>
    <n v="5"/>
    <n v="16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-1"/>
    <e v="#DIV/0!"/>
    <x v="7"/>
    <x v="19"/>
    <n v="5"/>
    <n v="16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-0.99993333333333334"/>
    <n v="5"/>
    <x v="7"/>
    <x v="19"/>
    <n v="5"/>
    <n v="16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-0.94666666666666666"/>
    <n v="640"/>
    <x v="7"/>
    <x v="19"/>
    <n v="5"/>
    <n v="16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-0.88249999999999995"/>
    <n v="69.117647058823536"/>
    <x v="7"/>
    <x v="19"/>
    <n v="5"/>
    <n v="16"/>
  </r>
  <r>
    <s v="Bringing the best tacos to the streets of Chicago!"/>
    <n v="50000"/>
    <n v="4"/>
    <x v="2"/>
    <x v="0"/>
    <s v="USD"/>
    <n v="1425197321"/>
    <n v="1422605321"/>
    <b v="0"/>
    <n v="3"/>
    <b v="0"/>
    <x v="19"/>
    <n v="-0.99992000000000003"/>
    <n v="1.3333333333333333"/>
    <x v="7"/>
    <x v="19"/>
    <n v="5"/>
    <n v="16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-0.95799999999999996"/>
    <n v="10.5"/>
    <x v="7"/>
    <x v="19"/>
    <n v="5"/>
    <n v="16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-0.96"/>
    <n v="33.333333333333336"/>
    <x v="7"/>
    <x v="19"/>
    <n v="5"/>
    <n v="16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4.9363636363636366E-2"/>
    <n v="61.562666666666665"/>
    <x v="8"/>
    <x v="20"/>
    <n v="12"/>
    <n v="22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5.4399999999999997E-2"/>
    <n v="118.73873873873873"/>
    <x v="8"/>
    <x v="20"/>
    <n v="12"/>
    <n v="22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6.7333333333333328E-2"/>
    <n v="65.081300813008127"/>
    <x v="8"/>
    <x v="20"/>
    <n v="12"/>
    <n v="22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4.125714285714286E-2"/>
    <n v="130.15714285714284"/>
    <x v="8"/>
    <x v="20"/>
    <n v="12"/>
    <n v="22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0.60550000000000004"/>
    <n v="37.776470588235291"/>
    <x v="8"/>
    <x v="20"/>
    <n v="12"/>
    <n v="22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7.7777777777777779E-2"/>
    <n v="112.79069767441861"/>
    <x v="8"/>
    <x v="20"/>
    <n v="12"/>
    <n v="22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0.35"/>
    <n v="51.92307692307692"/>
    <x v="8"/>
    <x v="20"/>
    <n v="12"/>
    <n v="22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9.0740740740740747E-2"/>
    <n v="89.242424242424249"/>
    <x v="8"/>
    <x v="20"/>
    <n v="12"/>
    <n v="22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.9"/>
    <n v="19.333333333333332"/>
    <x v="8"/>
    <x v="20"/>
    <n v="12"/>
    <n v="22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3.957142857142857E-2"/>
    <n v="79.967032967032964"/>
    <x v="8"/>
    <x v="20"/>
    <n v="12"/>
    <n v="22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2.2223999999999999"/>
    <n v="56.414565826330531"/>
    <x v="8"/>
    <x v="20"/>
    <n v="12"/>
    <n v="22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0.35"/>
    <n v="79.411764705882348"/>
    <x v="8"/>
    <x v="20"/>
    <n v="12"/>
    <n v="22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1.699103448275862"/>
    <n v="76.439453125"/>
    <x v="8"/>
    <x v="20"/>
    <n v="12"/>
    <n v="22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1.5329333333333333"/>
    <n v="121"/>
    <x v="8"/>
    <x v="20"/>
    <n v="12"/>
    <n v="22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1.6060000000000001"/>
    <n v="54.616766467065865"/>
    <x v="8"/>
    <x v="20"/>
    <n v="12"/>
    <n v="22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3167795334838224E-2"/>
    <n v="299.22222222222223"/>
    <x v="8"/>
    <x v="20"/>
    <n v="12"/>
    <n v="22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0.25604166666666667"/>
    <n v="58.533980582524272"/>
    <x v="8"/>
    <x v="20"/>
    <n v="12"/>
    <n v="22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2.4378333333333405E-2"/>
    <n v="55.371801801801809"/>
    <x v="8"/>
    <x v="20"/>
    <n v="12"/>
    <n v="22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0.99243999999999999"/>
    <n v="183.80442804428046"/>
    <x v="8"/>
    <x v="20"/>
    <n v="12"/>
    <n v="22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2.4539877300613498E-2"/>
    <n v="165.34653465346534"/>
    <x v="8"/>
    <x v="20"/>
    <n v="12"/>
    <n v="22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2.9461538461538463E-2"/>
    <n v="234.78947368421052"/>
    <x v="8"/>
    <x v="20"/>
    <n v="12"/>
    <n v="22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8.615384615384615E-3"/>
    <n v="211.48387096774192"/>
    <x v="8"/>
    <x v="20"/>
    <n v="12"/>
    <n v="22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0.15"/>
    <n v="32.34375"/>
    <x v="8"/>
    <x v="20"/>
    <n v="12"/>
    <n v="22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4.1676646706586828E-2"/>
    <n v="123.37588652482269"/>
    <x v="8"/>
    <x v="20"/>
    <n v="12"/>
    <n v="22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0.55300000000000005"/>
    <n v="207.06666666666666"/>
    <x v="8"/>
    <x v="20"/>
    <n v="12"/>
    <n v="22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0.06"/>
    <n v="138.2608695652174"/>
    <x v="8"/>
    <x v="20"/>
    <n v="12"/>
    <n v="22"/>
  </r>
  <r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1.54315"/>
    <n v="493.81553398058253"/>
    <x v="8"/>
    <x v="20"/>
    <n v="12"/>
    <n v="22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999999999999999E-2"/>
    <n v="168.5"/>
    <x v="8"/>
    <x v="20"/>
    <n v="12"/>
    <n v="22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0.29039999999999999"/>
    <n v="38.867469879518069"/>
    <x v="8"/>
    <x v="20"/>
    <n v="12"/>
    <n v="22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2.2307692307692306E-2"/>
    <n v="61.527777777777779"/>
    <x v="8"/>
    <x v="20"/>
    <n v="12"/>
    <n v="22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0.318"/>
    <n v="105.44"/>
    <x v="8"/>
    <x v="20"/>
    <n v="12"/>
    <n v="22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6.8608020000000005"/>
    <n v="71.592003642987251"/>
    <x v="8"/>
    <x v="20"/>
    <n v="12"/>
    <n v="22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0.45700000000000002"/>
    <n v="91.882882882882882"/>
    <x v="8"/>
    <x v="20"/>
    <n v="12"/>
    <n v="22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2.5999999999999999E-2"/>
    <n v="148.57377049180329"/>
    <x v="8"/>
    <x v="20"/>
    <n v="12"/>
    <n v="22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0.72277777777777774"/>
    <n v="174.2134831460674"/>
    <x v="8"/>
    <x v="20"/>
    <n v="12"/>
    <n v="22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0.59168195718654437"/>
    <n v="102.86166007905139"/>
    <x v="8"/>
    <x v="20"/>
    <n v="12"/>
    <n v="22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3.7666666666666668E-2"/>
    <n v="111.17857142857143"/>
    <x v="8"/>
    <x v="20"/>
    <n v="12"/>
    <n v="22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0.11409545454545464"/>
    <n v="23.796213592233013"/>
    <x v="8"/>
    <x v="20"/>
    <n v="12"/>
    <n v="22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1.80375"/>
    <n v="81.268115942028984"/>
    <x v="8"/>
    <x v="20"/>
    <n v="12"/>
    <n v="22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0.12106060606060606"/>
    <n v="116.21465968586388"/>
    <x v="8"/>
    <x v="20"/>
    <n v="12"/>
    <n v="22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-0.92933333333333334"/>
    <n v="58.888888888888886"/>
    <x v="4"/>
    <x v="21"/>
    <n v="6"/>
    <n v="17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-0.95599999999999996"/>
    <n v="44"/>
    <x v="4"/>
    <x v="21"/>
    <n v="6"/>
    <n v="17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-0.96126"/>
    <n v="48.424999999999997"/>
    <x v="4"/>
    <x v="21"/>
    <n v="6"/>
    <n v="17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-1"/>
    <e v="#DIV/0!"/>
    <x v="4"/>
    <x v="21"/>
    <n v="6"/>
    <n v="17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-0.70699999999999996"/>
    <n v="61.041666666666664"/>
    <x v="4"/>
    <x v="21"/>
    <n v="6"/>
    <n v="17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-0.99090909090909096"/>
    <n v="25"/>
    <x v="4"/>
    <x v="21"/>
    <n v="6"/>
    <n v="17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-1"/>
    <e v="#DIV/0!"/>
    <x v="4"/>
    <x v="21"/>
    <n v="6"/>
    <n v="17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-1"/>
    <e v="#DIV/0!"/>
    <x v="4"/>
    <x v="21"/>
    <n v="6"/>
    <n v="17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-0.99199999999999999"/>
    <n v="40"/>
    <x v="4"/>
    <x v="21"/>
    <n v="6"/>
    <n v="17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-0.88400000000000001"/>
    <n v="19.333333333333332"/>
    <x v="4"/>
    <x v="21"/>
    <n v="6"/>
    <n v="17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-1"/>
    <e v="#DIV/0!"/>
    <x v="4"/>
    <x v="21"/>
    <n v="6"/>
    <n v="17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-0.97212636049907086"/>
    <n v="35"/>
    <x v="4"/>
    <x v="21"/>
    <n v="6"/>
    <n v="17"/>
  </r>
  <r>
    <s v="Raising money to give the musicians their due."/>
    <n v="2500"/>
    <n v="0"/>
    <x v="1"/>
    <x v="0"/>
    <s v="USD"/>
    <n v="1343491200"/>
    <n v="1342801164"/>
    <b v="0"/>
    <n v="0"/>
    <b v="0"/>
    <x v="21"/>
    <n v="-1"/>
    <e v="#DIV/0!"/>
    <x v="4"/>
    <x v="21"/>
    <n v="6"/>
    <n v="17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-1"/>
    <e v="#DIV/0!"/>
    <x v="4"/>
    <x v="21"/>
    <n v="6"/>
    <n v="17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-0.82199999999999995"/>
    <n v="59.333333333333336"/>
    <x v="4"/>
    <x v="21"/>
    <n v="6"/>
    <n v="17"/>
  </r>
  <r>
    <s v="Please consider helping us with our new CD and Riverdance Tour"/>
    <n v="2500"/>
    <n v="0"/>
    <x v="1"/>
    <x v="0"/>
    <s v="USD"/>
    <n v="1325804767"/>
    <n v="1323212767"/>
    <b v="0"/>
    <n v="0"/>
    <b v="0"/>
    <x v="21"/>
    <n v="-1"/>
    <e v="#DIV/0!"/>
    <x v="4"/>
    <x v="21"/>
    <n v="6"/>
    <n v="17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-0.96987500000000004"/>
    <n v="30.125"/>
    <x v="4"/>
    <x v="21"/>
    <n v="6"/>
    <n v="17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-0.49259999999999998"/>
    <n v="74.617647058823536"/>
    <x v="4"/>
    <x v="21"/>
    <n v="6"/>
    <n v="17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-0.9945115257958288"/>
    <n v="5"/>
    <x v="4"/>
    <x v="21"/>
    <n v="6"/>
    <n v="17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-0.85908333333333331"/>
    <n v="44.5"/>
    <x v="4"/>
    <x v="21"/>
    <n v="6"/>
    <n v="17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3.7999999999999999E-2"/>
    <n v="46.133333333333333"/>
    <x v="4"/>
    <x v="11"/>
    <n v="6"/>
    <n v="10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0.20250000000000001"/>
    <n v="141.47058823529412"/>
    <x v="4"/>
    <x v="11"/>
    <n v="6"/>
    <n v="10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0.17"/>
    <n v="75.483870967741936"/>
    <x v="4"/>
    <x v="11"/>
    <n v="6"/>
    <n v="10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0.22142857142857142"/>
    <n v="85.5"/>
    <x v="4"/>
    <x v="11"/>
    <n v="6"/>
    <n v="10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0.51639999999999997"/>
    <n v="64.254237288135599"/>
    <x v="4"/>
    <x v="11"/>
    <n v="6"/>
    <n v="10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4.4400000000000002E-2"/>
    <n v="64.46913580246914"/>
    <x v="4"/>
    <x v="11"/>
    <n v="6"/>
    <n v="10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1.0015333333333334"/>
    <n v="118.2007874015748"/>
    <x v="4"/>
    <x v="11"/>
    <n v="6"/>
    <n v="10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7999999999999999E-2"/>
    <n v="82.540540540540547"/>
    <x v="4"/>
    <x v="11"/>
    <n v="6"/>
    <n v="10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0.37657142857142856"/>
    <n v="34.170212765957444"/>
    <x v="4"/>
    <x v="11"/>
    <n v="6"/>
    <n v="10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7.3319999999999"/>
    <n v="42.73322081575246"/>
    <x v="4"/>
    <x v="11"/>
    <n v="6"/>
    <n v="10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0.9885074626865672"/>
    <n v="94.489361702127653"/>
    <x v="4"/>
    <x v="11"/>
    <n v="6"/>
    <n v="10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1.0236666666666667"/>
    <n v="55.697247706422019"/>
    <x v="4"/>
    <x v="11"/>
    <n v="6"/>
    <n v="10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0.17963766666666658"/>
    <n v="98.030831024930734"/>
    <x v="4"/>
    <x v="11"/>
    <n v="6"/>
    <n v="10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1.9472727272727273"/>
    <n v="92.102272727272734"/>
    <x v="4"/>
    <x v="11"/>
    <n v="6"/>
    <n v="10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1.1314633333333335"/>
    <n v="38.175462686567165"/>
    <x v="4"/>
    <x v="11"/>
    <n v="6"/>
    <n v="10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4.24E-2"/>
    <n v="27.145833333333332"/>
    <x v="4"/>
    <x v="11"/>
    <n v="6"/>
    <n v="10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0.13666666666666666"/>
    <n v="50.689189189189186"/>
    <x v="4"/>
    <x v="11"/>
    <n v="6"/>
    <n v="10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2500000000000001E-2"/>
    <n v="38.942307692307693"/>
    <x v="4"/>
    <x v="11"/>
    <n v="6"/>
    <n v="10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0.25415384615384617"/>
    <n v="77.638095238095232"/>
    <x v="4"/>
    <x v="11"/>
    <n v="6"/>
    <n v="10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0.19"/>
    <n v="43.536585365853661"/>
    <x v="4"/>
    <x v="11"/>
    <n v="6"/>
    <n v="10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0.66461538461538461"/>
    <n v="31.823529411764707"/>
    <x v="4"/>
    <x v="11"/>
    <n v="6"/>
    <n v="10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0.19147714285714287"/>
    <n v="63.184393939393942"/>
    <x v="4"/>
    <x v="11"/>
    <n v="6"/>
    <n v="10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4.7368421052631582E-3"/>
    <n v="190.9"/>
    <x v="4"/>
    <x v="11"/>
    <n v="6"/>
    <n v="10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7999999999999999E-2"/>
    <n v="140.85534591194968"/>
    <x v="4"/>
    <x v="11"/>
    <n v="6"/>
    <n v="10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0.16666666666666666"/>
    <n v="76.92307692307692"/>
    <x v="4"/>
    <x v="11"/>
    <n v="6"/>
    <n v="10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8.6489361702127662E-2"/>
    <n v="99.15533980582525"/>
    <x v="4"/>
    <x v="11"/>
    <n v="6"/>
    <n v="10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0.1472"/>
    <n v="67.881656804733723"/>
    <x v="4"/>
    <x v="11"/>
    <n v="6"/>
    <n v="10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7999999999999999E-2"/>
    <n v="246.29032258064515"/>
    <x v="4"/>
    <x v="11"/>
    <n v="6"/>
    <n v="10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0.06"/>
    <n v="189.28571428571428"/>
    <x v="4"/>
    <x v="11"/>
    <n v="6"/>
    <n v="10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3.5000000000000003E-2"/>
    <n v="76.666666666666671"/>
    <x v="4"/>
    <x v="11"/>
    <n v="6"/>
    <n v="10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0.54975359999999984"/>
    <n v="82.963254817987149"/>
    <x v="4"/>
    <x v="11"/>
    <n v="6"/>
    <n v="10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0.62140666666666655"/>
    <n v="62.522107969151669"/>
    <x v="4"/>
    <x v="11"/>
    <n v="6"/>
    <n v="10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4.4210000000000034E-2"/>
    <n v="46.06808823529412"/>
    <x v="4"/>
    <x v="11"/>
    <n v="6"/>
    <n v="10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6.1243333333333309E-2"/>
    <n v="38.543946731234868"/>
    <x v="4"/>
    <x v="11"/>
    <n v="6"/>
    <n v="10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0.54938461538461536"/>
    <n v="53.005263157894738"/>
    <x v="4"/>
    <x v="11"/>
    <n v="6"/>
    <n v="10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0.107715723873442"/>
    <n v="73.355396825396824"/>
    <x v="4"/>
    <x v="11"/>
    <n v="6"/>
    <n v="10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0.10911866666666659"/>
    <n v="127.97523076923076"/>
    <x v="4"/>
    <x v="11"/>
    <n v="6"/>
    <n v="10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0.10714285714285714"/>
    <n v="104.72972972972973"/>
    <x v="4"/>
    <x v="11"/>
    <n v="6"/>
    <n v="10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0.23613333333333333"/>
    <n v="67.671532846715323"/>
    <x v="4"/>
    <x v="11"/>
    <n v="6"/>
    <n v="10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1.1105"/>
    <n v="95.931818181818187"/>
    <x v="4"/>
    <x v="11"/>
    <n v="6"/>
    <n v="10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0.01"/>
    <n v="65.161290322580641"/>
    <x v="1"/>
    <x v="6"/>
    <n v="8"/>
    <n v="13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6500000000000001E-2"/>
    <n v="32.269841269841272"/>
    <x v="1"/>
    <x v="6"/>
    <n v="8"/>
    <n v="13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8.3333333333333329E-2"/>
    <n v="81.25"/>
    <x v="1"/>
    <x v="6"/>
    <n v="8"/>
    <n v="13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1.42"/>
    <n v="24.2"/>
    <x v="1"/>
    <x v="6"/>
    <n v="8"/>
    <n v="13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4.4999999999999997E-3"/>
    <n v="65.868852459016395"/>
    <x v="1"/>
    <x v="6"/>
    <n v="8"/>
    <n v="13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0.25066666666666665"/>
    <n v="36.07692307692308"/>
    <x v="1"/>
    <x v="6"/>
    <n v="8"/>
    <n v="13"/>
  </r>
  <r>
    <s v="Sometimes your Heart has to STOP for your Life to START."/>
    <n v="3500"/>
    <n v="3800"/>
    <x v="0"/>
    <x v="0"/>
    <s v="USD"/>
    <n v="1429772340"/>
    <n v="1427121931"/>
    <b v="0"/>
    <n v="86"/>
    <b v="1"/>
    <x v="6"/>
    <n v="8.5714285714285715E-2"/>
    <n v="44.186046511627907"/>
    <x v="1"/>
    <x v="6"/>
    <n v="8"/>
    <n v="13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0.45700000000000002"/>
    <n v="104.07142857142857"/>
    <x v="1"/>
    <x v="6"/>
    <n v="8"/>
    <n v="13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0.1"/>
    <n v="35.96153846153846"/>
    <x v="1"/>
    <x v="6"/>
    <n v="8"/>
    <n v="13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2.2333333333333334E-2"/>
    <n v="127.79166666666667"/>
    <x v="1"/>
    <x v="6"/>
    <n v="8"/>
    <n v="13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0.22"/>
    <n v="27.727272727272727"/>
    <x v="1"/>
    <x v="6"/>
    <n v="8"/>
    <n v="13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9599999999999999E-2"/>
    <n v="39.828125"/>
    <x v="1"/>
    <x v="6"/>
    <n v="8"/>
    <n v="13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0.41176470588235292"/>
    <n v="52.173913043478258"/>
    <x v="1"/>
    <x v="6"/>
    <n v="8"/>
    <n v="13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.5250000000000001E-2"/>
    <n v="92.037815126050418"/>
    <x v="1"/>
    <x v="6"/>
    <n v="8"/>
    <n v="13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4.65E-2"/>
    <n v="63.424242424242422"/>
    <x v="1"/>
    <x v="6"/>
    <n v="8"/>
    <n v="13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0.24"/>
    <n v="135.625"/>
    <x v="1"/>
    <x v="6"/>
    <n v="8"/>
    <n v="13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0.35"/>
    <n v="168.75"/>
    <x v="1"/>
    <x v="6"/>
    <n v="8"/>
    <n v="13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2.75E-2"/>
    <n v="70.862068965517238"/>
    <x v="1"/>
    <x v="6"/>
    <n v="8"/>
    <n v="13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0"/>
    <n v="50"/>
    <x v="1"/>
    <x v="6"/>
    <n v="8"/>
    <n v="13"/>
  </r>
  <r>
    <s v="Groundbreaking queer theatre."/>
    <n v="3500"/>
    <n v="4559.13"/>
    <x v="0"/>
    <x v="1"/>
    <s v="GBP"/>
    <n v="1469962800"/>
    <n v="1468578920"/>
    <b v="0"/>
    <n v="108"/>
    <b v="1"/>
    <x v="6"/>
    <n v="0.30260857142857145"/>
    <n v="42.214166666666671"/>
    <x v="1"/>
    <x v="6"/>
    <n v="8"/>
    <n v="13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-0.60372499999999996"/>
    <n v="152.41346153846155"/>
    <x v="2"/>
    <x v="8"/>
    <n v="11"/>
    <n v="20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-0.7402333333333333"/>
    <n v="90.616279069767444"/>
    <x v="2"/>
    <x v="8"/>
    <n v="11"/>
    <n v="20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-0.34753636363636364"/>
    <n v="201.60393258426967"/>
    <x v="2"/>
    <x v="8"/>
    <n v="11"/>
    <n v="20"/>
  </r>
  <r>
    <s v="Get VR to Everyone with Mailable, Ready to Use Viewers"/>
    <n v="50000"/>
    <n v="5757"/>
    <x v="1"/>
    <x v="0"/>
    <s v="USD"/>
    <n v="1455710679"/>
    <n v="1453118679"/>
    <b v="0"/>
    <n v="45"/>
    <b v="0"/>
    <x v="8"/>
    <n v="-0.88485999999999998"/>
    <n v="127.93333333333334"/>
    <x v="2"/>
    <x v="8"/>
    <n v="11"/>
    <n v="20"/>
  </r>
  <r>
    <s v="Boost Band, a wristband that charges any device"/>
    <n v="10000"/>
    <n v="1136"/>
    <x v="1"/>
    <x v="0"/>
    <s v="USD"/>
    <n v="1475937812"/>
    <n v="1472481812"/>
    <b v="0"/>
    <n v="38"/>
    <b v="0"/>
    <x v="8"/>
    <n v="-0.88639999999999997"/>
    <n v="29.894736842105264"/>
    <x v="2"/>
    <x v="8"/>
    <n v="11"/>
    <n v="20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0.11991304347826087"/>
    <n v="367.97142857142859"/>
    <x v="2"/>
    <x v="8"/>
    <n v="11"/>
    <n v="20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-0.84499999999999997"/>
    <n v="129.16666666666666"/>
    <x v="2"/>
    <x v="8"/>
    <n v="11"/>
    <n v="20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-0.67971999999999999"/>
    <n v="800.7"/>
    <x v="2"/>
    <x v="8"/>
    <n v="11"/>
    <n v="20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-0.99391304347826082"/>
    <n v="28"/>
    <x v="2"/>
    <x v="8"/>
    <n v="11"/>
    <n v="20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-0.68884999999999996"/>
    <n v="102.01639344262296"/>
    <x v="2"/>
    <x v="8"/>
    <n v="11"/>
    <n v="20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-0.98873333333333335"/>
    <n v="184.36363636363637"/>
    <x v="2"/>
    <x v="8"/>
    <n v="11"/>
    <n v="20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-0.59596000000000005"/>
    <n v="162.91935483870967"/>
    <x v="2"/>
    <x v="8"/>
    <n v="11"/>
    <n v="20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-0.99998666666666669"/>
    <n v="1"/>
    <x v="2"/>
    <x v="8"/>
    <n v="11"/>
    <n v="20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-0.94266499999999998"/>
    <n v="603.52631578947364"/>
    <x v="2"/>
    <x v="8"/>
    <n v="11"/>
    <n v="20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-0.84675"/>
    <n v="45.407407407407405"/>
    <x v="2"/>
    <x v="8"/>
    <n v="11"/>
    <n v="20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-0.84896551724137936"/>
    <n v="97.333333333333329"/>
    <x v="2"/>
    <x v="8"/>
    <n v="11"/>
    <n v="20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-0.99497000000000002"/>
    <n v="167.66666666666666"/>
    <x v="2"/>
    <x v="8"/>
    <n v="11"/>
    <n v="20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-0.98697186147186144"/>
    <n v="859.85714285714289"/>
    <x v="2"/>
    <x v="8"/>
    <n v="11"/>
    <n v="20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-0.99697142857142862"/>
    <n v="26.5"/>
    <x v="2"/>
    <x v="8"/>
    <n v="11"/>
    <n v="20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-0.91120000000000001"/>
    <n v="30.272727272727273"/>
    <x v="2"/>
    <x v="8"/>
    <n v="11"/>
    <n v="20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-0.90159999999999996"/>
    <n v="54.666666666666664"/>
    <x v="2"/>
    <x v="8"/>
    <n v="11"/>
    <n v="20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-0.97570000000000001"/>
    <n v="60.75"/>
    <x v="2"/>
    <x v="8"/>
    <n v="11"/>
    <n v="20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-0.98870000000000002"/>
    <n v="102.72727272727273"/>
    <x v="2"/>
    <x v="8"/>
    <n v="11"/>
    <n v="20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-0.96447916666666667"/>
    <n v="41.585365853658537"/>
    <x v="2"/>
    <x v="8"/>
    <n v="11"/>
    <n v="20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-0.9766933333333333"/>
    <n v="116.53333333333333"/>
    <x v="2"/>
    <x v="8"/>
    <n v="11"/>
    <n v="20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-0.99184000000000005"/>
    <n v="45.333333333333336"/>
    <x v="2"/>
    <x v="8"/>
    <n v="11"/>
    <n v="20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-0.77505714285714289"/>
    <n v="157.46"/>
    <x v="2"/>
    <x v="8"/>
    <n v="11"/>
    <n v="20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-0.98633199999999999"/>
    <n v="100.5"/>
    <x v="2"/>
    <x v="8"/>
    <n v="11"/>
    <n v="20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-1"/>
    <e v="#DIV/0!"/>
    <x v="2"/>
    <x v="8"/>
    <n v="11"/>
    <n v="20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-1"/>
    <e v="#DIV/0!"/>
    <x v="2"/>
    <x v="8"/>
    <n v="11"/>
    <n v="20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-0.8924586466165414"/>
    <n v="51.822463768115945"/>
    <x v="2"/>
    <x v="8"/>
    <n v="11"/>
    <n v="20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-0.8024"/>
    <n v="308.75"/>
    <x v="2"/>
    <x v="8"/>
    <n v="11"/>
    <n v="20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-0.15053"/>
    <n v="379.22767857142856"/>
    <x v="2"/>
    <x v="8"/>
    <n v="11"/>
    <n v="20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-0.50617999999999996"/>
    <n v="176.36428571428573"/>
    <x v="2"/>
    <x v="8"/>
    <n v="11"/>
    <n v="20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-0.96696666666666664"/>
    <n v="66.066666666666663"/>
    <x v="2"/>
    <x v="8"/>
    <n v="11"/>
    <n v="20"/>
  </r>
  <r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-0.93366000000000005"/>
    <n v="89.648648648648646"/>
    <x v="2"/>
    <x v="8"/>
    <n v="11"/>
    <n v="20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-1"/>
    <e v="#DIV/0!"/>
    <x v="2"/>
    <x v="8"/>
    <n v="11"/>
    <n v="20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-0.2964"/>
    <n v="382.39130434782606"/>
    <x v="2"/>
    <x v="8"/>
    <n v="11"/>
    <n v="20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-0.998"/>
    <n v="100"/>
    <x v="2"/>
    <x v="8"/>
    <n v="11"/>
    <n v="20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2.298E-2"/>
    <n v="158.35603715170279"/>
    <x v="2"/>
    <x v="8"/>
    <n v="11"/>
    <n v="20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2.7773333333333334"/>
    <n v="40.762589928057551"/>
    <x v="3"/>
    <x v="9"/>
    <n v="11"/>
    <n v="21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0.25"/>
    <n v="53.571428571428569"/>
    <x v="3"/>
    <x v="9"/>
    <n v="11"/>
    <n v="21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0.47326530612244899"/>
    <n v="48.449664429530202"/>
    <x v="3"/>
    <x v="9"/>
    <n v="11"/>
    <n v="21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2.1999999999999999E-2"/>
    <n v="82.41935483870968"/>
    <x v="3"/>
    <x v="9"/>
    <n v="11"/>
    <n v="21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872340425531915E-2"/>
    <n v="230.19230769230768"/>
    <x v="3"/>
    <x v="9"/>
    <n v="11"/>
    <n v="21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1.042"/>
    <n v="59.360465116279073"/>
    <x v="3"/>
    <x v="9"/>
    <n v="11"/>
    <n v="21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4.0500000000000001E-2"/>
    <n v="66.698717948717942"/>
    <x v="3"/>
    <x v="9"/>
    <n v="11"/>
    <n v="21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265E-2"/>
    <n v="168.77500000000001"/>
    <x v="3"/>
    <x v="9"/>
    <n v="11"/>
    <n v="21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0.3614"/>
    <n v="59.973568281938327"/>
    <x v="3"/>
    <x v="9"/>
    <n v="11"/>
    <n v="21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0.33600000000000002"/>
    <n v="31.80952380952381"/>
    <x v="3"/>
    <x v="9"/>
    <n v="11"/>
    <n v="21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0.30249999999999999"/>
    <n v="24.421875"/>
    <x v="3"/>
    <x v="9"/>
    <n v="11"/>
    <n v="21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0.2268"/>
    <n v="25.347107438016529"/>
    <x v="3"/>
    <x v="9"/>
    <n v="11"/>
    <n v="21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0.82810588235294125"/>
    <n v="71.443218390804603"/>
    <x v="3"/>
    <x v="9"/>
    <n v="11"/>
    <n v="21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0.253"/>
    <n v="38.553846153846152"/>
    <x v="3"/>
    <x v="9"/>
    <n v="11"/>
    <n v="21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0.11666666666666667"/>
    <n v="68.367346938775512"/>
    <x v="3"/>
    <x v="9"/>
    <n v="11"/>
    <n v="21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0.15757575757575756"/>
    <n v="40.210526315789473"/>
    <x v="3"/>
    <x v="9"/>
    <n v="11"/>
    <n v="21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0.73199999999999998"/>
    <n v="32.074074074074076"/>
    <x v="3"/>
    <x v="9"/>
    <n v="11"/>
    <n v="21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0.25983333333333336"/>
    <n v="28.632575757575758"/>
    <x v="3"/>
    <x v="9"/>
    <n v="11"/>
    <n v="21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.0999999999999998E-2"/>
    <n v="43.64"/>
    <x v="3"/>
    <x v="9"/>
    <n v="11"/>
    <n v="21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0"/>
    <n v="40"/>
    <x v="3"/>
    <x v="9"/>
    <n v="11"/>
    <n v="21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0.18642857142857142"/>
    <n v="346.04166666666669"/>
    <x v="4"/>
    <x v="11"/>
    <n v="6"/>
    <n v="10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2.6666666666666666E-3"/>
    <n v="81.739130434782609"/>
    <x v="4"/>
    <x v="11"/>
    <n v="6"/>
    <n v="10"/>
  </r>
  <r>
    <s v="A musical memorial for Alexi Petersen."/>
    <n v="7500"/>
    <n v="9486.69"/>
    <x v="0"/>
    <x v="0"/>
    <s v="USD"/>
    <n v="1417049663"/>
    <n v="1413158063"/>
    <b v="0"/>
    <n v="147"/>
    <b v="1"/>
    <x v="11"/>
    <n v="0.26489200000000007"/>
    <n v="64.535306122448986"/>
    <x v="4"/>
    <x v="11"/>
    <n v="6"/>
    <n v="10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0.1426"/>
    <n v="63.477777777777774"/>
    <x v="4"/>
    <x v="11"/>
    <n v="6"/>
    <n v="10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0.107"/>
    <n v="63.620689655172413"/>
    <x v="4"/>
    <x v="11"/>
    <n v="6"/>
    <n v="10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5.3480531520395468E-2"/>
    <n v="83.967068965517228"/>
    <x v="4"/>
    <x v="11"/>
    <n v="6"/>
    <n v="10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3.6666666666666667E-2"/>
    <n v="77.75"/>
    <x v="4"/>
    <x v="11"/>
    <n v="6"/>
    <n v="10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7.0867266752393202E-2"/>
    <n v="107.07142857142857"/>
    <x v="4"/>
    <x v="11"/>
    <n v="6"/>
    <n v="10"/>
  </r>
  <r>
    <s v="Please help us raise funds to press our new CD!"/>
    <n v="500"/>
    <n v="620"/>
    <x v="0"/>
    <x v="0"/>
    <s v="USD"/>
    <n v="1342115132"/>
    <n v="1339523132"/>
    <b v="0"/>
    <n v="16"/>
    <b v="1"/>
    <x v="11"/>
    <n v="0.24"/>
    <n v="38.75"/>
    <x v="4"/>
    <x v="11"/>
    <n v="6"/>
    <n v="10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5.0099999999999999E-2"/>
    <n v="201.94230769230768"/>
    <x v="4"/>
    <x v="11"/>
    <n v="6"/>
    <n v="10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0.89466666666666672"/>
    <n v="43.060606060606062"/>
    <x v="4"/>
    <x v="11"/>
    <n v="6"/>
    <n v="10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0.71325000000000005"/>
    <n v="62.871559633027523"/>
    <x v="4"/>
    <x v="11"/>
    <n v="6"/>
    <n v="10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1.5248648648648648"/>
    <n v="55.607142857142854"/>
    <x v="4"/>
    <x v="11"/>
    <n v="6"/>
    <n v="10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0.16153846153846155"/>
    <n v="48.70967741935484"/>
    <x v="4"/>
    <x v="11"/>
    <n v="6"/>
    <n v="10"/>
  </r>
  <r>
    <s v="A psychedelic post rock masterpiece!"/>
    <n v="2000"/>
    <n v="4067"/>
    <x v="0"/>
    <x v="1"/>
    <s v="GBP"/>
    <n v="1470075210"/>
    <n v="1468779210"/>
    <b v="0"/>
    <n v="133"/>
    <b v="1"/>
    <x v="11"/>
    <n v="1.0335000000000001"/>
    <n v="30.578947368421051"/>
    <x v="4"/>
    <x v="11"/>
    <n v="6"/>
    <n v="10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0.11600000000000001"/>
    <n v="73.907284768211923"/>
    <x v="4"/>
    <x v="11"/>
    <n v="6"/>
    <n v="10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3.24"/>
    <n v="21.2"/>
    <x v="4"/>
    <x v="11"/>
    <n v="6"/>
    <n v="10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7.0999999999999994E-2"/>
    <n v="73.356164383561648"/>
    <x v="4"/>
    <x v="11"/>
    <n v="6"/>
    <n v="10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4.3624999999999997E-2"/>
    <n v="56.412162162162161"/>
    <x v="4"/>
    <x v="11"/>
    <n v="6"/>
    <n v="10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1.124090909090909"/>
    <n v="50.247311827956992"/>
    <x v="4"/>
    <x v="11"/>
    <n v="6"/>
    <n v="10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0.24085714285714285"/>
    <n v="68.936507936507937"/>
    <x v="4"/>
    <x v="11"/>
    <n v="6"/>
    <n v="10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0.10406124999999997"/>
    <n v="65.914104477611943"/>
    <x v="4"/>
    <x v="11"/>
    <n v="6"/>
    <n v="10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1.1875"/>
    <n v="62.5"/>
    <x v="4"/>
    <x v="11"/>
    <n v="6"/>
    <n v="10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0.36625000000000002"/>
    <n v="70.064102564102569"/>
    <x v="4"/>
    <x v="11"/>
    <n v="6"/>
    <n v="10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0.34807399999999999"/>
    <n v="60.181874999999998"/>
    <x v="4"/>
    <x v="11"/>
    <n v="6"/>
    <n v="10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0.45400000000000001"/>
    <n v="21.382352941176471"/>
    <x v="4"/>
    <x v="11"/>
    <n v="6"/>
    <n v="10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9.1071428571428567E-2"/>
    <n v="160.78947368421052"/>
    <x v="4"/>
    <x v="11"/>
    <n v="6"/>
    <n v="10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0.10199999999999999"/>
    <n v="42.384615384615387"/>
    <x v="4"/>
    <x v="11"/>
    <n v="6"/>
    <n v="10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0.13639999999999999"/>
    <n v="27.317307692307693"/>
    <x v="4"/>
    <x v="11"/>
    <n v="6"/>
    <n v="10"/>
  </r>
  <r>
    <s v="Rock n' Roll tales of our times"/>
    <n v="10000"/>
    <n v="10235"/>
    <x v="0"/>
    <x v="0"/>
    <s v="USD"/>
    <n v="1470068523"/>
    <n v="1467476523"/>
    <b v="0"/>
    <n v="52"/>
    <b v="1"/>
    <x v="11"/>
    <n v="2.35E-2"/>
    <n v="196.82692307692307"/>
    <x v="4"/>
    <x v="11"/>
    <n v="6"/>
    <n v="10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0.22133333333333333"/>
    <n v="53.882352941176471"/>
    <x v="4"/>
    <x v="11"/>
    <n v="6"/>
    <n v="10"/>
  </r>
  <r>
    <s v="Help Quiet Oaks record their debut album!!!"/>
    <n v="3500"/>
    <n v="3916"/>
    <x v="0"/>
    <x v="0"/>
    <s v="USD"/>
    <n v="1484430481"/>
    <n v="1481838481"/>
    <b v="0"/>
    <n v="82"/>
    <b v="1"/>
    <x v="11"/>
    <n v="0.11885714285714286"/>
    <n v="47.756097560975611"/>
    <x v="4"/>
    <x v="11"/>
    <n v="6"/>
    <n v="10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7.2999999999999995E-2"/>
    <n v="88.191780821917803"/>
    <x v="4"/>
    <x v="11"/>
    <n v="6"/>
    <n v="10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0.13850000000000001"/>
    <n v="72.056962025316452"/>
    <x v="4"/>
    <x v="11"/>
    <n v="6"/>
    <n v="10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9.6818181818181817E-2"/>
    <n v="74.246153846153845"/>
    <x v="4"/>
    <x v="11"/>
    <n v="6"/>
    <n v="10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0.26144444444444442"/>
    <n v="61.701086956521742"/>
    <x v="4"/>
    <x v="11"/>
    <n v="6"/>
    <n v="10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0.67428571428571427"/>
    <n v="17.235294117647058"/>
    <x v="4"/>
    <x v="11"/>
    <n v="6"/>
    <n v="10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3.9651999999999998"/>
    <n v="51.720833333333331"/>
    <x v="4"/>
    <x v="11"/>
    <n v="6"/>
    <n v="10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9.1600000000000001E-2"/>
    <n v="24.150442477876105"/>
    <x v="4"/>
    <x v="11"/>
    <n v="6"/>
    <n v="10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2.5749999999999999E-2"/>
    <n v="62.166666666666664"/>
    <x v="4"/>
    <x v="11"/>
    <n v="6"/>
    <n v="10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-0.98337931034482762"/>
    <n v="48.2"/>
    <x v="3"/>
    <x v="22"/>
    <n v="11"/>
    <n v="23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-0.99580000000000002"/>
    <n v="6.1764705882352944"/>
    <x v="3"/>
    <x v="22"/>
    <n v="11"/>
    <n v="23"/>
  </r>
  <r>
    <s v="The White coat and the battle dress uniform"/>
    <n v="12000"/>
    <n v="15"/>
    <x v="2"/>
    <x v="13"/>
    <s v="EUR"/>
    <n v="1449914400"/>
    <n v="1445336607"/>
    <b v="0"/>
    <n v="3"/>
    <b v="0"/>
    <x v="22"/>
    <n v="-0.99875000000000003"/>
    <n v="5"/>
    <x v="3"/>
    <x v="22"/>
    <n v="11"/>
    <n v="23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-0.995"/>
    <n v="7.5"/>
    <x v="3"/>
    <x v="22"/>
    <n v="11"/>
    <n v="23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-0.92800000000000005"/>
    <n v="12"/>
    <x v="3"/>
    <x v="22"/>
    <n v="11"/>
    <n v="23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-1"/>
    <e v="#DIV/0!"/>
    <x v="3"/>
    <x v="22"/>
    <n v="11"/>
    <n v="23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-0.99983333333333335"/>
    <n v="1"/>
    <x v="3"/>
    <x v="22"/>
    <n v="11"/>
    <n v="23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-0.9976666666666667"/>
    <n v="2.3333333333333335"/>
    <x v="3"/>
    <x v="22"/>
    <n v="11"/>
    <n v="23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-0.95428571428571429"/>
    <n v="24.615384615384617"/>
    <x v="3"/>
    <x v="22"/>
    <n v="11"/>
    <n v="23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-0.95"/>
    <n v="100"/>
    <x v="3"/>
    <x v="22"/>
    <n v="11"/>
    <n v="23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-0.998"/>
    <n v="1"/>
    <x v="3"/>
    <x v="22"/>
    <n v="11"/>
    <n v="23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-0.81818181818181823"/>
    <n v="88.888888888888886"/>
    <x v="3"/>
    <x v="22"/>
    <n v="11"/>
    <n v="23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-1"/>
    <e v="#DIV/0!"/>
    <x v="3"/>
    <x v="22"/>
    <n v="11"/>
    <n v="23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-0.98777777777777775"/>
    <n v="27.5"/>
    <x v="3"/>
    <x v="22"/>
    <n v="11"/>
    <n v="23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-0.998"/>
    <n v="6"/>
    <x v="3"/>
    <x v="22"/>
    <n v="11"/>
    <n v="23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-0.92936507936507939"/>
    <n v="44.5"/>
    <x v="3"/>
    <x v="22"/>
    <n v="11"/>
    <n v="23"/>
  </r>
  <r>
    <s v="Help me butcher Shakespeare in a satirical fashion."/>
    <n v="110"/>
    <n v="3"/>
    <x v="2"/>
    <x v="0"/>
    <s v="USD"/>
    <n v="1467129686"/>
    <n v="1464969686"/>
    <b v="0"/>
    <n v="3"/>
    <b v="0"/>
    <x v="22"/>
    <n v="-0.97272727272727277"/>
    <n v="1"/>
    <x v="3"/>
    <x v="22"/>
    <n v="11"/>
    <n v="23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-0.999"/>
    <n v="100"/>
    <x v="3"/>
    <x v="22"/>
    <n v="11"/>
    <n v="23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-0.99895999999999996"/>
    <n v="13"/>
    <x v="3"/>
    <x v="22"/>
    <n v="11"/>
    <n v="23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-0.9966666666666667"/>
    <n v="100"/>
    <x v="3"/>
    <x v="22"/>
    <n v="11"/>
    <n v="23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-0.7964"/>
    <n v="109.07142857142857"/>
    <x v="3"/>
    <x v="22"/>
    <n v="11"/>
    <n v="23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-1"/>
    <e v="#DIV/0!"/>
    <x v="3"/>
    <x v="22"/>
    <n v="11"/>
    <n v="23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-1"/>
    <e v="#DIV/0!"/>
    <x v="3"/>
    <x v="22"/>
    <n v="11"/>
    <n v="23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-0.91620000000000001"/>
    <n v="104.75"/>
    <x v="3"/>
    <x v="22"/>
    <n v="11"/>
    <n v="23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-0.95499999999999996"/>
    <n v="15"/>
    <x v="3"/>
    <x v="22"/>
    <n v="11"/>
    <n v="23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-1"/>
    <e v="#DIV/0!"/>
    <x v="3"/>
    <x v="22"/>
    <n v="11"/>
    <n v="23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-0.9194"/>
    <n v="80.599999999999994"/>
    <x v="3"/>
    <x v="22"/>
    <n v="11"/>
    <n v="23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-0.68052941176470583"/>
    <n v="115.55319148936171"/>
    <x v="3"/>
    <x v="22"/>
    <n v="11"/>
    <n v="23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-1"/>
    <e v="#DIV/0!"/>
    <x v="3"/>
    <x v="22"/>
    <n v="11"/>
    <n v="23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-0.93291666666666662"/>
    <n v="80.5"/>
    <x v="3"/>
    <x v="22"/>
    <n v="11"/>
    <n v="23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-0.90012195121951222"/>
    <n v="744.5454545454545"/>
    <x v="3"/>
    <x v="22"/>
    <n v="11"/>
    <n v="23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-0.999"/>
    <n v="7.5"/>
    <x v="3"/>
    <x v="22"/>
    <n v="11"/>
    <n v="23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-0.99229999999999996"/>
    <n v="38.5"/>
    <x v="3"/>
    <x v="22"/>
    <n v="11"/>
    <n v="23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-0.73099999999999998"/>
    <n v="36.68181818181818"/>
    <x v="3"/>
    <x v="22"/>
    <n v="11"/>
    <n v="23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-0.97"/>
    <n v="75"/>
    <x v="3"/>
    <x v="22"/>
    <n v="11"/>
    <n v="23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-0.93394495412844036"/>
    <n v="30"/>
    <x v="3"/>
    <x v="22"/>
    <n v="11"/>
    <n v="23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-0.99992307692307691"/>
    <n v="1"/>
    <x v="3"/>
    <x v="22"/>
    <n v="11"/>
    <n v="23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-0.98877777777777776"/>
    <n v="673.33333333333337"/>
    <x v="3"/>
    <x v="22"/>
    <n v="11"/>
    <n v="23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-1"/>
    <e v="#DIV/0!"/>
    <x v="3"/>
    <x v="22"/>
    <n v="11"/>
    <n v="23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-1"/>
    <e v="#DIV/0!"/>
    <x v="3"/>
    <x v="22"/>
    <n v="11"/>
    <n v="23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-1"/>
    <e v="#DIV/0!"/>
    <x v="3"/>
    <x v="22"/>
    <n v="11"/>
    <n v="23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-1"/>
    <e v="#DIV/0!"/>
    <x v="3"/>
    <x v="22"/>
    <n v="11"/>
    <n v="23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-1"/>
    <e v="#DIV/0!"/>
    <x v="3"/>
    <x v="22"/>
    <n v="11"/>
    <n v="23"/>
  </r>
  <r>
    <s v="I'm creating a dictionary of multiple Indian languages."/>
    <n v="500000"/>
    <n v="75"/>
    <x v="2"/>
    <x v="0"/>
    <s v="USD"/>
    <n v="1467999134"/>
    <n v="1465407134"/>
    <b v="0"/>
    <n v="3"/>
    <b v="0"/>
    <x v="22"/>
    <n v="-0.99985000000000002"/>
    <n v="25"/>
    <x v="3"/>
    <x v="22"/>
    <n v="11"/>
    <n v="23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-1"/>
    <e v="#DIV/0!"/>
    <x v="3"/>
    <x v="22"/>
    <n v="11"/>
    <n v="23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-1"/>
    <e v="#DIV/0!"/>
    <x v="3"/>
    <x v="22"/>
    <n v="11"/>
    <n v="23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-0.99999000000000005"/>
    <n v="1"/>
    <x v="3"/>
    <x v="22"/>
    <n v="11"/>
    <n v="23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-0.99989445910290242"/>
    <n v="1"/>
    <x v="3"/>
    <x v="22"/>
    <n v="11"/>
    <n v="23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-1"/>
    <e v="#DIV/0!"/>
    <x v="3"/>
    <x v="22"/>
    <n v="11"/>
    <n v="23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-1"/>
    <e v="#DIV/0!"/>
    <x v="3"/>
    <x v="22"/>
    <n v="11"/>
    <n v="23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-0.99142857142857144"/>
    <n v="15"/>
    <x v="3"/>
    <x v="22"/>
    <n v="11"/>
    <n v="23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-0.89500000000000002"/>
    <n v="225"/>
    <x v="3"/>
    <x v="22"/>
    <n v="11"/>
    <n v="23"/>
  </r>
  <r>
    <s v="English Version of my auto-published novel"/>
    <n v="5000"/>
    <n v="145"/>
    <x v="1"/>
    <x v="13"/>
    <s v="EUR"/>
    <n v="1483459365"/>
    <n v="1480867365"/>
    <b v="0"/>
    <n v="3"/>
    <b v="0"/>
    <x v="22"/>
    <n v="-0.97099999999999997"/>
    <n v="48.333333333333336"/>
    <x v="3"/>
    <x v="22"/>
    <n v="11"/>
    <n v="23"/>
  </r>
  <r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-1"/>
    <e v="#DIV/0!"/>
    <x v="3"/>
    <x v="22"/>
    <n v="11"/>
    <n v="23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-1"/>
    <e v="#DIV/0!"/>
    <x v="3"/>
    <x v="22"/>
    <n v="11"/>
    <n v="23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-1"/>
    <e v="#DIV/0!"/>
    <x v="3"/>
    <x v="22"/>
    <n v="11"/>
    <n v="23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-1"/>
    <e v="#DIV/0!"/>
    <x v="3"/>
    <x v="22"/>
    <n v="11"/>
    <n v="23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2446000000000033E-2"/>
    <n v="44.66673529411765"/>
    <x v="3"/>
    <x v="23"/>
    <n v="11"/>
    <n v="27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8.5174999999999959E-2"/>
    <n v="28.937999999999999"/>
    <x v="3"/>
    <x v="23"/>
    <n v="11"/>
    <n v="27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0.47666666666666668"/>
    <n v="35.44"/>
    <x v="3"/>
    <x v="23"/>
    <n v="11"/>
    <n v="27"/>
  </r>
  <r>
    <s v="The Best Science Media on the Web"/>
    <n v="5000"/>
    <n v="8160"/>
    <x v="0"/>
    <x v="0"/>
    <s v="USD"/>
    <n v="1361029958"/>
    <n v="1358437958"/>
    <b v="1"/>
    <n v="234"/>
    <b v="1"/>
    <x v="23"/>
    <n v="0.63200000000000001"/>
    <n v="34.871794871794869"/>
    <x v="3"/>
    <x v="23"/>
    <n v="11"/>
    <n v="27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3.5641450000000003"/>
    <n v="52.622732513451197"/>
    <x v="3"/>
    <x v="23"/>
    <n v="11"/>
    <n v="27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7.877312499999993E-2"/>
    <n v="69.598266129032254"/>
    <x v="3"/>
    <x v="23"/>
    <n v="11"/>
    <n v="27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0.15079999999999999"/>
    <n v="76.72"/>
    <x v="3"/>
    <x v="23"/>
    <n v="11"/>
    <n v="27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2.368421052631579E-2"/>
    <n v="33.191126279863482"/>
    <x v="3"/>
    <x v="23"/>
    <n v="11"/>
    <n v="27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8.4248587570621467E-2"/>
    <n v="149.46417445482865"/>
    <x v="3"/>
    <x v="23"/>
    <n v="11"/>
    <n v="27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0.25133333333333335"/>
    <n v="23.172839506172838"/>
    <x v="3"/>
    <x v="23"/>
    <n v="11"/>
    <n v="27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3.8406250000000003E-2"/>
    <n v="96.877551020408163"/>
    <x v="3"/>
    <x v="23"/>
    <n v="11"/>
    <n v="27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0.38704"/>
    <n v="103.20238095238095"/>
    <x v="3"/>
    <x v="23"/>
    <n v="11"/>
    <n v="27"/>
  </r>
  <r>
    <s v="Public Radio Project"/>
    <n v="1500"/>
    <n v="1807.74"/>
    <x v="0"/>
    <x v="0"/>
    <s v="USD"/>
    <n v="1330644639"/>
    <n v="1328052639"/>
    <b v="1"/>
    <n v="47"/>
    <b v="1"/>
    <x v="23"/>
    <n v="0.20516000000000001"/>
    <n v="38.462553191489363"/>
    <x v="3"/>
    <x v="23"/>
    <n v="11"/>
    <n v="27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0.12266666666666666"/>
    <n v="44.315789473684212"/>
    <x v="3"/>
    <x v="23"/>
    <n v="11"/>
    <n v="27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0.88669666666666669"/>
    <n v="64.173356009070289"/>
    <x v="3"/>
    <x v="23"/>
    <n v="11"/>
    <n v="27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5.6155466666666669"/>
    <n v="43.333275109170302"/>
    <x v="3"/>
    <x v="23"/>
    <n v="11"/>
    <n v="27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0.11310000000000001"/>
    <n v="90.495934959349597"/>
    <x v="3"/>
    <x v="23"/>
    <n v="11"/>
    <n v="27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0.8161422"/>
    <n v="29.187190495010373"/>
    <x v="3"/>
    <x v="23"/>
    <n v="11"/>
    <n v="27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0.37375000000000003"/>
    <n v="30.95774647887324"/>
    <x v="3"/>
    <x v="23"/>
    <n v="11"/>
    <n v="27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0.17040399999999994"/>
    <n v="92.157795275590544"/>
    <x v="3"/>
    <x v="23"/>
    <n v="11"/>
    <n v="27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-0.97899999999999998"/>
    <n v="17.5"/>
    <x v="3"/>
    <x v="10"/>
    <n v="11"/>
    <n v="18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-0.999"/>
    <n v="5"/>
    <x v="3"/>
    <x v="10"/>
    <n v="11"/>
    <n v="18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-0.99285714285714288"/>
    <n v="25"/>
    <x v="3"/>
    <x v="10"/>
    <n v="11"/>
    <n v="18"/>
  </r>
  <r>
    <s v="The mussings of an old wizard"/>
    <n v="2000"/>
    <n v="0"/>
    <x v="2"/>
    <x v="0"/>
    <s v="USD"/>
    <n v="1342882260"/>
    <n v="1337834963"/>
    <b v="0"/>
    <n v="0"/>
    <b v="0"/>
    <x v="10"/>
    <n v="-1"/>
    <e v="#DIV/0!"/>
    <x v="3"/>
    <x v="10"/>
    <n v="11"/>
    <n v="18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-0.97761194029850751"/>
    <n v="50"/>
    <x v="3"/>
    <x v="10"/>
    <n v="11"/>
    <n v="18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-0.99760000000000004"/>
    <n v="16"/>
    <x v="3"/>
    <x v="10"/>
    <n v="11"/>
    <n v="18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-1"/>
    <e v="#DIV/0!"/>
    <x v="3"/>
    <x v="10"/>
    <n v="11"/>
    <n v="18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-0.97599999999999998"/>
    <n v="60"/>
    <x v="3"/>
    <x v="10"/>
    <n v="11"/>
    <n v="18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-1"/>
    <e v="#DIV/0!"/>
    <x v="3"/>
    <x v="10"/>
    <n v="11"/>
    <n v="18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-0.69137931034482758"/>
    <n v="47.10526315789474"/>
    <x v="3"/>
    <x v="10"/>
    <n v="11"/>
    <n v="18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-0.91666666666666663"/>
    <n v="100"/>
    <x v="3"/>
    <x v="10"/>
    <n v="11"/>
    <n v="18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-0.99250000000000005"/>
    <n v="15"/>
    <x v="3"/>
    <x v="10"/>
    <n v="11"/>
    <n v="18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-1"/>
    <e v="#DIV/0!"/>
    <x v="3"/>
    <x v="10"/>
    <n v="11"/>
    <n v="18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-0.91100000000000003"/>
    <n v="40.454545454545453"/>
    <x v="3"/>
    <x v="10"/>
    <n v="11"/>
    <n v="18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-1"/>
    <e v="#DIV/0!"/>
    <x v="3"/>
    <x v="10"/>
    <n v="11"/>
    <n v="18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-1"/>
    <e v="#DIV/0!"/>
    <x v="3"/>
    <x v="10"/>
    <n v="11"/>
    <n v="18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-0.99993333333333334"/>
    <n v="1"/>
    <x v="3"/>
    <x v="10"/>
    <n v="11"/>
    <n v="18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-0.98099999999999998"/>
    <n v="19"/>
    <x v="3"/>
    <x v="10"/>
    <n v="11"/>
    <n v="18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-0.99750000000000005"/>
    <n v="5"/>
    <x v="3"/>
    <x v="10"/>
    <n v="11"/>
    <n v="18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-0.74964285714285717"/>
    <n v="46.733333333333334"/>
    <x v="3"/>
    <x v="10"/>
    <n v="11"/>
    <n v="18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0.66330769230769226"/>
    <n v="97.731073446327684"/>
    <x v="8"/>
    <x v="20"/>
    <n v="12"/>
    <n v="22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4454545454545454E-2"/>
    <n v="67.835866261398181"/>
    <x v="8"/>
    <x v="20"/>
    <n v="12"/>
    <n v="22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7.8914666666666619E-2"/>
    <n v="56.98492957746479"/>
    <x v="8"/>
    <x v="20"/>
    <n v="12"/>
    <n v="22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1.7793846153846153"/>
    <n v="67.159851301115239"/>
    <x v="8"/>
    <x v="20"/>
    <n v="12"/>
    <n v="22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3.5812499999999997E-2"/>
    <n v="48.037681159420288"/>
    <x v="8"/>
    <x v="20"/>
    <n v="12"/>
    <n v="22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0.114"/>
    <n v="38.860465116279073"/>
    <x v="8"/>
    <x v="20"/>
    <n v="12"/>
    <n v="22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1.1499999999999999"/>
    <n v="78.181818181818187"/>
    <x v="8"/>
    <x v="20"/>
    <n v="12"/>
    <n v="22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0.10762162162162162"/>
    <n v="97.113744075829388"/>
    <x v="8"/>
    <x v="20"/>
    <n v="12"/>
    <n v="22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0.2364125714285715"/>
    <n v="110.39397959183674"/>
    <x v="8"/>
    <x v="20"/>
    <n v="12"/>
    <n v="22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350000000000022E-2"/>
    <n v="39.91506172839506"/>
    <x v="8"/>
    <x v="20"/>
    <n v="12"/>
    <n v="22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0.11792857142857142"/>
    <n v="75.975728155339809"/>
    <x v="8"/>
    <x v="20"/>
    <n v="12"/>
    <n v="22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4.5877142857142861"/>
    <n v="58.379104477611939"/>
    <x v="8"/>
    <x v="20"/>
    <n v="12"/>
    <n v="22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0.50018750000000001"/>
    <n v="55.82093023255814"/>
    <x v="8"/>
    <x v="20"/>
    <n v="12"/>
    <n v="22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6.4759999999999998E-2"/>
    <n v="151.24431818181819"/>
    <x v="8"/>
    <x v="20"/>
    <n v="12"/>
    <n v="22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0.57189000000000001"/>
    <n v="849.67027027027029"/>
    <x v="8"/>
    <x v="20"/>
    <n v="12"/>
    <n v="22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8.6588235294117646E-2"/>
    <n v="159.24137931034483"/>
    <x v="8"/>
    <x v="20"/>
    <n v="12"/>
    <n v="22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0.61980000000000002"/>
    <n v="39.507317073170732"/>
    <x v="8"/>
    <x v="20"/>
    <n v="12"/>
    <n v="22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.0536666666666668"/>
    <n v="130.52966101694915"/>
    <x v="8"/>
    <x v="20"/>
    <n v="12"/>
    <n v="22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3.3638888888888892E-2"/>
    <n v="64.156896551724131"/>
    <x v="8"/>
    <x v="20"/>
    <n v="12"/>
    <n v="22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3.4722222222222224E-2"/>
    <n v="111.52694610778443"/>
    <x v="8"/>
    <x v="20"/>
    <n v="12"/>
    <n v="22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6.8133333333333337E-2"/>
    <n v="170.44680851063831"/>
    <x v="8"/>
    <x v="20"/>
    <n v="12"/>
    <n v="22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0.38965747126436778"/>
    <n v="133.7391592920354"/>
    <x v="8"/>
    <x v="20"/>
    <n v="12"/>
    <n v="22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0.24843243243243243"/>
    <n v="95.834024896265561"/>
    <x v="8"/>
    <x v="20"/>
    <n v="12"/>
    <n v="22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1.07"/>
    <n v="221.78571428571428"/>
    <x v="8"/>
    <x v="20"/>
    <n v="12"/>
    <n v="22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0.74005769230769214"/>
    <n v="32.315357142857138"/>
    <x v="8"/>
    <x v="20"/>
    <n v="12"/>
    <n v="22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0.20326086956521738"/>
    <n v="98.839285714285708"/>
    <x v="8"/>
    <x v="20"/>
    <n v="12"/>
    <n v="22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0.1044428571428572"/>
    <n v="55.222142857142863"/>
    <x v="8"/>
    <x v="20"/>
    <n v="12"/>
    <n v="22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1.8156666666666668"/>
    <n v="52.793750000000003"/>
    <x v="8"/>
    <x v="20"/>
    <n v="12"/>
    <n v="22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6.7894736842105266E-3"/>
    <n v="135.66666666666666"/>
    <x v="8"/>
    <x v="20"/>
    <n v="12"/>
    <n v="22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0.34825714285714288"/>
    <n v="53.991990846681922"/>
    <x v="8"/>
    <x v="20"/>
    <n v="12"/>
    <n v="22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0.75957446808510642"/>
    <n v="56.643835616438359"/>
    <x v="8"/>
    <x v="20"/>
    <n v="12"/>
    <n v="22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3.8401999999999998"/>
    <n v="82.316326530612244"/>
    <x v="8"/>
    <x v="20"/>
    <n v="12"/>
    <n v="22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0.45140000000000002"/>
    <n v="88.26081081081081"/>
    <x v="8"/>
    <x v="20"/>
    <n v="12"/>
    <n v="22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3.1773333333333333"/>
    <n v="84.905149051490511"/>
    <x v="8"/>
    <x v="20"/>
    <n v="12"/>
    <n v="22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0.32424999999999998"/>
    <n v="48.154545454545456"/>
    <x v="8"/>
    <x v="20"/>
    <n v="12"/>
    <n v="22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1.5030841666666666"/>
    <n v="66.015406593406595"/>
    <x v="8"/>
    <x v="20"/>
    <n v="12"/>
    <n v="22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0.79900000000000004"/>
    <n v="96.375"/>
    <x v="8"/>
    <x v="20"/>
    <n v="12"/>
    <n v="22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2.6285714285714287E-2"/>
    <n v="156.17391304347825"/>
    <x v="8"/>
    <x v="20"/>
    <n v="12"/>
    <n v="22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0.35986100000000004"/>
    <n v="95.764859154929582"/>
    <x v="8"/>
    <x v="20"/>
    <n v="12"/>
    <n v="22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0.17866666666666667"/>
    <n v="180.40816326530611"/>
    <x v="8"/>
    <x v="20"/>
    <n v="12"/>
    <n v="22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-0.9996666666666667"/>
    <n v="3"/>
    <x v="8"/>
    <x v="24"/>
    <n v="12"/>
    <n v="18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-0.96"/>
    <n v="20"/>
    <x v="8"/>
    <x v="24"/>
    <n v="12"/>
    <n v="18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-0.99555555555555553"/>
    <n v="10"/>
    <x v="8"/>
    <x v="24"/>
    <n v="12"/>
    <n v="18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-1"/>
    <e v="#DIV/0!"/>
    <x v="8"/>
    <x v="24"/>
    <n v="12"/>
    <n v="18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-0.9996666666666667"/>
    <n v="1"/>
    <x v="8"/>
    <x v="24"/>
    <n v="12"/>
    <n v="18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-0.71099999999999997"/>
    <n v="26.272727272727273"/>
    <x v="8"/>
    <x v="24"/>
    <n v="12"/>
    <n v="18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-1"/>
    <e v="#DIV/0!"/>
    <x v="8"/>
    <x v="24"/>
    <n v="12"/>
    <n v="18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-0.91428571428571426"/>
    <n v="60"/>
    <x v="8"/>
    <x v="24"/>
    <n v="12"/>
    <n v="18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-0.66"/>
    <n v="28.333333333333332"/>
    <x v="8"/>
    <x v="24"/>
    <n v="12"/>
    <n v="18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-0.86533333333333329"/>
    <n v="14.428571428571429"/>
    <x v="8"/>
    <x v="24"/>
    <n v="12"/>
    <n v="18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-1"/>
    <e v="#DIV/0!"/>
    <x v="8"/>
    <x v="24"/>
    <n v="12"/>
    <n v="18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-0.50813953488372088"/>
    <n v="132.1875"/>
    <x v="8"/>
    <x v="24"/>
    <n v="12"/>
    <n v="18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-1"/>
    <e v="#DIV/0!"/>
    <x v="8"/>
    <x v="24"/>
    <n v="12"/>
    <n v="18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-1"/>
    <e v="#DIV/0!"/>
    <x v="8"/>
    <x v="24"/>
    <n v="12"/>
    <n v="18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-1"/>
    <e v="#DIV/0!"/>
    <x v="8"/>
    <x v="24"/>
    <n v="12"/>
    <n v="18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-0.54866666666666664"/>
    <n v="56.416666666666664"/>
    <x v="8"/>
    <x v="24"/>
    <n v="12"/>
    <n v="18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-0.96"/>
    <n v="100"/>
    <x v="8"/>
    <x v="24"/>
    <n v="12"/>
    <n v="18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-0.95333333333333337"/>
    <n v="11.666666666666666"/>
    <x v="8"/>
    <x v="24"/>
    <n v="12"/>
    <n v="18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-0.9966666666666667"/>
    <n v="50"/>
    <x v="8"/>
    <x v="24"/>
    <n v="12"/>
    <n v="18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-0.96240000000000003"/>
    <n v="23.5"/>
    <x v="8"/>
    <x v="24"/>
    <n v="12"/>
    <n v="18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-0.99329999999999996"/>
    <n v="67"/>
    <x v="3"/>
    <x v="25"/>
    <n v="11"/>
    <n v="20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-1"/>
    <e v="#DIV/0!"/>
    <x v="3"/>
    <x v="25"/>
    <n v="11"/>
    <n v="20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-0.98583333333333334"/>
    <n v="42.5"/>
    <x v="3"/>
    <x v="25"/>
    <n v="11"/>
    <n v="20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-0.999"/>
    <n v="10"/>
    <x v="3"/>
    <x v="25"/>
    <n v="11"/>
    <n v="20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-0.97499999999999998"/>
    <n v="100"/>
    <x v="3"/>
    <x v="25"/>
    <n v="11"/>
    <n v="20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-0.78749999999999998"/>
    <n v="108.05084745762711"/>
    <x v="3"/>
    <x v="25"/>
    <n v="11"/>
    <n v="20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-0.95882352941176474"/>
    <n v="26.923076923076923"/>
    <x v="3"/>
    <x v="25"/>
    <n v="11"/>
    <n v="20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-0.86360000000000003"/>
    <n v="155"/>
    <x v="3"/>
    <x v="25"/>
    <n v="11"/>
    <n v="20"/>
  </r>
  <r>
    <s v="to be removed"/>
    <n v="30000"/>
    <n v="0"/>
    <x v="1"/>
    <x v="0"/>
    <s v="USD"/>
    <n v="1369498714"/>
    <n v="1366906714"/>
    <b v="0"/>
    <n v="0"/>
    <b v="0"/>
    <x v="25"/>
    <n v="-1"/>
    <e v="#DIV/0!"/>
    <x v="3"/>
    <x v="25"/>
    <n v="11"/>
    <n v="20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-0.58599999999999997"/>
    <n v="47.769230769230766"/>
    <x v="3"/>
    <x v="25"/>
    <n v="11"/>
    <n v="20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-0.99338842975206609"/>
    <n v="20"/>
    <x v="3"/>
    <x v="25"/>
    <n v="11"/>
    <n v="20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-0.95"/>
    <n v="41.666666666666664"/>
    <x v="3"/>
    <x v="25"/>
    <n v="11"/>
    <n v="20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-0.97522222222222221"/>
    <n v="74.333333333333329"/>
    <x v="3"/>
    <x v="25"/>
    <n v="11"/>
    <n v="20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-0.94940000000000002"/>
    <n v="84.333333333333329"/>
    <x v="3"/>
    <x v="25"/>
    <n v="11"/>
    <n v="20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-0.77090000000000003"/>
    <n v="65.457142857142856"/>
    <x v="3"/>
    <x v="25"/>
    <n v="11"/>
    <n v="20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-0.87"/>
    <n v="65"/>
    <x v="3"/>
    <x v="25"/>
    <n v="11"/>
    <n v="20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-0.99450000000000005"/>
    <n v="27.5"/>
    <x v="3"/>
    <x v="25"/>
    <n v="11"/>
    <n v="20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-0.89193463363205061"/>
    <n v="51.25"/>
    <x v="3"/>
    <x v="25"/>
    <n v="11"/>
    <n v="20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-0.99159915991599157"/>
    <n v="14"/>
    <x v="3"/>
    <x v="25"/>
    <n v="11"/>
    <n v="20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-1"/>
    <e v="#DIV/0!"/>
    <x v="3"/>
    <x v="25"/>
    <n v="11"/>
    <n v="20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-0.995"/>
    <n v="5"/>
    <x v="8"/>
    <x v="26"/>
    <n v="12"/>
    <n v="18"/>
  </r>
  <r>
    <s v="I create canvas prints of images from in and around New Orleans"/>
    <n v="1000"/>
    <n v="93"/>
    <x v="2"/>
    <x v="0"/>
    <s v="USD"/>
    <n v="1445894400"/>
    <n v="1440961053"/>
    <b v="0"/>
    <n v="3"/>
    <b v="0"/>
    <x v="26"/>
    <n v="-0.90700000000000003"/>
    <n v="31"/>
    <x v="8"/>
    <x v="26"/>
    <n v="12"/>
    <n v="18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-0.99924999999999997"/>
    <n v="15"/>
    <x v="8"/>
    <x v="26"/>
    <n v="12"/>
    <n v="18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-1"/>
    <e v="#DIV/0!"/>
    <x v="8"/>
    <x v="26"/>
    <n v="12"/>
    <n v="18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-0.21"/>
    <n v="131.66666666666666"/>
    <x v="8"/>
    <x v="26"/>
    <n v="12"/>
    <n v="18"/>
  </r>
  <r>
    <s v="Show the world the beauty that is in all of our back yards!"/>
    <n v="1500"/>
    <n v="0"/>
    <x v="2"/>
    <x v="0"/>
    <s v="USD"/>
    <n v="1428197422"/>
    <n v="1425609022"/>
    <b v="0"/>
    <n v="0"/>
    <b v="0"/>
    <x v="26"/>
    <n v="-1"/>
    <e v="#DIV/0!"/>
    <x v="8"/>
    <x v="26"/>
    <n v="12"/>
    <n v="18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-0.99986666666666668"/>
    <n v="1"/>
    <x v="8"/>
    <x v="26"/>
    <n v="12"/>
    <n v="18"/>
  </r>
  <r>
    <s v="Southeast Texas as seen through the lens of a cell phone camera"/>
    <n v="516"/>
    <n v="0"/>
    <x v="2"/>
    <x v="0"/>
    <s v="USD"/>
    <n v="1422735120"/>
    <n v="1420091999"/>
    <b v="0"/>
    <n v="0"/>
    <b v="0"/>
    <x v="26"/>
    <n v="-1"/>
    <e v="#DIV/0!"/>
    <x v="8"/>
    <x v="26"/>
    <n v="12"/>
    <n v="18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-1"/>
    <e v="#DIV/0!"/>
    <x v="8"/>
    <x v="26"/>
    <n v="12"/>
    <n v="18"/>
  </r>
  <r>
    <s v="Discover Italy through photography."/>
    <n v="60000"/>
    <n v="1020"/>
    <x v="2"/>
    <x v="13"/>
    <s v="EUR"/>
    <n v="1443040464"/>
    <n v="1440448464"/>
    <b v="0"/>
    <n v="2"/>
    <b v="0"/>
    <x v="26"/>
    <n v="-0.98299999999999998"/>
    <n v="510"/>
    <x v="8"/>
    <x v="26"/>
    <n v="12"/>
    <n v="18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-0.70771428571428574"/>
    <n v="44.478260869565219"/>
    <x v="8"/>
    <x v="26"/>
    <n v="12"/>
    <n v="18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-1"/>
    <e v="#DIV/0!"/>
    <x v="8"/>
    <x v="26"/>
    <n v="12"/>
    <n v="18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-0.9998636363636364"/>
    <n v="1"/>
    <x v="8"/>
    <x v="26"/>
    <n v="12"/>
    <n v="18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-0.79500000000000004"/>
    <n v="20.5"/>
    <x v="8"/>
    <x v="26"/>
    <n v="12"/>
    <n v="18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-0.99719999999999998"/>
    <n v="40"/>
    <x v="8"/>
    <x v="26"/>
    <n v="12"/>
    <n v="18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-0.97692307692307689"/>
    <n v="25"/>
    <x v="8"/>
    <x v="26"/>
    <n v="12"/>
    <n v="18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-1"/>
    <e v="#DIV/0!"/>
    <x v="8"/>
    <x v="26"/>
    <n v="12"/>
    <n v="18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-0.99875000000000003"/>
    <n v="1"/>
    <x v="8"/>
    <x v="26"/>
    <n v="12"/>
    <n v="18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-1"/>
    <e v="#DIV/0!"/>
    <x v="8"/>
    <x v="26"/>
    <n v="12"/>
    <n v="18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-0.92659999999999998"/>
    <n v="40.777777777777779"/>
    <x v="8"/>
    <x v="26"/>
    <n v="12"/>
    <n v="18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8.249200000000001E-2"/>
    <n v="48.325535714285714"/>
    <x v="4"/>
    <x v="11"/>
    <n v="6"/>
    <n v="10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6666666666666668E-3"/>
    <n v="46.953125"/>
    <x v="4"/>
    <x v="11"/>
    <n v="6"/>
    <n v="10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3.3000000000004093E-4"/>
    <n v="66.688666666666663"/>
    <x v="4"/>
    <x v="11"/>
    <n v="6"/>
    <n v="10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0.22107142857142856"/>
    <n v="48.842857142857142"/>
    <x v="4"/>
    <x v="11"/>
    <n v="6"/>
    <n v="10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6.9333333333333937E-3"/>
    <n v="137.30909090909091"/>
    <x v="4"/>
    <x v="11"/>
    <n v="6"/>
    <n v="10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041249999999991E-2"/>
    <n v="87.829673913043479"/>
    <x v="4"/>
    <x v="11"/>
    <n v="6"/>
    <n v="10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0.4511"/>
    <n v="70.785365853658533"/>
    <x v="4"/>
    <x v="11"/>
    <n v="6"/>
    <n v="10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2500000000000001E-2"/>
    <n v="52.826086956521742"/>
    <x v="4"/>
    <x v="11"/>
    <n v="6"/>
    <n v="10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0.18333333333333332"/>
    <n v="443.75"/>
    <x v="4"/>
    <x v="11"/>
    <n v="6"/>
    <n v="10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1.7184999999999999"/>
    <n v="48.544642857142854"/>
    <x v="4"/>
    <x v="11"/>
    <n v="6"/>
    <n v="10"/>
  </r>
  <r>
    <s v="Skelton-Luns CD/7&quot; No Big Deal."/>
    <n v="800"/>
    <n v="1001"/>
    <x v="0"/>
    <x v="0"/>
    <s v="USD"/>
    <n v="1370390432"/>
    <n v="1368576032"/>
    <b v="0"/>
    <n v="27"/>
    <b v="1"/>
    <x v="11"/>
    <n v="0.25124999999999997"/>
    <n v="37.074074074074076"/>
    <x v="4"/>
    <x v="11"/>
    <n v="6"/>
    <n v="10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0.1"/>
    <n v="50"/>
    <x v="4"/>
    <x v="11"/>
    <n v="6"/>
    <n v="10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4999999999999999E-2"/>
    <n v="39.03846153846154"/>
    <x v="4"/>
    <x v="11"/>
    <n v="6"/>
    <n v="10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2.7E-2"/>
    <n v="66.688311688311686"/>
    <x v="4"/>
    <x v="11"/>
    <n v="6"/>
    <n v="10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0.14124999999999999"/>
    <n v="67.132352941176464"/>
    <x v="4"/>
    <x v="11"/>
    <n v="6"/>
    <n v="10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4.2000000000000003E-2"/>
    <n v="66.369426751592357"/>
    <x v="4"/>
    <x v="11"/>
    <n v="6"/>
    <n v="10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0.45857142857142857"/>
    <n v="64.620253164556956"/>
    <x v="4"/>
    <x v="11"/>
    <n v="6"/>
    <n v="10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5.0666666666666665E-2"/>
    <n v="58.370370370370374"/>
    <x v="4"/>
    <x v="11"/>
    <n v="6"/>
    <n v="10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0.33333333333333331"/>
    <n v="86.956521739130437"/>
    <x v="4"/>
    <x v="11"/>
    <n v="6"/>
    <n v="10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0.13"/>
    <n v="66.470588235294116"/>
    <x v="4"/>
    <x v="11"/>
    <n v="6"/>
    <n v="10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0.21199999999999999"/>
    <n v="163.78378378378378"/>
    <x v="4"/>
    <x v="11"/>
    <n v="6"/>
    <n v="10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7246376811594202E-2"/>
    <n v="107.98461538461538"/>
    <x v="4"/>
    <x v="11"/>
    <n v="6"/>
    <n v="10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666666666666666E-2"/>
    <n v="42.111111111111114"/>
    <x v="4"/>
    <x v="11"/>
    <n v="6"/>
    <n v="10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0.18"/>
    <n v="47.2"/>
    <x v="4"/>
    <x v="11"/>
    <n v="6"/>
    <n v="10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0.55333333333333334"/>
    <n v="112.01923076923077"/>
    <x v="4"/>
    <x v="11"/>
    <n v="6"/>
    <n v="10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1875E-2"/>
    <n v="74.953703703703709"/>
    <x v="4"/>
    <x v="11"/>
    <n v="6"/>
    <n v="10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0.17"/>
    <n v="61.578947368421055"/>
    <x v="4"/>
    <x v="11"/>
    <n v="6"/>
    <n v="10"/>
  </r>
  <r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9.2499999999999995E-3"/>
    <n v="45.875"/>
    <x v="4"/>
    <x v="11"/>
    <n v="6"/>
    <n v="10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3.6666666666666667E-2"/>
    <n v="75.853658536585371"/>
    <x v="4"/>
    <x v="11"/>
    <n v="6"/>
    <n v="10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1.6525000000000001"/>
    <n v="84.206349206349202"/>
    <x v="4"/>
    <x v="11"/>
    <n v="6"/>
    <n v="10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0.55910000000000004"/>
    <n v="117.22556390977444"/>
    <x v="4"/>
    <x v="11"/>
    <n v="6"/>
    <n v="10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6250000000000001E-2"/>
    <n v="86.489361702127653"/>
    <x v="4"/>
    <x v="11"/>
    <n v="6"/>
    <n v="10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0"/>
    <n v="172.41379310344828"/>
    <x v="4"/>
    <x v="11"/>
    <n v="6"/>
    <n v="10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5.0000000000000001E-3"/>
    <n v="62.8125"/>
    <x v="4"/>
    <x v="11"/>
    <n v="6"/>
    <n v="10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0.253"/>
    <n v="67.729729729729726"/>
    <x v="4"/>
    <x v="11"/>
    <n v="6"/>
    <n v="10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3.5555555555555556E-2"/>
    <n v="53.5632183908046"/>
    <x v="4"/>
    <x v="11"/>
    <n v="6"/>
    <n v="10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3.7999999999999999E-2"/>
    <n v="34.6"/>
    <x v="4"/>
    <x v="11"/>
    <n v="6"/>
    <n v="10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0.05"/>
    <n v="38.888888888888886"/>
    <x v="4"/>
    <x v="11"/>
    <n v="6"/>
    <n v="10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0"/>
    <n v="94.736842105263165"/>
    <x v="4"/>
    <x v="11"/>
    <n v="6"/>
    <n v="10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0.69860000000000011"/>
    <n v="39.967058823529413"/>
    <x v="4"/>
    <x v="11"/>
    <n v="6"/>
    <n v="10"/>
  </r>
  <r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4E-2"/>
    <n v="97.5"/>
    <x v="4"/>
    <x v="27"/>
    <n v="6"/>
    <n v="9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0"/>
    <n v="42.857142857142854"/>
    <x v="4"/>
    <x v="27"/>
    <n v="6"/>
    <n v="9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0.247"/>
    <n v="168.51351351351352"/>
    <x v="4"/>
    <x v="27"/>
    <n v="6"/>
    <n v="9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.5000000000000001E-2"/>
    <n v="85.546875"/>
    <x v="4"/>
    <x v="27"/>
    <n v="6"/>
    <n v="9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0.108"/>
    <n v="554"/>
    <x v="4"/>
    <x v="27"/>
    <n v="6"/>
    <n v="9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0.10199999999999999"/>
    <n v="26.554216867469879"/>
    <x v="4"/>
    <x v="27"/>
    <n v="6"/>
    <n v="9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4.7199999999999999E-2"/>
    <n v="113.82608695652173"/>
    <x v="4"/>
    <x v="27"/>
    <n v="6"/>
    <n v="9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0.25260869565217392"/>
    <n v="32.011111111111113"/>
    <x v="4"/>
    <x v="27"/>
    <n v="6"/>
    <n v="9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5.8763157894736653E-3"/>
    <n v="47.189259259259259"/>
    <x v="4"/>
    <x v="27"/>
    <n v="6"/>
    <n v="9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0.41549999999999998"/>
    <n v="88.46875"/>
    <x v="4"/>
    <x v="27"/>
    <n v="6"/>
    <n v="9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7.4999999999999997E-3"/>
    <n v="100.75"/>
    <x v="4"/>
    <x v="27"/>
    <n v="6"/>
    <n v="9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6.6666666666666671E-3"/>
    <n v="64.714285714285708"/>
    <x v="4"/>
    <x v="27"/>
    <n v="6"/>
    <n v="9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0.74230400000000007"/>
    <n v="51.854285714285716"/>
    <x v="4"/>
    <x v="27"/>
    <n v="6"/>
    <n v="9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0.1990909090909091"/>
    <n v="38.794117647058826"/>
    <x v="4"/>
    <x v="27"/>
    <n v="6"/>
    <n v="9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0.42866666666666664"/>
    <n v="44.645833333333336"/>
    <x v="4"/>
    <x v="27"/>
    <n v="6"/>
    <n v="9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3.3493333333333188E-3"/>
    <n v="156.77333333333334"/>
    <x v="4"/>
    <x v="27"/>
    <n v="6"/>
    <n v="9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4.9338000000000028E-2"/>
    <n v="118.70339366515837"/>
    <x v="4"/>
    <x v="27"/>
    <n v="6"/>
    <n v="9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0.32233333333333336"/>
    <n v="74.149532710280369"/>
    <x v="4"/>
    <x v="27"/>
    <n v="6"/>
    <n v="9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0.128"/>
    <n v="12.533333333333333"/>
    <x v="4"/>
    <x v="27"/>
    <n v="6"/>
    <n v="9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1.5375"/>
    <n v="27.861111111111111"/>
    <x v="4"/>
    <x v="27"/>
    <n v="6"/>
    <n v="9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2.5063291139240506E-2"/>
    <n v="80.178217821782184"/>
    <x v="4"/>
    <x v="27"/>
    <n v="6"/>
    <n v="9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2.6374999999999999E-2"/>
    <n v="132.43548387096774"/>
    <x v="4"/>
    <x v="27"/>
    <n v="6"/>
    <n v="9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0.08"/>
    <n v="33.75"/>
    <x v="4"/>
    <x v="27"/>
    <n v="6"/>
    <n v="9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0.22408799999999993"/>
    <n v="34.384494382022467"/>
    <x v="4"/>
    <x v="27"/>
    <n v="6"/>
    <n v="9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0.19457142857142856"/>
    <n v="44.956989247311824"/>
    <x v="4"/>
    <x v="27"/>
    <n v="6"/>
    <n v="9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0.60880000000000001"/>
    <n v="41.04081632653061"/>
    <x v="4"/>
    <x v="27"/>
    <n v="6"/>
    <n v="9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0.26852941176470591"/>
    <n v="52.597560975609753"/>
    <x v="4"/>
    <x v="27"/>
    <n v="6"/>
    <n v="9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2.6374999999999999E-2"/>
    <n v="70.784482758620683"/>
    <x v="4"/>
    <x v="27"/>
    <n v="6"/>
    <n v="9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0.39750000000000002"/>
    <n v="53.75"/>
    <x v="4"/>
    <x v="27"/>
    <n v="6"/>
    <n v="9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2.5999999999999999E-2"/>
    <n v="44.608695652173914"/>
    <x v="4"/>
    <x v="27"/>
    <n v="6"/>
    <n v="9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6.7350000000000135E-3"/>
    <n v="26.148961038961041"/>
    <x v="4"/>
    <x v="27"/>
    <n v="6"/>
    <n v="9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0.12941176470588237"/>
    <n v="39.183673469387756"/>
    <x v="4"/>
    <x v="27"/>
    <n v="6"/>
    <n v="9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0.28095238095238095"/>
    <n v="45.593220338983052"/>
    <x v="4"/>
    <x v="27"/>
    <n v="6"/>
    <n v="9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1.0169999999999999"/>
    <n v="89.247787610619469"/>
    <x v="4"/>
    <x v="27"/>
    <n v="6"/>
    <n v="9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0.3741600000000001"/>
    <n v="40.416470588235299"/>
    <x v="4"/>
    <x v="27"/>
    <n v="6"/>
    <n v="9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0.15333333333333332"/>
    <n v="82.38095238095238"/>
    <x v="4"/>
    <x v="27"/>
    <n v="6"/>
    <n v="9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0.11666666666666667"/>
    <n v="159.52380952380952"/>
    <x v="4"/>
    <x v="27"/>
    <n v="6"/>
    <n v="9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0.184"/>
    <n v="36.244897959183675"/>
    <x v="4"/>
    <x v="27"/>
    <n v="6"/>
    <n v="9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0.75"/>
    <n v="62.5"/>
    <x v="4"/>
    <x v="27"/>
    <n v="6"/>
    <n v="9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0.17499999999999999"/>
    <n v="47"/>
    <x v="4"/>
    <x v="27"/>
    <n v="6"/>
    <n v="9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422123076923084E-2"/>
    <n v="74.575090497737563"/>
    <x v="4"/>
    <x v="28"/>
    <n v="6"/>
    <n v="11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-1"/>
    <e v="#DIV/0!"/>
    <x v="4"/>
    <x v="28"/>
    <n v="6"/>
    <n v="11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-0.78285714285714281"/>
    <n v="76"/>
    <x v="4"/>
    <x v="28"/>
    <n v="6"/>
    <n v="11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9.1249999999999998E-2"/>
    <n v="86.43564356435644"/>
    <x v="4"/>
    <x v="28"/>
    <n v="6"/>
    <n v="11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2.8571428571428571E-2"/>
    <n v="24"/>
    <x v="4"/>
    <x v="28"/>
    <n v="6"/>
    <n v="11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-0.99639999999999995"/>
    <n v="18"/>
    <x v="4"/>
    <x v="28"/>
    <n v="6"/>
    <n v="11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-0.6875"/>
    <n v="80.128205128205124"/>
    <x v="4"/>
    <x v="28"/>
    <n v="6"/>
    <n v="11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-0.55700000000000005"/>
    <n v="253.14285714285714"/>
    <x v="4"/>
    <x v="28"/>
    <n v="6"/>
    <n v="11"/>
  </r>
  <r>
    <s v="Praising the Living God in the second half of life."/>
    <n v="2400"/>
    <n v="2400"/>
    <x v="3"/>
    <x v="0"/>
    <s v="USD"/>
    <n v="1489700230"/>
    <n v="1487111830"/>
    <b v="0"/>
    <n v="14"/>
    <b v="0"/>
    <x v="28"/>
    <n v="0"/>
    <n v="171.42857142857142"/>
    <x v="4"/>
    <x v="28"/>
    <n v="6"/>
    <n v="11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-0.746"/>
    <n v="57.727272727272727"/>
    <x v="4"/>
    <x v="28"/>
    <n v="6"/>
    <n v="11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-0.66526666666666667"/>
    <n v="264.26315789473682"/>
    <x v="4"/>
    <x v="28"/>
    <n v="6"/>
    <n v="11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-0.52200000000000002"/>
    <n v="159.33333333333334"/>
    <x v="4"/>
    <x v="28"/>
    <n v="6"/>
    <n v="11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-0.90666666666666662"/>
    <n v="35"/>
    <x v="4"/>
    <x v="28"/>
    <n v="6"/>
    <n v="11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-0.99950000000000006"/>
    <n v="5"/>
    <x v="4"/>
    <x v="28"/>
    <n v="6"/>
    <n v="11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-0.88291666666666668"/>
    <n v="61.086956521739133"/>
    <x v="4"/>
    <x v="28"/>
    <n v="6"/>
    <n v="11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-1"/>
    <e v="#DIV/0!"/>
    <x v="4"/>
    <x v="28"/>
    <n v="6"/>
    <n v="11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-0.79791999999999996"/>
    <n v="114.81818181818181"/>
    <x v="4"/>
    <x v="28"/>
    <n v="6"/>
    <n v="11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-1"/>
    <e v="#DIV/0!"/>
    <x v="4"/>
    <x v="28"/>
    <n v="6"/>
    <n v="11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-0.95768854064642506"/>
    <n v="54"/>
    <x v="4"/>
    <x v="28"/>
    <n v="6"/>
    <n v="11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-0.73939999999999995"/>
    <n v="65.974683544303801"/>
    <x v="4"/>
    <x v="28"/>
    <n v="6"/>
    <n v="11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-0.99801980198019802"/>
    <n v="5"/>
    <x v="4"/>
    <x v="28"/>
    <n v="6"/>
    <n v="11"/>
  </r>
  <r>
    <s v="I can do all things through christ jesus"/>
    <n v="16500"/>
    <n v="1"/>
    <x v="2"/>
    <x v="0"/>
    <s v="USD"/>
    <n v="1427745150"/>
    <n v="1425156750"/>
    <b v="0"/>
    <n v="1"/>
    <b v="0"/>
    <x v="28"/>
    <n v="-0.99993939393939391"/>
    <n v="1"/>
    <x v="4"/>
    <x v="28"/>
    <n v="6"/>
    <n v="11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-0.98980000000000001"/>
    <n v="25.5"/>
    <x v="4"/>
    <x v="28"/>
    <n v="6"/>
    <n v="11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-0.34899999999999998"/>
    <n v="118.36363636363636"/>
    <x v="4"/>
    <x v="28"/>
    <n v="6"/>
    <n v="11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-1"/>
    <e v="#DIV/0!"/>
    <x v="4"/>
    <x v="28"/>
    <n v="6"/>
    <n v="11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-1"/>
    <e v="#DIV/0!"/>
    <x v="4"/>
    <x v="28"/>
    <n v="6"/>
    <n v="11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-0.90259999999999996"/>
    <n v="54.111111111111114"/>
    <x v="4"/>
    <x v="28"/>
    <n v="6"/>
    <n v="11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-1"/>
    <e v="#DIV/0!"/>
    <x v="4"/>
    <x v="28"/>
    <n v="6"/>
    <n v="11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-0.9514285714285714"/>
    <n v="21.25"/>
    <x v="4"/>
    <x v="28"/>
    <n v="6"/>
    <n v="11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-0.99319999999999997"/>
    <n v="34"/>
    <x v="4"/>
    <x v="28"/>
    <n v="6"/>
    <n v="11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-0.89500000000000002"/>
    <n v="525"/>
    <x v="4"/>
    <x v="28"/>
    <n v="6"/>
    <n v="11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-1"/>
    <e v="#DIV/0!"/>
    <x v="4"/>
    <x v="28"/>
    <n v="6"/>
    <n v="11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-0.98333333333333328"/>
    <n v="50"/>
    <x v="4"/>
    <x v="28"/>
    <n v="6"/>
    <n v="11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-0.92132000000000003"/>
    <n v="115.70588235294117"/>
    <x v="4"/>
    <x v="28"/>
    <n v="6"/>
    <n v="11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-0.99780000000000002"/>
    <n v="5.5"/>
    <x v="4"/>
    <x v="28"/>
    <n v="6"/>
    <n v="11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-0.92500000000000004"/>
    <n v="50"/>
    <x v="4"/>
    <x v="28"/>
    <n v="6"/>
    <n v="11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-0.57274119448698313"/>
    <n v="34.024390243902438"/>
    <x v="4"/>
    <x v="28"/>
    <n v="6"/>
    <n v="11"/>
  </r>
  <r>
    <s v="A melody for the galaxy."/>
    <n v="35000"/>
    <n v="75"/>
    <x v="2"/>
    <x v="0"/>
    <s v="USD"/>
    <n v="1463201940"/>
    <n v="1459435149"/>
    <b v="0"/>
    <n v="2"/>
    <b v="0"/>
    <x v="28"/>
    <n v="-0.99785714285714289"/>
    <n v="37.5"/>
    <x v="4"/>
    <x v="28"/>
    <n v="6"/>
    <n v="11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-0.99124999999999996"/>
    <n v="11.666666666666666"/>
    <x v="4"/>
    <x v="28"/>
    <n v="6"/>
    <n v="11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-0.94374999999999998"/>
    <n v="28.125"/>
    <x v="4"/>
    <x v="28"/>
    <n v="6"/>
    <n v="11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-1"/>
    <e v="#DIV/0!"/>
    <x v="4"/>
    <x v="28"/>
    <n v="6"/>
    <n v="11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-0.99965277777777772"/>
    <n v="1"/>
    <x v="4"/>
    <x v="28"/>
    <n v="6"/>
    <n v="11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-0.93500000000000005"/>
    <n v="216.66666666666666"/>
    <x v="4"/>
    <x v="28"/>
    <n v="6"/>
    <n v="11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-0.99416666666666664"/>
    <n v="8.75"/>
    <x v="4"/>
    <x v="28"/>
    <n v="6"/>
    <n v="11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-0.89818181818181819"/>
    <n v="62.222222222222221"/>
    <x v="4"/>
    <x v="28"/>
    <n v="6"/>
    <n v="11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-0.6621538461538462"/>
    <n v="137.25"/>
    <x v="4"/>
    <x v="28"/>
    <n v="6"/>
    <n v="11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-0.9996666666666667"/>
    <n v="1"/>
    <x v="4"/>
    <x v="28"/>
    <n v="6"/>
    <n v="11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-0.316"/>
    <n v="122.14285714285714"/>
    <x v="4"/>
    <x v="28"/>
    <n v="6"/>
    <n v="11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-1"/>
    <e v="#DIV/0!"/>
    <x v="4"/>
    <x v="28"/>
    <n v="6"/>
    <n v="11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-1"/>
    <e v="#DIV/0!"/>
    <x v="4"/>
    <x v="28"/>
    <n v="6"/>
    <n v="11"/>
  </r>
  <r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-1"/>
    <e v="#DIV/0!"/>
    <x v="4"/>
    <x v="28"/>
    <n v="6"/>
    <n v="11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-1"/>
    <e v="#DIV/0!"/>
    <x v="4"/>
    <x v="28"/>
    <n v="6"/>
    <n v="11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-1"/>
    <e v="#DIV/0!"/>
    <x v="4"/>
    <x v="28"/>
    <n v="6"/>
    <n v="11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-0.99977777777777777"/>
    <n v="1"/>
    <x v="4"/>
    <x v="28"/>
    <n v="6"/>
    <n v="11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-0.89"/>
    <n v="55"/>
    <x v="4"/>
    <x v="28"/>
    <n v="6"/>
    <n v="11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-0.9926666666666667"/>
    <n v="22"/>
    <x v="4"/>
    <x v="28"/>
    <n v="6"/>
    <n v="11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-0.78749999999999998"/>
    <n v="56.666666666666664"/>
    <x v="4"/>
    <x v="28"/>
    <n v="6"/>
    <n v="11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-0.996"/>
    <n v="20"/>
    <x v="4"/>
    <x v="28"/>
    <n v="6"/>
    <n v="11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-0.999"/>
    <n v="1"/>
    <x v="4"/>
    <x v="28"/>
    <n v="6"/>
    <n v="11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-1"/>
    <e v="#DIV/0!"/>
    <x v="4"/>
    <x v="28"/>
    <n v="6"/>
    <n v="11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0.10833333333333334"/>
    <n v="25.576923076923077"/>
    <x v="8"/>
    <x v="20"/>
    <n v="12"/>
    <n v="22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8.7499999999999994E-2"/>
    <n v="63.970588235294116"/>
    <x v="8"/>
    <x v="20"/>
    <n v="12"/>
    <n v="22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4.1666666666666666E-3"/>
    <n v="89.925373134328353"/>
    <x v="8"/>
    <x v="20"/>
    <n v="12"/>
    <n v="22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0.18454545454545454"/>
    <n v="93.071428571428569"/>
    <x v="8"/>
    <x v="20"/>
    <n v="12"/>
    <n v="22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0.14014285714285715"/>
    <n v="89.674157303370791"/>
    <x v="8"/>
    <x v="20"/>
    <n v="12"/>
    <n v="22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0.48099999999999998"/>
    <n v="207.61682242990653"/>
    <x v="8"/>
    <x v="20"/>
    <n v="12"/>
    <n v="22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4.9555555555555554E-2"/>
    <n v="59.408805031446541"/>
    <x v="8"/>
    <x v="20"/>
    <n v="12"/>
    <n v="22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0.29948000000000002"/>
    <n v="358.97237569060775"/>
    <x v="8"/>
    <x v="20"/>
    <n v="12"/>
    <n v="22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0.23487562189054725"/>
    <n v="94.736641221374043"/>
    <x v="8"/>
    <x v="20"/>
    <n v="12"/>
    <n v="22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1.0162"/>
    <n v="80.647999999999996"/>
    <x v="8"/>
    <x v="20"/>
    <n v="12"/>
    <n v="22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2.9000000000000001E-2"/>
    <n v="168.68852459016392"/>
    <x v="8"/>
    <x v="20"/>
    <n v="12"/>
    <n v="22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1.6016666666666666"/>
    <n v="34.68888888888889"/>
    <x v="8"/>
    <x v="20"/>
    <n v="12"/>
    <n v="22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0.08"/>
    <n v="462.85714285714283"/>
    <x v="8"/>
    <x v="20"/>
    <n v="12"/>
    <n v="22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0.10529411764705883"/>
    <n v="104.38888888888889"/>
    <x v="8"/>
    <x v="20"/>
    <n v="12"/>
    <n v="22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0.2"/>
    <n v="7.5"/>
    <x v="8"/>
    <x v="20"/>
    <n v="12"/>
    <n v="22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2.8290909090909158E-2"/>
    <n v="47.13"/>
    <x v="8"/>
    <x v="20"/>
    <n v="12"/>
    <n v="22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0.16"/>
    <n v="414.28571428571428"/>
    <x v="8"/>
    <x v="20"/>
    <n v="12"/>
    <n v="22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0.14699999999999999"/>
    <n v="42.481481481481481"/>
    <x v="8"/>
    <x v="20"/>
    <n v="12"/>
    <n v="22"/>
  </r>
  <r>
    <s v="Death Valley will be the first photo book of Andi State"/>
    <n v="5000"/>
    <n v="5330"/>
    <x v="0"/>
    <x v="0"/>
    <s v="USD"/>
    <n v="1427309629"/>
    <n v="1425585229"/>
    <b v="0"/>
    <n v="49"/>
    <b v="1"/>
    <x v="20"/>
    <n v="6.6000000000000003E-2"/>
    <n v="108.77551020408163"/>
    <x v="8"/>
    <x v="20"/>
    <n v="12"/>
    <n v="22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0.65439999999999998"/>
    <n v="81.098039215686271"/>
    <x v="8"/>
    <x v="20"/>
    <n v="12"/>
    <n v="22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0.55000000000000004"/>
    <n v="51.666666666666664"/>
    <x v="8"/>
    <x v="20"/>
    <n v="12"/>
    <n v="22"/>
  </r>
  <r>
    <s v="Project rewards $25 gets you 190+ digital images"/>
    <n v="100"/>
    <n v="885"/>
    <x v="0"/>
    <x v="0"/>
    <s v="USD"/>
    <n v="1457739245"/>
    <n v="1455147245"/>
    <b v="0"/>
    <n v="25"/>
    <b v="1"/>
    <x v="20"/>
    <n v="7.85"/>
    <n v="35.4"/>
    <x v="8"/>
    <x v="20"/>
    <n v="12"/>
    <n v="22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9083333333333334E-2"/>
    <n v="103.63559322033899"/>
    <x v="8"/>
    <x v="20"/>
    <n v="12"/>
    <n v="22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-0.80400000000000005"/>
    <n v="55.282051282051285"/>
    <x v="8"/>
    <x v="20"/>
    <n v="12"/>
    <n v="22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-0.40532160000000006"/>
    <n v="72.16970873786407"/>
    <x v="8"/>
    <x v="20"/>
    <n v="12"/>
    <n v="22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-1"/>
    <e v="#DIV/0!"/>
    <x v="8"/>
    <x v="20"/>
    <n v="12"/>
    <n v="22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-0.54279999999999995"/>
    <n v="58.615384615384613"/>
    <x v="8"/>
    <x v="20"/>
    <n v="12"/>
    <n v="22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-0.96260000000000001"/>
    <n v="12.466666666666667"/>
    <x v="8"/>
    <x v="20"/>
    <n v="12"/>
    <n v="22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-0.97297500000000003"/>
    <n v="49.136363636363633"/>
    <x v="8"/>
    <x v="20"/>
    <n v="12"/>
    <n v="22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-0.43485714285714283"/>
    <n v="150.5"/>
    <x v="8"/>
    <x v="20"/>
    <n v="12"/>
    <n v="22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-0.78690476190476188"/>
    <n v="35.799999999999997"/>
    <x v="8"/>
    <x v="20"/>
    <n v="12"/>
    <n v="22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-0.84399999999999997"/>
    <n v="45.157894736842103"/>
    <x v="8"/>
    <x v="20"/>
    <n v="12"/>
    <n v="22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-0.93743333333333334"/>
    <n v="98.78947368421052"/>
    <x v="8"/>
    <x v="20"/>
    <n v="12"/>
    <n v="22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-0.54079999999999995"/>
    <n v="88.307692307692307"/>
    <x v="8"/>
    <x v="20"/>
    <n v="12"/>
    <n v="22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-0.34898461538461539"/>
    <n v="170.62903225806451"/>
    <x v="8"/>
    <x v="20"/>
    <n v="12"/>
    <n v="22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-0.93300000000000005"/>
    <n v="83.75"/>
    <x v="8"/>
    <x v="20"/>
    <n v="12"/>
    <n v="22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-0.864375"/>
    <n v="65.099999999999994"/>
    <x v="8"/>
    <x v="20"/>
    <n v="12"/>
    <n v="22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-0.98009999999999997"/>
    <n v="66.333333333333329"/>
    <x v="8"/>
    <x v="20"/>
    <n v="12"/>
    <n v="22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-0.63763636363636367"/>
    <n v="104.89473684210526"/>
    <x v="8"/>
    <x v="20"/>
    <n v="12"/>
    <n v="22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-0.60256666666666669"/>
    <n v="78.440789473684205"/>
    <x v="8"/>
    <x v="20"/>
    <n v="12"/>
    <n v="22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-0.74236363636363634"/>
    <n v="59.041666666666664"/>
    <x v="8"/>
    <x v="20"/>
    <n v="12"/>
    <n v="22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-0.84508571428571433"/>
    <n v="71.34210526315789"/>
    <x v="8"/>
    <x v="20"/>
    <n v="12"/>
    <n v="22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-0.76307499999999995"/>
    <n v="51.227027027027027"/>
    <x v="8"/>
    <x v="20"/>
    <n v="12"/>
    <n v="22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-0.60240000000000005"/>
    <n v="60.242424242424242"/>
    <x v="8"/>
    <x v="20"/>
    <n v="12"/>
    <n v="22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-0.79779166666666668"/>
    <n v="44.935185185185183"/>
    <x v="8"/>
    <x v="20"/>
    <n v="12"/>
    <n v="22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-0.52368421052631575"/>
    <n v="31.206896551724139"/>
    <x v="8"/>
    <x v="20"/>
    <n v="12"/>
    <n v="22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-0.84670000000000001"/>
    <n v="63.875"/>
    <x v="8"/>
    <x v="20"/>
    <n v="12"/>
    <n v="22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-0.98618181818181816"/>
    <n v="19"/>
    <x v="8"/>
    <x v="20"/>
    <n v="12"/>
    <n v="22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-0.995"/>
    <n v="10"/>
    <x v="8"/>
    <x v="20"/>
    <n v="12"/>
    <n v="22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-0.95042424242424239"/>
    <n v="109.06666666666666"/>
    <x v="8"/>
    <x v="20"/>
    <n v="12"/>
    <n v="22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-0.96433333333333338"/>
    <n v="26.75"/>
    <x v="8"/>
    <x v="20"/>
    <n v="12"/>
    <n v="22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-0.38875999999999999"/>
    <n v="109.93525179856115"/>
    <x v="8"/>
    <x v="20"/>
    <n v="12"/>
    <n v="22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-0.98666666666666669"/>
    <n v="20"/>
    <x v="8"/>
    <x v="20"/>
    <n v="12"/>
    <n v="22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-0.88922222222222225"/>
    <n v="55.388888888888886"/>
    <x v="8"/>
    <x v="20"/>
    <n v="12"/>
    <n v="22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-0.61264285714285716"/>
    <n v="133.90123456790124"/>
    <x v="8"/>
    <x v="20"/>
    <n v="12"/>
    <n v="22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-0.77947368421052632"/>
    <n v="48.720930232558139"/>
    <x v="8"/>
    <x v="20"/>
    <n v="12"/>
    <n v="22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-0.32450000000000001"/>
    <n v="48.25"/>
    <x v="8"/>
    <x v="20"/>
    <n v="12"/>
    <n v="22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-0.86362499999999998"/>
    <n v="58.972972972972975"/>
    <x v="8"/>
    <x v="20"/>
    <n v="12"/>
    <n v="22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-0.98254249999999999"/>
    <n v="11.638333333333334"/>
    <x v="8"/>
    <x v="20"/>
    <n v="12"/>
    <n v="22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-0.79550367488110674"/>
    <n v="83.716814159292042"/>
    <x v="8"/>
    <x v="20"/>
    <n v="12"/>
    <n v="22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-0.8614705882352941"/>
    <n v="63.648648648648646"/>
    <x v="8"/>
    <x v="20"/>
    <n v="12"/>
    <n v="22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-0.51514285714285712"/>
    <n v="94.277777777777771"/>
    <x v="8"/>
    <x v="20"/>
    <n v="12"/>
    <n v="22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-0.69199999999999995"/>
    <n v="71.86666666666666"/>
    <x v="8"/>
    <x v="20"/>
    <n v="12"/>
    <n v="22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-0.648258064516129"/>
    <n v="104.84615384615384"/>
    <x v="8"/>
    <x v="20"/>
    <n v="12"/>
    <n v="22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-0.63595555555555561"/>
    <n v="67.139344262295083"/>
    <x v="8"/>
    <x v="20"/>
    <n v="12"/>
    <n v="22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-0.97045000000000003"/>
    <n v="73.875"/>
    <x v="8"/>
    <x v="20"/>
    <n v="12"/>
    <n v="22"/>
  </r>
  <r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-0.88939999999999997"/>
    <n v="69.125"/>
    <x v="8"/>
    <x v="20"/>
    <n v="12"/>
    <n v="22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-0.58592857142857147"/>
    <n v="120.77083333333333"/>
    <x v="8"/>
    <x v="20"/>
    <n v="12"/>
    <n v="22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-0.89142857142857146"/>
    <n v="42.222222222222221"/>
    <x v="8"/>
    <x v="20"/>
    <n v="12"/>
    <n v="22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-0.96666666666666667"/>
    <n v="7.5"/>
    <x v="8"/>
    <x v="20"/>
    <n v="12"/>
    <n v="22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-0.99925925925925929"/>
    <n v="1.5384615384615385"/>
    <x v="8"/>
    <x v="20"/>
    <n v="12"/>
    <n v="22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-0.86692307692307691"/>
    <n v="37.608695652173914"/>
    <x v="8"/>
    <x v="20"/>
    <n v="12"/>
    <n v="22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-1"/>
    <e v="#DIV/0!"/>
    <x v="8"/>
    <x v="20"/>
    <n v="12"/>
    <n v="22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-0.50816666666666666"/>
    <n v="42.157142857142858"/>
    <x v="8"/>
    <x v="20"/>
    <n v="12"/>
    <n v="22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-1"/>
    <e v="#DIV/0!"/>
    <x v="8"/>
    <x v="20"/>
    <n v="12"/>
    <n v="22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-0.97963999999999996"/>
    <n v="84.833333333333329"/>
    <x v="8"/>
    <x v="20"/>
    <n v="12"/>
    <n v="22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-0.47672222222222221"/>
    <n v="94.19"/>
    <x v="8"/>
    <x v="20"/>
    <n v="12"/>
    <n v="22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-1"/>
    <e v="#DIV/0!"/>
    <x v="8"/>
    <x v="20"/>
    <n v="12"/>
    <n v="22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-0.97916666666666663"/>
    <n v="6.25"/>
    <x v="8"/>
    <x v="20"/>
    <n v="12"/>
    <n v="22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-0.93434615384615383"/>
    <n v="213.375"/>
    <x v="8"/>
    <x v="20"/>
    <n v="12"/>
    <n v="22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0.34889999999999999"/>
    <n v="59.162280701754383"/>
    <x v="4"/>
    <x v="11"/>
    <n v="6"/>
    <n v="10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0"/>
    <n v="27.272727272727273"/>
    <x v="4"/>
    <x v="11"/>
    <n v="6"/>
    <n v="10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0.15857142857142856"/>
    <n v="24.575757575757574"/>
    <x v="4"/>
    <x v="11"/>
    <n v="6"/>
    <n v="10"/>
  </r>
  <r>
    <s v="cd fund raiser"/>
    <n v="3000"/>
    <n v="3002"/>
    <x v="0"/>
    <x v="0"/>
    <s v="USD"/>
    <n v="1389146880"/>
    <n v="1387403967"/>
    <b v="0"/>
    <n v="40"/>
    <b v="1"/>
    <x v="11"/>
    <n v="6.6666666666666664E-4"/>
    <n v="75.05"/>
    <x v="4"/>
    <x v="11"/>
    <n v="6"/>
    <n v="10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5.0500000000000003E-2"/>
    <n v="42.02"/>
    <x v="4"/>
    <x v="11"/>
    <n v="6"/>
    <n v="10"/>
  </r>
  <r>
    <s v="Hear your favorite Bear Ghost in eargasmic quality!"/>
    <n v="2000"/>
    <n v="2020"/>
    <x v="0"/>
    <x v="0"/>
    <s v="USD"/>
    <n v="1392675017"/>
    <n v="1390083017"/>
    <b v="0"/>
    <n v="38"/>
    <b v="1"/>
    <x v="11"/>
    <n v="0.01"/>
    <n v="53.157894736842103"/>
    <x v="4"/>
    <x v="11"/>
    <n v="6"/>
    <n v="10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6.6249999999999998E-3"/>
    <n v="83.885416666666671"/>
    <x v="4"/>
    <x v="11"/>
    <n v="6"/>
    <n v="10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6000000000000001E-3"/>
    <n v="417.33333333333331"/>
    <x v="4"/>
    <x v="11"/>
    <n v="6"/>
    <n v="10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0.66683333333333328"/>
    <n v="75.765151515151516"/>
    <x v="4"/>
    <x v="11"/>
    <n v="6"/>
    <n v="10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5333333333333332E-2"/>
    <n v="67.389380530973455"/>
    <x v="4"/>
    <x v="11"/>
    <n v="6"/>
    <n v="10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0.03"/>
    <n v="73.571428571428569"/>
    <x v="4"/>
    <x v="11"/>
    <n v="6"/>
    <n v="10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0.42857142857142855"/>
    <n v="25"/>
    <x v="4"/>
    <x v="11"/>
    <n v="6"/>
    <n v="10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1.625"/>
    <n v="42"/>
    <x v="4"/>
    <x v="11"/>
    <n v="6"/>
    <n v="10"/>
  </r>
  <r>
    <s v="Help us fund our first tour and promote our new EP!"/>
    <n v="10000"/>
    <n v="11805"/>
    <x v="0"/>
    <x v="0"/>
    <s v="USD"/>
    <n v="1422140895"/>
    <n v="1418684895"/>
    <b v="0"/>
    <n v="90"/>
    <b v="1"/>
    <x v="11"/>
    <n v="0.18049999999999999"/>
    <n v="131.16666666666666"/>
    <x v="4"/>
    <x v="11"/>
    <n v="6"/>
    <n v="10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0.04"/>
    <n v="47.272727272727273"/>
    <x v="4"/>
    <x v="11"/>
    <n v="6"/>
    <n v="10"/>
  </r>
  <r>
    <s v="Help fund our 2013 Sound &amp; Lighting Touring rig!"/>
    <n v="5000"/>
    <n v="10017"/>
    <x v="0"/>
    <x v="0"/>
    <s v="USD"/>
    <n v="1361129129"/>
    <n v="1359660329"/>
    <b v="0"/>
    <n v="55"/>
    <b v="1"/>
    <x v="11"/>
    <n v="1.0034000000000001"/>
    <n v="182.12727272727273"/>
    <x v="4"/>
    <x v="11"/>
    <n v="6"/>
    <n v="10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2.0683333333333334"/>
    <n v="61.366666666666667"/>
    <x v="4"/>
    <x v="11"/>
    <n v="6"/>
    <n v="10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4900000000000091E-3"/>
    <n v="35.767499999999998"/>
    <x v="4"/>
    <x v="11"/>
    <n v="6"/>
    <n v="10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1.0529999999999999"/>
    <n v="45.62222222222222"/>
    <x v="4"/>
    <x v="11"/>
    <n v="6"/>
    <n v="10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8.8888888888888892E-2"/>
    <n v="75.384615384615387"/>
    <x v="4"/>
    <x v="11"/>
    <n v="6"/>
    <n v="10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7500000000000002E-2"/>
    <n v="50.875"/>
    <x v="4"/>
    <x v="11"/>
    <n v="6"/>
    <n v="10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0.2525"/>
    <n v="119.28571428571429"/>
    <x v="4"/>
    <x v="11"/>
    <n v="6"/>
    <n v="10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0.24006100000000005"/>
    <n v="92.541865671641801"/>
    <x v="4"/>
    <x v="11"/>
    <n v="6"/>
    <n v="10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4E-2"/>
    <n v="76.05"/>
    <x v="4"/>
    <x v="11"/>
    <n v="6"/>
    <n v="10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0"/>
    <n v="52.631578947368418"/>
    <x v="4"/>
    <x v="11"/>
    <n v="6"/>
    <n v="10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0.37926666666666664"/>
    <n v="98.990430622009569"/>
    <x v="4"/>
    <x v="11"/>
    <n v="6"/>
    <n v="10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0.20880000000000001"/>
    <n v="79.526315789473685"/>
    <x v="4"/>
    <x v="11"/>
    <n v="6"/>
    <n v="10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7.3666666666666672E-2"/>
    <n v="134.20833333333334"/>
    <x v="4"/>
    <x v="11"/>
    <n v="6"/>
    <n v="10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3.3333333333333335E-3"/>
    <n v="37.625"/>
    <x v="4"/>
    <x v="11"/>
    <n v="6"/>
    <n v="10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5222222222222222E-2"/>
    <n v="51.044692737430168"/>
    <x v="4"/>
    <x v="11"/>
    <n v="6"/>
    <n v="10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7.6923076923076923E-4"/>
    <n v="50.03846153846154"/>
    <x v="4"/>
    <x v="11"/>
    <n v="6"/>
    <n v="10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0.16966666666666666"/>
    <n v="133.93129770992365"/>
    <x v="4"/>
    <x v="11"/>
    <n v="6"/>
    <n v="10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8749999999999999E-2"/>
    <n v="58.214285714285715"/>
    <x v="4"/>
    <x v="11"/>
    <n v="6"/>
    <n v="10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2.1236666666666619E-2"/>
    <n v="88.037643678160919"/>
    <x v="4"/>
    <x v="11"/>
    <n v="6"/>
    <n v="10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0.54058971428571423"/>
    <n v="70.576753926701571"/>
    <x v="4"/>
    <x v="11"/>
    <n v="6"/>
    <n v="10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2500000000000001E-2"/>
    <n v="53.289473684210527"/>
    <x v="4"/>
    <x v="11"/>
    <n v="6"/>
    <n v="10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0"/>
    <n v="136.36363636363637"/>
    <x v="4"/>
    <x v="11"/>
    <n v="6"/>
    <n v="10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8.7480087480087482E-2"/>
    <n v="40.547315436241611"/>
    <x v="4"/>
    <x v="11"/>
    <n v="6"/>
    <n v="10"/>
  </r>
  <r>
    <s v="Queen Kwong is going ON TOUR to London and Paris!"/>
    <n v="3000"/>
    <n v="3955"/>
    <x v="0"/>
    <x v="0"/>
    <s v="USD"/>
    <n v="1316716129"/>
    <n v="1314124129"/>
    <b v="0"/>
    <n v="56"/>
    <b v="1"/>
    <x v="11"/>
    <n v="0.31833333333333336"/>
    <n v="70.625"/>
    <x v="4"/>
    <x v="11"/>
    <n v="6"/>
    <n v="10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0.33466666666666667"/>
    <n v="52.684210526315788"/>
    <x v="4"/>
    <x v="11"/>
    <n v="6"/>
    <n v="10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-1"/>
    <e v="#DIV/0!"/>
    <x v="6"/>
    <x v="18"/>
    <n v="6"/>
    <n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-0.91916666666666669"/>
    <n v="90.9375"/>
    <x v="6"/>
    <x v="18"/>
    <n v="6"/>
    <n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-0.996"/>
    <n v="5"/>
    <x v="6"/>
    <x v="18"/>
    <n v="6"/>
    <n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-0.57107692307692304"/>
    <n v="58.083333333333336"/>
    <x v="6"/>
    <x v="18"/>
    <n v="6"/>
    <n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-0.99996363636363639"/>
    <n v="2"/>
    <x v="6"/>
    <x v="18"/>
    <n v="6"/>
    <n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-0.995"/>
    <n v="62.5"/>
    <x v="6"/>
    <x v="18"/>
    <n v="6"/>
    <n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-0.99950000000000006"/>
    <n v="10"/>
    <x v="6"/>
    <x v="18"/>
    <n v="6"/>
    <n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-0.95132000000000005"/>
    <n v="71.588235294117652"/>
    <x v="6"/>
    <x v="18"/>
    <n v="6"/>
    <n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-1"/>
    <e v="#DIV/0!"/>
    <x v="6"/>
    <x v="18"/>
    <n v="6"/>
    <n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-0.89685714285714291"/>
    <n v="32.81818181818182"/>
    <x v="6"/>
    <x v="18"/>
    <n v="6"/>
    <n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-0.28215384615384614"/>
    <n v="49.11578947368421"/>
    <x v="6"/>
    <x v="18"/>
    <n v="6"/>
    <n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-0.98939999999999995"/>
    <n v="16.307692307692307"/>
    <x v="6"/>
    <x v="18"/>
    <n v="6"/>
    <n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-0.99550000000000005"/>
    <n v="18"/>
    <x v="6"/>
    <x v="18"/>
    <n v="6"/>
    <n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-0.99983750000000005"/>
    <n v="13"/>
    <x v="6"/>
    <x v="18"/>
    <n v="6"/>
    <n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-0.99490000000000001"/>
    <n v="17"/>
    <x v="6"/>
    <x v="18"/>
    <n v="6"/>
    <n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-1"/>
    <e v="#DIV/0!"/>
    <x v="6"/>
    <x v="18"/>
    <n v="6"/>
    <n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-1"/>
    <e v="#DIV/0!"/>
    <x v="6"/>
    <x v="18"/>
    <n v="6"/>
    <n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-1"/>
    <e v="#DIV/0!"/>
    <x v="6"/>
    <x v="18"/>
    <n v="6"/>
    <n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-0.99880000000000002"/>
    <n v="3"/>
    <x v="6"/>
    <x v="18"/>
    <n v="6"/>
    <n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-0.79920000000000002"/>
    <n v="41.833333333333336"/>
    <x v="6"/>
    <x v="18"/>
    <n v="6"/>
    <n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0.72684500000000007"/>
    <n v="49.338428571428572"/>
    <x v="4"/>
    <x v="14"/>
    <n v="6"/>
    <n v="16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8.9552238805970154E-3"/>
    <n v="41.728395061728392"/>
    <x v="4"/>
    <x v="14"/>
    <n v="6"/>
    <n v="16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4.8048048048048048E-2"/>
    <n v="32.71875"/>
    <x v="4"/>
    <x v="14"/>
    <n v="6"/>
    <n v="16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0.35099999999999998"/>
    <n v="51.96153846153846"/>
    <x v="4"/>
    <x v="14"/>
    <n v="6"/>
    <n v="16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0.16327868852459015"/>
    <n v="50.685714285714283"/>
    <x v="4"/>
    <x v="14"/>
    <n v="6"/>
    <n v="16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2.0833333333333332E-2"/>
    <n v="42.241379310344826"/>
    <x v="4"/>
    <x v="14"/>
    <n v="6"/>
    <n v="16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0.11166666666666666"/>
    <n v="416.875"/>
    <x v="4"/>
    <x v="14"/>
    <n v="6"/>
    <n v="16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0.66080000000000005"/>
    <n v="46.651685393258425"/>
    <x v="4"/>
    <x v="14"/>
    <n v="6"/>
    <n v="16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6.6000000000000003E-2"/>
    <n v="48.454545454545453"/>
    <x v="4"/>
    <x v="14"/>
    <n v="6"/>
    <n v="16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0.44584416666666676"/>
    <n v="70.5289837398374"/>
    <x v="4"/>
    <x v="14"/>
    <n v="6"/>
    <n v="16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5.5500000000000001E-2"/>
    <n v="87.958333333333329"/>
    <x v="4"/>
    <x v="14"/>
    <n v="6"/>
    <n v="16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0.36599999999999999"/>
    <n v="26.26923076923077"/>
    <x v="4"/>
    <x v="14"/>
    <n v="6"/>
    <n v="16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0.04"/>
    <n v="57.777777777777779"/>
    <x v="4"/>
    <x v="14"/>
    <n v="6"/>
    <n v="16"/>
  </r>
  <r>
    <s v="Im trying to raise $1000 for a 3 song EP in a studio!"/>
    <n v="1000"/>
    <n v="1145"/>
    <x v="0"/>
    <x v="0"/>
    <s v="USD"/>
    <n v="1329082983"/>
    <n v="1326404583"/>
    <b v="0"/>
    <n v="20"/>
    <b v="1"/>
    <x v="14"/>
    <n v="0.14499999999999999"/>
    <n v="57.25"/>
    <x v="4"/>
    <x v="14"/>
    <n v="6"/>
    <n v="16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7195767195767195E-2"/>
    <n v="196.34042553191489"/>
    <x v="4"/>
    <x v="14"/>
    <n v="6"/>
    <n v="16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0.23946784922394679"/>
    <n v="43"/>
    <x v="4"/>
    <x v="14"/>
    <n v="6"/>
    <n v="16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2.4566929133858266E-2"/>
    <n v="35.551912568306008"/>
    <x v="4"/>
    <x v="14"/>
    <n v="6"/>
    <n v="16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0.44500000000000001"/>
    <n v="68.80952380952381"/>
    <x v="4"/>
    <x v="14"/>
    <n v="6"/>
    <n v="16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0.33333333333333331"/>
    <n v="28.571428571428573"/>
    <x v="4"/>
    <x v="14"/>
    <n v="6"/>
    <n v="16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9.3644000000000047E-2"/>
    <n v="50.631666666666668"/>
    <x v="4"/>
    <x v="14"/>
    <n v="6"/>
    <n v="16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-0.97303030303030302"/>
    <n v="106.8"/>
    <x v="2"/>
    <x v="29"/>
    <n v="11"/>
    <n v="18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-0.98799999999999999"/>
    <n v="4"/>
    <x v="2"/>
    <x v="29"/>
    <n v="11"/>
    <n v="18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-0.53400000000000003"/>
    <n v="34.097560975609753"/>
    <x v="2"/>
    <x v="29"/>
    <n v="11"/>
    <n v="18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-0.999"/>
    <n v="25"/>
    <x v="2"/>
    <x v="29"/>
    <n v="11"/>
    <n v="18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-0.99831999999999999"/>
    <n v="10.5"/>
    <x v="2"/>
    <x v="29"/>
    <n v="11"/>
    <n v="18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-0.57240000000000002"/>
    <n v="215.95959595959596"/>
    <x v="2"/>
    <x v="29"/>
    <n v="11"/>
    <n v="18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-0.99716666666666665"/>
    <n v="21.25"/>
    <x v="2"/>
    <x v="29"/>
    <n v="11"/>
    <n v="18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-0.98268"/>
    <n v="108.25"/>
    <x v="2"/>
    <x v="29"/>
    <n v="11"/>
    <n v="18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-0.85888571428571425"/>
    <n v="129.97368421052633"/>
    <x v="2"/>
    <x v="29"/>
    <n v="11"/>
    <n v="18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-0.60604705882352938"/>
    <n v="117.49473684210527"/>
    <x v="2"/>
    <x v="29"/>
    <n v="11"/>
    <n v="18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-0.99976470588235289"/>
    <n v="10"/>
    <x v="2"/>
    <x v="29"/>
    <n v="11"/>
    <n v="18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-0.40699999999999997"/>
    <n v="70.595238095238102"/>
    <x v="2"/>
    <x v="29"/>
    <n v="11"/>
    <n v="18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-0.98672916666666666"/>
    <n v="24.5"/>
    <x v="2"/>
    <x v="29"/>
    <n v="11"/>
    <n v="18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-0.90990990990990994"/>
    <n v="30"/>
    <x v="2"/>
    <x v="29"/>
    <n v="11"/>
    <n v="18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-0.98399999999999999"/>
    <n v="2"/>
    <x v="2"/>
    <x v="29"/>
    <n v="11"/>
    <n v="18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-0.99490000000000001"/>
    <n v="17"/>
    <x v="2"/>
    <x v="29"/>
    <n v="11"/>
    <n v="18"/>
  </r>
  <r>
    <s v="Let's build a legendary brand altogether"/>
    <n v="390000"/>
    <n v="205025"/>
    <x v="2"/>
    <x v="7"/>
    <s v="HKD"/>
    <n v="1486708133"/>
    <n v="1484116133"/>
    <b v="0"/>
    <n v="70"/>
    <b v="0"/>
    <x v="29"/>
    <n v="-0.47429487179487179"/>
    <n v="2928.9285714285716"/>
    <x v="2"/>
    <x v="29"/>
    <n v="11"/>
    <n v="18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-0.98960000000000004"/>
    <n v="28.888888888888889"/>
    <x v="2"/>
    <x v="29"/>
    <n v="11"/>
    <n v="18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-0.52600000000000002"/>
    <n v="29.625"/>
    <x v="2"/>
    <x v="29"/>
    <n v="11"/>
    <n v="18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-0.56969999999999998"/>
    <n v="40.980952380952381"/>
    <x v="2"/>
    <x v="29"/>
    <n v="11"/>
    <n v="18"/>
  </r>
  <r>
    <s v="The Fine Spirits are making an album, but we need your help!"/>
    <n v="1500"/>
    <n v="2052"/>
    <x v="0"/>
    <x v="0"/>
    <s v="USD"/>
    <n v="1342243143"/>
    <n v="1339651143"/>
    <b v="0"/>
    <n v="38"/>
    <b v="1"/>
    <x v="14"/>
    <n v="0.36799999999999999"/>
    <n v="54"/>
    <x v="4"/>
    <x v="14"/>
    <n v="6"/>
    <n v="16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0.1555"/>
    <n v="36.109375"/>
    <x v="4"/>
    <x v="14"/>
    <n v="6"/>
    <n v="16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1.4079999999999999"/>
    <n v="23.153846153846153"/>
    <x v="4"/>
    <x v="14"/>
    <n v="6"/>
    <n v="16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0.14399999999999999"/>
    <n v="104"/>
    <x v="4"/>
    <x v="14"/>
    <n v="6"/>
    <n v="16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0.10333333333333333"/>
    <n v="31.826923076923077"/>
    <x v="4"/>
    <x v="14"/>
    <n v="6"/>
    <n v="16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0.95379333333333338"/>
    <n v="27.3896261682243"/>
    <x v="4"/>
    <x v="14"/>
    <n v="6"/>
    <n v="16"/>
  </r>
  <r>
    <s v="Hampshire is headed to GBS Detroit."/>
    <n v="600"/>
    <n v="620"/>
    <x v="0"/>
    <x v="0"/>
    <s v="USD"/>
    <n v="1331182740"/>
    <n v="1329856839"/>
    <b v="0"/>
    <n v="11"/>
    <b v="1"/>
    <x v="14"/>
    <n v="3.3333333333333333E-2"/>
    <n v="56.363636363636367"/>
    <x v="4"/>
    <x v="14"/>
    <n v="6"/>
    <n v="16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3.1372549019607843E-2"/>
    <n v="77.352941176470594"/>
    <x v="4"/>
    <x v="14"/>
    <n v="6"/>
    <n v="16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3.1250000000000002E-3"/>
    <n v="42.8"/>
    <x v="4"/>
    <x v="14"/>
    <n v="6"/>
    <n v="16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0.27"/>
    <n v="48.846153846153847"/>
    <x v="4"/>
    <x v="14"/>
    <n v="6"/>
    <n v="16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0.20601"/>
    <n v="48.240400000000001"/>
    <x v="4"/>
    <x v="14"/>
    <n v="6"/>
    <n v="16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6.99047619047619E-2"/>
    <n v="70.212500000000006"/>
    <x v="4"/>
    <x v="14"/>
    <n v="6"/>
    <n v="16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0.72433333333333338"/>
    <n v="94.054545454545448"/>
    <x v="4"/>
    <x v="14"/>
    <n v="6"/>
    <n v="16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0.23619999999999999"/>
    <n v="80.272727272727266"/>
    <x v="4"/>
    <x v="14"/>
    <n v="6"/>
    <n v="16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8.4000000000000005E-2"/>
    <n v="54.2"/>
    <x v="4"/>
    <x v="14"/>
    <n v="6"/>
    <n v="16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0.16520133333333337"/>
    <n v="60.26903448275862"/>
    <x v="4"/>
    <x v="14"/>
    <n v="6"/>
    <n v="16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0.87245000000000006"/>
    <n v="38.740344827586206"/>
    <x v="4"/>
    <x v="14"/>
    <n v="6"/>
    <n v="16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0.15933333333333333"/>
    <n v="152.54385964912279"/>
    <x v="4"/>
    <x v="14"/>
    <n v="6"/>
    <n v="16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0.107"/>
    <n v="115.3125"/>
    <x v="4"/>
    <x v="14"/>
    <n v="6"/>
    <n v="16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0.70923076923076922"/>
    <n v="35.838709677419352"/>
    <x v="4"/>
    <x v="14"/>
    <n v="6"/>
    <n v="16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0.26118356000000004"/>
    <n v="64.570118779438872"/>
    <x v="2"/>
    <x v="30"/>
    <n v="11"/>
    <n v="19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0.38440333333333332"/>
    <n v="87.436000000000007"/>
    <x v="2"/>
    <x v="30"/>
    <n v="11"/>
    <n v="19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6.052499999999998"/>
    <n v="68.815577078288939"/>
    <x v="2"/>
    <x v="30"/>
    <n v="11"/>
    <n v="19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6.8805550000000002"/>
    <n v="176.200223588597"/>
    <x v="2"/>
    <x v="30"/>
    <n v="11"/>
    <n v="19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.4801799999999998"/>
    <n v="511.79117647058825"/>
    <x v="2"/>
    <x v="30"/>
    <n v="11"/>
    <n v="19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0.49746666666666667"/>
    <n v="160.44285714285715"/>
    <x v="2"/>
    <x v="30"/>
    <n v="11"/>
    <n v="19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6.3375000000000627E-3"/>
    <n v="35.003043478260871"/>
    <x v="2"/>
    <x v="30"/>
    <n v="11"/>
    <n v="19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7.0021100000000001"/>
    <n v="188.50671378091872"/>
    <x v="2"/>
    <x v="30"/>
    <n v="11"/>
    <n v="19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6.0026000000000058E-2"/>
    <n v="56.204984093319197"/>
    <x v="2"/>
    <x v="30"/>
    <n v="11"/>
    <n v="19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1.0051866666666669"/>
    <n v="51.3054157782516"/>
    <x v="2"/>
    <x v="30"/>
    <n v="11"/>
    <n v="19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1.1244400000000001"/>
    <n v="127.36450839328538"/>
    <x v="2"/>
    <x v="30"/>
    <n v="11"/>
    <n v="19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0.98472371428571437"/>
    <n v="101.85532258064516"/>
    <x v="2"/>
    <x v="30"/>
    <n v="11"/>
    <n v="19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1.2594666666666667"/>
    <n v="230.55782312925169"/>
    <x v="2"/>
    <x v="30"/>
    <n v="11"/>
    <n v="19"/>
  </r>
  <r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5.9894800000000004"/>
    <n v="842.10602409638557"/>
    <x v="2"/>
    <x v="30"/>
    <n v="11"/>
    <n v="19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2.9859528571428569"/>
    <n v="577.27593103448271"/>
    <x v="2"/>
    <x v="30"/>
    <n v="11"/>
    <n v="19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1.9403333333333332"/>
    <n v="483.34246575342468"/>
    <x v="2"/>
    <x v="30"/>
    <n v="11"/>
    <n v="19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0.67504700000000006"/>
    <n v="76.138500000000008"/>
    <x v="2"/>
    <x v="30"/>
    <n v="11"/>
    <n v="19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3.355717142857143"/>
    <n v="74.107684365781708"/>
    <x v="2"/>
    <x v="30"/>
    <n v="11"/>
    <n v="19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0.56734400000000007"/>
    <n v="36.965660377358489"/>
    <x v="2"/>
    <x v="30"/>
    <n v="11"/>
    <n v="19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0.17902857142857143"/>
    <n v="2500.969696969697"/>
    <x v="2"/>
    <x v="30"/>
    <n v="11"/>
    <n v="19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0.053811999999999"/>
    <n v="67.690214329454989"/>
    <x v="2"/>
    <x v="30"/>
    <n v="11"/>
    <n v="19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0.92925000000000002"/>
    <n v="63.04738562091503"/>
    <x v="2"/>
    <x v="30"/>
    <n v="11"/>
    <n v="19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0.26884210526315788"/>
    <n v="117.6"/>
    <x v="2"/>
    <x v="30"/>
    <n v="11"/>
    <n v="19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.5957748878923765"/>
    <n v="180.75185011709601"/>
    <x v="2"/>
    <x v="30"/>
    <n v="11"/>
    <n v="19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1.6228"/>
    <n v="127.32038834951456"/>
    <x v="2"/>
    <x v="30"/>
    <n v="11"/>
    <n v="19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.0674309"/>
    <n v="136.6444745538665"/>
    <x v="2"/>
    <x v="30"/>
    <n v="11"/>
    <n v="19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2.7012999999999998"/>
    <n v="182.78024691358024"/>
    <x v="2"/>
    <x v="30"/>
    <n v="11"/>
    <n v="19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1.8496600000000001"/>
    <n v="279.37843137254902"/>
    <x v="2"/>
    <x v="30"/>
    <n v="11"/>
    <n v="19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4.7907999999999999"/>
    <n v="61.375728669846318"/>
    <x v="2"/>
    <x v="30"/>
    <n v="11"/>
    <n v="19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0.318"/>
    <n v="80.727532097004286"/>
    <x v="2"/>
    <x v="30"/>
    <n v="11"/>
    <n v="19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1.6302771750000002"/>
    <n v="272.35590732591254"/>
    <x v="2"/>
    <x v="30"/>
    <n v="11"/>
    <n v="19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5.7447999999999997"/>
    <n v="70.848739495798313"/>
    <x v="2"/>
    <x v="30"/>
    <n v="11"/>
    <n v="19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1.5683081313131313"/>
    <n v="247.94003412969283"/>
    <x v="2"/>
    <x v="30"/>
    <n v="11"/>
    <n v="19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2.7549600000000001"/>
    <n v="186.81393034825871"/>
    <x v="2"/>
    <x v="30"/>
    <n v="11"/>
    <n v="19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.0870837499999997"/>
    <n v="131.98948616600788"/>
    <x v="2"/>
    <x v="30"/>
    <n v="11"/>
    <n v="19"/>
  </r>
  <r>
    <s v="Can you help us make an ultra bright white one a reality?"/>
    <n v="4000"/>
    <n v="13864"/>
    <x v="0"/>
    <x v="1"/>
    <s v="GBP"/>
    <n v="1373751325"/>
    <n v="1371159325"/>
    <b v="1"/>
    <n v="473"/>
    <b v="1"/>
    <x v="30"/>
    <n v="2.4660000000000002"/>
    <n v="29.310782241014799"/>
    <x v="2"/>
    <x v="30"/>
    <n v="11"/>
    <n v="19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3.0232999999999999"/>
    <n v="245.02436053593178"/>
    <x v="2"/>
    <x v="30"/>
    <n v="11"/>
    <n v="19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9.2684514"/>
    <n v="1323.2540463917526"/>
    <x v="2"/>
    <x v="30"/>
    <n v="11"/>
    <n v="19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0.14901154999999999"/>
    <n v="282.65966789667897"/>
    <x v="2"/>
    <x v="30"/>
    <n v="11"/>
    <n v="19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2.5482402000000004"/>
    <n v="91.214401028277635"/>
    <x v="2"/>
    <x v="30"/>
    <n v="11"/>
    <n v="19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-0.94920000000000004"/>
    <n v="31.75"/>
    <x v="8"/>
    <x v="31"/>
    <n v="12"/>
    <n v="18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-1"/>
    <e v="#DIV/0!"/>
    <x v="8"/>
    <x v="31"/>
    <n v="12"/>
    <n v="18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-0.95699999999999996"/>
    <n v="88.6875"/>
    <x v="8"/>
    <x v="31"/>
    <n v="12"/>
    <n v="18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-0.78853333333333331"/>
    <n v="453.14285714285717"/>
    <x v="8"/>
    <x v="31"/>
    <n v="12"/>
    <n v="18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-0.96812500000000001"/>
    <n v="12.75"/>
    <x v="8"/>
    <x v="31"/>
    <n v="12"/>
    <n v="18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-0.99950000000000006"/>
    <n v="1"/>
    <x v="8"/>
    <x v="31"/>
    <n v="12"/>
    <n v="18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-0.57527272727272727"/>
    <n v="83.428571428571431"/>
    <x v="8"/>
    <x v="31"/>
    <n v="12"/>
    <n v="18"/>
  </r>
  <r>
    <s v="Expressing art in an image!"/>
    <n v="6000"/>
    <n v="25"/>
    <x v="2"/>
    <x v="0"/>
    <s v="USD"/>
    <n v="1440094742"/>
    <n v="1437502742"/>
    <b v="0"/>
    <n v="1"/>
    <b v="0"/>
    <x v="31"/>
    <n v="-0.99583333333333335"/>
    <n v="25"/>
    <x v="8"/>
    <x v="31"/>
    <n v="12"/>
    <n v="18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-0.99"/>
    <n v="50"/>
    <x v="8"/>
    <x v="31"/>
    <n v="12"/>
    <n v="18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-0.83033333333333337"/>
    <n v="101.8"/>
    <x v="8"/>
    <x v="31"/>
    <n v="12"/>
    <n v="18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-0.93"/>
    <n v="46.666666666666664"/>
    <x v="8"/>
    <x v="31"/>
    <n v="12"/>
    <n v="18"/>
  </r>
  <r>
    <s v="A complete revamp of all the Disney Princes &amp; Princesses!"/>
    <n v="1500"/>
    <n v="2"/>
    <x v="2"/>
    <x v="0"/>
    <s v="USD"/>
    <n v="1424229991"/>
    <n v="1421637991"/>
    <b v="0"/>
    <n v="2"/>
    <b v="0"/>
    <x v="31"/>
    <n v="-0.9986666666666667"/>
    <n v="1"/>
    <x v="8"/>
    <x v="31"/>
    <n v="12"/>
    <n v="18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-1"/>
    <e v="#DIV/0!"/>
    <x v="8"/>
    <x v="31"/>
    <n v="12"/>
    <n v="18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-1"/>
    <e v="#DIV/0!"/>
    <x v="8"/>
    <x v="31"/>
    <n v="12"/>
    <n v="18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-0.92200000000000004"/>
    <n v="26"/>
    <x v="8"/>
    <x v="31"/>
    <n v="12"/>
    <n v="18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-1"/>
    <e v="#DIV/0!"/>
    <x v="8"/>
    <x v="31"/>
    <n v="12"/>
    <n v="18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-1"/>
    <e v="#DIV/0!"/>
    <x v="8"/>
    <x v="31"/>
    <n v="12"/>
    <n v="18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-0.73799999999999999"/>
    <n v="218.33333333333334"/>
    <x v="8"/>
    <x v="31"/>
    <n v="12"/>
    <n v="18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-0.99238709677419357"/>
    <n v="33.714285714285715"/>
    <x v="8"/>
    <x v="31"/>
    <n v="12"/>
    <n v="18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-0.875"/>
    <n v="25"/>
    <x v="8"/>
    <x v="31"/>
    <n v="12"/>
    <n v="18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2.8212909090909091"/>
    <n v="128.38790470372632"/>
    <x v="2"/>
    <x v="30"/>
    <n v="11"/>
    <n v="19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1.1679421999999999"/>
    <n v="78.834261818181815"/>
    <x v="2"/>
    <x v="30"/>
    <n v="11"/>
    <n v="19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2.12"/>
    <n v="91.764705882352942"/>
    <x v="2"/>
    <x v="30"/>
    <n v="11"/>
    <n v="19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1.3442048000000002"/>
    <n v="331.10237288135596"/>
    <x v="2"/>
    <x v="30"/>
    <n v="11"/>
    <n v="19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0.23680099999999996"/>
    <n v="194.26193717277485"/>
    <x v="2"/>
    <x v="30"/>
    <n v="11"/>
    <n v="19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1.4783999999999999"/>
    <n v="408.97689768976898"/>
    <x v="2"/>
    <x v="30"/>
    <n v="11"/>
    <n v="19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0.15709200000000001"/>
    <n v="84.459270072992695"/>
    <x v="2"/>
    <x v="30"/>
    <n v="11"/>
    <n v="19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0.17074847688105987"/>
    <n v="44.853658536585364"/>
    <x v="2"/>
    <x v="30"/>
    <n v="11"/>
    <n v="19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2.05158"/>
    <n v="383.3643216080402"/>
    <x v="2"/>
    <x v="30"/>
    <n v="11"/>
    <n v="19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2.2005299999999997"/>
    <n v="55.276856649395505"/>
    <x v="2"/>
    <x v="30"/>
    <n v="11"/>
    <n v="19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7.19564"/>
    <n v="422.02059732234807"/>
    <x v="2"/>
    <x v="30"/>
    <n v="11"/>
    <n v="19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1.349"/>
    <n v="64.180327868852459"/>
    <x v="2"/>
    <x v="30"/>
    <n v="11"/>
    <n v="19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3.9491375"/>
    <n v="173.57781674704077"/>
    <x v="2"/>
    <x v="30"/>
    <n v="11"/>
    <n v="19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7.137822333333332"/>
    <n v="88.601680840609291"/>
    <x v="2"/>
    <x v="30"/>
    <n v="11"/>
    <n v="19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0.13000138888888893"/>
    <n v="50.222283950617282"/>
    <x v="2"/>
    <x v="30"/>
    <n v="11"/>
    <n v="19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8.2154220000000002"/>
    <n v="192.38876826722338"/>
    <x v="2"/>
    <x v="30"/>
    <n v="11"/>
    <n v="19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0.25102399999999997"/>
    <n v="73.416901408450698"/>
    <x v="2"/>
    <x v="30"/>
    <n v="11"/>
    <n v="19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2.2434307692307628E-2"/>
    <n v="147.68495555555555"/>
    <x v="2"/>
    <x v="30"/>
    <n v="11"/>
    <n v="19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3.8490975000000001"/>
    <n v="108.96848314606741"/>
    <x v="2"/>
    <x v="30"/>
    <n v="11"/>
    <n v="19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0.92333333333333334"/>
    <n v="23.647540983606557"/>
    <x v="2"/>
    <x v="30"/>
    <n v="11"/>
    <n v="19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1.8109999999999999"/>
    <n v="147.94736842105263"/>
    <x v="2"/>
    <x v="30"/>
    <n v="11"/>
    <n v="19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0.25136999999999998"/>
    <n v="385.03692307692307"/>
    <x v="2"/>
    <x v="30"/>
    <n v="11"/>
    <n v="19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0.61458999999999997"/>
    <n v="457.39093484419266"/>
    <x v="2"/>
    <x v="30"/>
    <n v="11"/>
    <n v="19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4.8535000000000004"/>
    <n v="222.99047619047619"/>
    <x v="2"/>
    <x v="30"/>
    <n v="11"/>
    <n v="19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1.0115000000000001"/>
    <n v="220.74074074074073"/>
    <x v="2"/>
    <x v="30"/>
    <n v="11"/>
    <n v="19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0.33483079999999987"/>
    <n v="73.503898678414089"/>
    <x v="2"/>
    <x v="30"/>
    <n v="11"/>
    <n v="19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0.20249"/>
    <n v="223.09647495361781"/>
    <x v="2"/>
    <x v="30"/>
    <n v="11"/>
    <n v="19"/>
  </r>
  <r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0.26166666666666666"/>
    <n v="47.911392405063289"/>
    <x v="2"/>
    <x v="30"/>
    <n v="11"/>
    <n v="19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2.6120000000000001"/>
    <n v="96.063829787234042"/>
    <x v="2"/>
    <x v="30"/>
    <n v="11"/>
    <n v="19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1.26239013671875"/>
    <n v="118.6144"/>
    <x v="2"/>
    <x v="30"/>
    <n v="11"/>
    <n v="19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0.20349999999999999"/>
    <n v="118.45472440944881"/>
    <x v="2"/>
    <x v="30"/>
    <n v="11"/>
    <n v="19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2.0418799999999999"/>
    <n v="143.21468926553672"/>
    <x v="2"/>
    <x v="30"/>
    <n v="11"/>
    <n v="19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0.78676000000000001"/>
    <n v="282.71518987341773"/>
    <x v="2"/>
    <x v="30"/>
    <n v="11"/>
    <n v="19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.868199871794872"/>
    <n v="593.93620078740162"/>
    <x v="2"/>
    <x v="30"/>
    <n v="11"/>
    <n v="19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1.1103642500000002"/>
    <n v="262.15704968944101"/>
    <x v="2"/>
    <x v="30"/>
    <n v="11"/>
    <n v="19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0.31668333333333332"/>
    <n v="46.580778301886795"/>
    <x v="2"/>
    <x v="30"/>
    <n v="11"/>
    <n v="19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2.0047639999999998"/>
    <n v="70.041118881118877"/>
    <x v="2"/>
    <x v="30"/>
    <n v="11"/>
    <n v="19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3.2051249999999998"/>
    <n v="164.90686274509804"/>
    <x v="2"/>
    <x v="30"/>
    <n v="11"/>
    <n v="19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0.36216799999999999"/>
    <n v="449.26385224274406"/>
    <x v="2"/>
    <x v="30"/>
    <n v="11"/>
    <n v="19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1.4817133333333334"/>
    <n v="27.472841328413285"/>
    <x v="2"/>
    <x v="30"/>
    <n v="11"/>
    <n v="19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0.81863157894736838"/>
    <n v="143.97499999999999"/>
    <x v="2"/>
    <x v="30"/>
    <n v="11"/>
    <n v="19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0.23530000000000001"/>
    <n v="88.23571428571428"/>
    <x v="2"/>
    <x v="30"/>
    <n v="11"/>
    <n v="19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4.0620938628158845"/>
    <n v="36.326424870466319"/>
    <x v="2"/>
    <x v="30"/>
    <n v="11"/>
    <n v="19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8.2133333333333336E-2"/>
    <n v="90.177777777777777"/>
    <x v="2"/>
    <x v="30"/>
    <n v="11"/>
    <n v="19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7.1918387755102042"/>
    <n v="152.62361216730039"/>
    <x v="2"/>
    <x v="30"/>
    <n v="11"/>
    <n v="19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0.21099999999999999"/>
    <n v="55.806451612903224"/>
    <x v="2"/>
    <x v="30"/>
    <n v="11"/>
    <n v="19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.9989795918367347E-2"/>
    <n v="227.85327313769753"/>
    <x v="2"/>
    <x v="30"/>
    <n v="11"/>
    <n v="19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0.48332294117647057"/>
    <n v="91.82989803350327"/>
    <x v="2"/>
    <x v="30"/>
    <n v="11"/>
    <n v="19"/>
  </r>
  <r>
    <s v="Keyless. Alarm secured. GPS tracking."/>
    <n v="50000"/>
    <n v="60095.35"/>
    <x v="0"/>
    <x v="1"/>
    <s v="GBP"/>
    <n v="1386025140"/>
    <n v="1382963963"/>
    <b v="0"/>
    <n v="742"/>
    <b v="1"/>
    <x v="30"/>
    <n v="0.20190699999999998"/>
    <n v="80.991037735849048"/>
    <x v="2"/>
    <x v="30"/>
    <n v="11"/>
    <n v="19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3.7326999999999999"/>
    <n v="278.39411764705881"/>
    <x v="2"/>
    <x v="30"/>
    <n v="11"/>
    <n v="19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0.30362499999999998"/>
    <n v="43.095041322314053"/>
    <x v="2"/>
    <x v="30"/>
    <n v="11"/>
    <n v="19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2.5304799999999998"/>
    <n v="326.29205175600737"/>
    <x v="2"/>
    <x v="30"/>
    <n v="11"/>
    <n v="19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200000000000001E-2"/>
    <n v="41.743801652892564"/>
    <x v="2"/>
    <x v="30"/>
    <n v="11"/>
    <n v="19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0.13591428571428571"/>
    <n v="64.020933977455712"/>
    <x v="2"/>
    <x v="30"/>
    <n v="11"/>
    <n v="19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0.67416666666666669"/>
    <n v="99.455445544554451"/>
    <x v="2"/>
    <x v="30"/>
    <n v="11"/>
    <n v="19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0.53452"/>
    <n v="138.49458483754512"/>
    <x v="2"/>
    <x v="30"/>
    <n v="11"/>
    <n v="19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1.0223220000000002"/>
    <n v="45.547792792792798"/>
    <x v="2"/>
    <x v="30"/>
    <n v="11"/>
    <n v="19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0.68281250000000004"/>
    <n v="10.507317073170732"/>
    <x v="2"/>
    <x v="30"/>
    <n v="11"/>
    <n v="19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0.43456666666666666"/>
    <n v="114.76533333333333"/>
    <x v="2"/>
    <x v="30"/>
    <n v="11"/>
    <n v="19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0.96399999999999997"/>
    <n v="35.997067448680355"/>
    <x v="2"/>
    <x v="30"/>
    <n v="11"/>
    <n v="19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7.9200000000000007E-2"/>
    <n v="154.17142857142858"/>
    <x v="2"/>
    <x v="30"/>
    <n v="11"/>
    <n v="19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0.14976999999999999"/>
    <n v="566.38916256157631"/>
    <x v="2"/>
    <x v="30"/>
    <n v="11"/>
    <n v="19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0.48049999999999998"/>
    <n v="120.85714285714286"/>
    <x v="2"/>
    <x v="30"/>
    <n v="11"/>
    <n v="19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0.91166760827906346"/>
    <n v="86.163845492085343"/>
    <x v="2"/>
    <x v="30"/>
    <n v="11"/>
    <n v="19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0.99215125000000004"/>
    <n v="51.212114395886893"/>
    <x v="2"/>
    <x v="30"/>
    <n v="11"/>
    <n v="19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1.1859999999999999"/>
    <n v="67.261538461538464"/>
    <x v="2"/>
    <x v="30"/>
    <n v="11"/>
    <n v="19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0.2686868686868687"/>
    <n v="62.8"/>
    <x v="2"/>
    <x v="30"/>
    <n v="11"/>
    <n v="19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5.2238800000000044E-2"/>
    <n v="346.13118421052633"/>
    <x v="2"/>
    <x v="30"/>
    <n v="11"/>
    <n v="19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0.28406660000000006"/>
    <n v="244.11912547528519"/>
    <x v="2"/>
    <x v="30"/>
    <n v="11"/>
    <n v="19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.1732719999999999"/>
    <n v="259.25424836601309"/>
    <x v="2"/>
    <x v="30"/>
    <n v="11"/>
    <n v="19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1.8072999999999999"/>
    <n v="201.96402877697841"/>
    <x v="2"/>
    <x v="30"/>
    <n v="11"/>
    <n v="19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0.10731468531468531"/>
    <n v="226.20857142857142"/>
    <x v="2"/>
    <x v="30"/>
    <n v="11"/>
    <n v="19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0.52604299999999993"/>
    <n v="324.69"/>
    <x v="2"/>
    <x v="30"/>
    <n v="11"/>
    <n v="19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2.5000000000000001E-2"/>
    <n v="205"/>
    <x v="2"/>
    <x v="30"/>
    <n v="11"/>
    <n v="19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5.783738373837384"/>
    <n v="20.465926829268295"/>
    <x v="2"/>
    <x v="30"/>
    <n v="11"/>
    <n v="19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4.4334915642458101"/>
    <n v="116.35303146309367"/>
    <x v="2"/>
    <x v="30"/>
    <n v="11"/>
    <n v="19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0.15508"/>
    <n v="307.20212765957444"/>
    <x v="2"/>
    <x v="30"/>
    <n v="11"/>
    <n v="19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0.31204999999999999"/>
    <n v="546.6875"/>
    <x v="2"/>
    <x v="30"/>
    <n v="11"/>
    <n v="19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1.8816999999999999"/>
    <n v="47.474464579901152"/>
    <x v="2"/>
    <x v="30"/>
    <n v="11"/>
    <n v="19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4.0780000000000003"/>
    <n v="101.56"/>
    <x v="2"/>
    <x v="30"/>
    <n v="11"/>
    <n v="19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0.14571428571428571"/>
    <n v="72.909090909090907"/>
    <x v="4"/>
    <x v="14"/>
    <n v="6"/>
    <n v="16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0.10733333333333334"/>
    <n v="43.710526315789473"/>
    <x v="4"/>
    <x v="14"/>
    <n v="6"/>
    <n v="16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0.13333333333333333"/>
    <n v="34"/>
    <x v="4"/>
    <x v="14"/>
    <n v="6"/>
    <n v="16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8.3333333333333329E-2"/>
    <n v="70.652173913043484"/>
    <x v="4"/>
    <x v="14"/>
    <n v="6"/>
    <n v="16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0.23533333333333334"/>
    <n v="89.301204819277103"/>
    <x v="4"/>
    <x v="14"/>
    <n v="6"/>
    <n v="16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7.0000000000000001E-3"/>
    <n v="115.08571428571429"/>
    <x v="4"/>
    <x v="14"/>
    <n v="6"/>
    <n v="16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3.5333333333333335E-2"/>
    <n v="62.12"/>
    <x v="4"/>
    <x v="14"/>
    <n v="6"/>
    <n v="16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0.15510666666666673"/>
    <n v="46.204266666666669"/>
    <x v="4"/>
    <x v="14"/>
    <n v="6"/>
    <n v="16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0.20400400000000007"/>
    <n v="48.54854838709678"/>
    <x v="4"/>
    <x v="14"/>
    <n v="6"/>
    <n v="16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0.15040374999999995"/>
    <n v="57.520187499999999"/>
    <x v="4"/>
    <x v="14"/>
    <n v="6"/>
    <n v="16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0.20467777777777782"/>
    <n v="88.147154471544724"/>
    <x v="4"/>
    <x v="14"/>
    <n v="6"/>
    <n v="16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2833333333333334E-2"/>
    <n v="110.49090909090908"/>
    <x v="4"/>
    <x v="14"/>
    <n v="6"/>
    <n v="16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2.4666666666666667E-2"/>
    <n v="66.826086956521735"/>
    <x v="4"/>
    <x v="14"/>
    <n v="6"/>
    <n v="16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0.20542857142857143"/>
    <n v="58.597222222222221"/>
    <x v="4"/>
    <x v="14"/>
    <n v="6"/>
    <n v="16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0"/>
    <n v="113.63636363636364"/>
    <x v="4"/>
    <x v="14"/>
    <n v="6"/>
    <n v="16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6666666666666666E-2"/>
    <n v="43.571428571428569"/>
    <x v="4"/>
    <x v="14"/>
    <n v="6"/>
    <n v="16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0"/>
    <n v="78.94736842105263"/>
    <x v="4"/>
    <x v="14"/>
    <n v="6"/>
    <n v="16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3.3333333333333335E-3"/>
    <n v="188.125"/>
    <x v="4"/>
    <x v="14"/>
    <n v="6"/>
    <n v="16"/>
  </r>
  <r>
    <s v="Our tour van died, we need help!"/>
    <n v="3000"/>
    <n v="3971"/>
    <x v="0"/>
    <x v="0"/>
    <s v="USD"/>
    <n v="1435808400"/>
    <n v="1434650084"/>
    <b v="0"/>
    <n v="63"/>
    <b v="1"/>
    <x v="14"/>
    <n v="0.32366666666666666"/>
    <n v="63.031746031746032"/>
    <x v="4"/>
    <x v="14"/>
    <n v="6"/>
    <n v="16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0.36666666666666664"/>
    <n v="30.37037037037037"/>
    <x v="4"/>
    <x v="14"/>
    <n v="6"/>
    <n v="16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0.13250000000000001"/>
    <n v="51.477272727272727"/>
    <x v="4"/>
    <x v="14"/>
    <n v="6"/>
    <n v="16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0.36"/>
    <n v="35.789473684210527"/>
    <x v="4"/>
    <x v="14"/>
    <n v="6"/>
    <n v="16"/>
  </r>
  <r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0.46123183746946123"/>
    <n v="98.817391304347822"/>
    <x v="4"/>
    <x v="14"/>
    <n v="6"/>
    <n v="16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0.29499999999999998"/>
    <n v="28"/>
    <x v="4"/>
    <x v="14"/>
    <n v="6"/>
    <n v="16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1.54"/>
    <n v="51.313131313131315"/>
    <x v="4"/>
    <x v="14"/>
    <n v="6"/>
    <n v="16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7.045454545454545E-2"/>
    <n v="53.522727272727273"/>
    <x v="4"/>
    <x v="14"/>
    <n v="6"/>
    <n v="16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7.7329999999999927E-2"/>
    <n v="37.149310344827583"/>
    <x v="4"/>
    <x v="14"/>
    <n v="6"/>
    <n v="16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7.3124999999999996E-2"/>
    <n v="89.895287958115176"/>
    <x v="4"/>
    <x v="14"/>
    <n v="6"/>
    <n v="16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6.5250000000000002E-2"/>
    <n v="106.52500000000001"/>
    <x v="4"/>
    <x v="14"/>
    <n v="6"/>
    <n v="16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3.5000000000000001E-3"/>
    <n v="52.815789473684212"/>
    <x v="4"/>
    <x v="14"/>
    <n v="6"/>
    <n v="16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6.5000000000000002E-2"/>
    <n v="54.615384615384613"/>
    <x v="4"/>
    <x v="14"/>
    <n v="6"/>
    <n v="16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0"/>
    <n v="27.272727272727273"/>
    <x v="4"/>
    <x v="14"/>
    <n v="6"/>
    <n v="16"/>
  </r>
  <r>
    <s v="Help us fund our second full-length album Honeycomb!"/>
    <n v="7000"/>
    <n v="7340"/>
    <x v="0"/>
    <x v="0"/>
    <s v="USD"/>
    <n v="1411505176"/>
    <n v="1408481176"/>
    <b v="0"/>
    <n v="107"/>
    <b v="1"/>
    <x v="14"/>
    <n v="4.8571428571428571E-2"/>
    <n v="68.598130841121488"/>
    <x v="4"/>
    <x v="14"/>
    <n v="6"/>
    <n v="16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4.7E-2"/>
    <n v="35.612244897959187"/>
    <x v="4"/>
    <x v="14"/>
    <n v="6"/>
    <n v="16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1.2566666666666666"/>
    <n v="94.027777777777771"/>
    <x v="4"/>
    <x v="14"/>
    <n v="6"/>
    <n v="16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9.0416666666666666E-3"/>
    <n v="526.45652173913038"/>
    <x v="4"/>
    <x v="14"/>
    <n v="6"/>
    <n v="16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0.47749999999999998"/>
    <n v="50.657142857142858"/>
    <x v="4"/>
    <x v="14"/>
    <n v="6"/>
    <n v="16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0.34610999999999992"/>
    <n v="79.182941176470578"/>
    <x v="4"/>
    <x v="14"/>
    <n v="6"/>
    <n v="16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7.4999999999999997E-3"/>
    <n v="91.590909090909093"/>
    <x v="4"/>
    <x v="14"/>
    <n v="6"/>
    <n v="16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8.8037500000000372E-3"/>
    <n v="116.96275362318841"/>
    <x v="4"/>
    <x v="14"/>
    <n v="6"/>
    <n v="16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-0.99431999999999998"/>
    <n v="28.4"/>
    <x v="6"/>
    <x v="17"/>
    <n v="6"/>
    <n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-0.99612500000000004"/>
    <n v="103.33333333333333"/>
    <x v="6"/>
    <x v="17"/>
    <n v="6"/>
    <n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-0.9"/>
    <n v="10"/>
    <x v="6"/>
    <x v="17"/>
    <n v="6"/>
    <n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-0.8954545454545455"/>
    <n v="23"/>
    <x v="6"/>
    <x v="17"/>
    <n v="6"/>
    <n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-0.98580000000000001"/>
    <n v="31.555555555555557"/>
    <x v="6"/>
    <x v="17"/>
    <n v="6"/>
    <n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-0.99950000000000006"/>
    <n v="5"/>
    <x v="6"/>
    <x v="17"/>
    <n v="6"/>
    <n v="17"/>
  </r>
  <r>
    <s v="Three Monkeys is an audio adventure game for PC."/>
    <n v="28000"/>
    <n v="8076"/>
    <x v="2"/>
    <x v="1"/>
    <s v="GBP"/>
    <n v="1426158463"/>
    <n v="1423570063"/>
    <b v="0"/>
    <n v="236"/>
    <b v="0"/>
    <x v="17"/>
    <n v="-0.71157142857142852"/>
    <n v="34.220338983050844"/>
    <x v="6"/>
    <x v="17"/>
    <n v="6"/>
    <n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-0.99833333333333329"/>
    <n v="25"/>
    <x v="6"/>
    <x v="17"/>
    <n v="6"/>
    <n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-0.88200000000000001"/>
    <n v="19.666666666666668"/>
    <x v="6"/>
    <x v="17"/>
    <n v="6"/>
    <n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-0.99797619047619046"/>
    <n v="21.25"/>
    <x v="6"/>
    <x v="17"/>
    <n v="6"/>
    <n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-0.95"/>
    <n v="8.3333333333333339"/>
    <x v="6"/>
    <x v="17"/>
    <n v="6"/>
    <n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-0.97887009999999997"/>
    <n v="21.34333333333333"/>
    <x v="6"/>
    <x v="17"/>
    <n v="6"/>
    <n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-0.98399999999999999"/>
    <n v="5.333333333333333"/>
    <x v="6"/>
    <x v="17"/>
    <n v="6"/>
    <n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-0.98266666666666669"/>
    <n v="34.666666666666664"/>
    <x v="6"/>
    <x v="17"/>
    <n v="6"/>
    <n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-0.90439999999999998"/>
    <n v="21.727272727272727"/>
    <x v="6"/>
    <x v="17"/>
    <n v="6"/>
    <n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-0.99940387499999994"/>
    <n v="11.922499999999999"/>
    <x v="6"/>
    <x v="17"/>
    <n v="6"/>
    <n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-0.71594000000000002"/>
    <n v="26.59737827715356"/>
    <x v="6"/>
    <x v="17"/>
    <n v="6"/>
    <n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-0.872"/>
    <n v="10.666666666666666"/>
    <x v="6"/>
    <x v="17"/>
    <n v="6"/>
    <n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-0.94579999999999997"/>
    <n v="29.035714285714285"/>
    <x v="6"/>
    <x v="17"/>
    <n v="6"/>
    <n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-0.99887999999999999"/>
    <n v="50.909090909090907"/>
    <x v="6"/>
    <x v="17"/>
    <n v="6"/>
    <n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-1"/>
    <e v="#DIV/0!"/>
    <x v="6"/>
    <x v="17"/>
    <n v="6"/>
    <n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-0.9427619047619048"/>
    <n v="50.083333333333336"/>
    <x v="6"/>
    <x v="17"/>
    <n v="6"/>
    <n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-0.88749999999999996"/>
    <n v="45"/>
    <x v="6"/>
    <x v="17"/>
    <n v="6"/>
    <n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-0.98290140845070417"/>
    <n v="25.291666666666668"/>
    <x v="6"/>
    <x v="17"/>
    <n v="6"/>
    <n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-0.69566666666666666"/>
    <n v="51.292134831460672"/>
    <x v="6"/>
    <x v="17"/>
    <n v="6"/>
    <n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-0.99980000000000002"/>
    <n v="1"/>
    <x v="6"/>
    <x v="17"/>
    <n v="6"/>
    <n v="17"/>
  </r>
  <r>
    <s v="A Point and Click Adventure on Steroids."/>
    <n v="390000"/>
    <n v="2716"/>
    <x v="2"/>
    <x v="0"/>
    <s v="USD"/>
    <n v="1416125148"/>
    <n v="1413356748"/>
    <b v="0"/>
    <n v="55"/>
    <b v="0"/>
    <x v="17"/>
    <n v="-0.99303589743589749"/>
    <n v="49.381818181818183"/>
    <x v="6"/>
    <x v="17"/>
    <n v="6"/>
    <n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-0.98"/>
    <n v="1"/>
    <x v="6"/>
    <x v="17"/>
    <n v="6"/>
    <n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-1"/>
    <e v="#DIV/0!"/>
    <x v="6"/>
    <x v="17"/>
    <n v="6"/>
    <n v="17"/>
  </r>
  <r>
    <s v="A pixel styled open world detective game."/>
    <n v="50000"/>
    <n v="405"/>
    <x v="2"/>
    <x v="10"/>
    <s v="NOK"/>
    <n v="1468392599"/>
    <n v="1465800599"/>
    <b v="0"/>
    <n v="4"/>
    <b v="0"/>
    <x v="17"/>
    <n v="-0.9919"/>
    <n v="101.25"/>
    <x v="6"/>
    <x v="17"/>
    <n v="6"/>
    <n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-0.99737777777777781"/>
    <n v="19.666666666666668"/>
    <x v="6"/>
    <x v="17"/>
    <n v="6"/>
    <n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-0.99833333333333329"/>
    <n v="12.5"/>
    <x v="6"/>
    <x v="17"/>
    <n v="6"/>
    <n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-0.99990875545119084"/>
    <n v="8.5"/>
    <x v="6"/>
    <x v="17"/>
    <n v="6"/>
    <n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-0.99199999999999999"/>
    <n v="1"/>
    <x v="6"/>
    <x v="17"/>
    <n v="6"/>
    <n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-0.97699999999999998"/>
    <n v="23"/>
    <x v="6"/>
    <x v="17"/>
    <n v="6"/>
    <n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-0.97333928571428574"/>
    <n v="17.987951807228917"/>
    <x v="6"/>
    <x v="17"/>
    <n v="6"/>
    <n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-0.71808000000000005"/>
    <n v="370.94736842105266"/>
    <x v="6"/>
    <x v="17"/>
    <n v="6"/>
    <n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-0.93409963333333335"/>
    <n v="63.569485530546629"/>
    <x v="6"/>
    <x v="17"/>
    <n v="6"/>
    <n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-0.99277777777777776"/>
    <n v="13"/>
    <x v="6"/>
    <x v="17"/>
    <n v="6"/>
    <n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-0.99150000000000005"/>
    <n v="5.3125"/>
    <x v="6"/>
    <x v="17"/>
    <n v="6"/>
    <n v="17"/>
  </r>
  <r>
    <s v="We're trying to fund hard copies of our debut album!"/>
    <n v="400"/>
    <n v="463"/>
    <x v="0"/>
    <x v="0"/>
    <s v="USD"/>
    <n v="1443040059"/>
    <n v="1440448059"/>
    <b v="0"/>
    <n v="13"/>
    <b v="1"/>
    <x v="11"/>
    <n v="0.1575"/>
    <n v="35.615384615384613"/>
    <x v="4"/>
    <x v="11"/>
    <n v="6"/>
    <n v="10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0.12266666666666666"/>
    <n v="87.103448275862064"/>
    <x v="4"/>
    <x v="11"/>
    <n v="6"/>
    <n v="10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0.32200000000000001"/>
    <n v="75.11363636363636"/>
    <x v="4"/>
    <x v="11"/>
    <n v="6"/>
    <n v="10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2.6363636363636363E-2"/>
    <n v="68.01204819277109"/>
    <x v="4"/>
    <x v="11"/>
    <n v="6"/>
    <n v="10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0.38640000000000002"/>
    <n v="29.623931623931625"/>
    <x v="4"/>
    <x v="11"/>
    <n v="6"/>
    <n v="10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0.46600000000000003"/>
    <n v="91.625"/>
    <x v="4"/>
    <x v="11"/>
    <n v="6"/>
    <n v="10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0.2"/>
    <n v="22.5"/>
    <x v="4"/>
    <x v="11"/>
    <n v="6"/>
    <n v="10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0.21581611111111104"/>
    <n v="64.366735294117646"/>
    <x v="4"/>
    <x v="11"/>
    <n v="6"/>
    <n v="10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0"/>
    <n v="21.857142857142858"/>
    <x v="4"/>
    <x v="11"/>
    <n v="6"/>
    <n v="10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0.80857142857142861"/>
    <n v="33.315789473684212"/>
    <x v="4"/>
    <x v="11"/>
    <n v="6"/>
    <n v="10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6.0749999999999998E-2"/>
    <n v="90.276595744680847"/>
    <x v="4"/>
    <x v="11"/>
    <n v="6"/>
    <n v="10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0"/>
    <n v="76.92307692307692"/>
    <x v="4"/>
    <x v="11"/>
    <n v="6"/>
    <n v="10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0.26928571428571429"/>
    <n v="59.233333333333334"/>
    <x v="4"/>
    <x v="11"/>
    <n v="6"/>
    <n v="10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2.9749999999999999E-2"/>
    <n v="65.38095238095238"/>
    <x v="4"/>
    <x v="11"/>
    <n v="6"/>
    <n v="10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1.5"/>
    <n v="67.307692307692307"/>
    <x v="4"/>
    <x v="11"/>
    <n v="6"/>
    <n v="10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0.26019999999999999"/>
    <n v="88.74647887323944"/>
    <x v="4"/>
    <x v="11"/>
    <n v="6"/>
    <n v="10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1999999999999999E-3"/>
    <n v="65.868421052631575"/>
    <x v="4"/>
    <x v="11"/>
    <n v="6"/>
    <n v="10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0.38640000000000002"/>
    <n v="40.349243306169967"/>
    <x v="4"/>
    <x v="11"/>
    <n v="6"/>
    <n v="10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0.61399999999999999"/>
    <n v="76.857142857142861"/>
    <x v="4"/>
    <x v="11"/>
    <n v="6"/>
    <n v="10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7.1842000000000003E-2"/>
    <n v="68.707820512820518"/>
    <x v="4"/>
    <x v="11"/>
    <n v="6"/>
    <n v="10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0.53100000000000003"/>
    <n v="57.773584905660378"/>
    <x v="6"/>
    <x v="32"/>
    <n v="6"/>
    <n v="20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4.2416666666666663"/>
    <n v="44.171348314606739"/>
    <x v="6"/>
    <x v="32"/>
    <n v="6"/>
    <n v="20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3.8927777777777779"/>
    <n v="31.566308243727597"/>
    <x v="6"/>
    <x v="32"/>
    <n v="6"/>
    <n v="20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.8473999999999999"/>
    <n v="107.04511278195488"/>
    <x v="6"/>
    <x v="32"/>
    <n v="6"/>
    <n v="20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7.569700000000001"/>
    <n v="149.03451043338683"/>
    <x v="6"/>
    <x v="32"/>
    <n v="6"/>
    <n v="20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9.6750000000000003E-2"/>
    <n v="55.956632653061227"/>
    <x v="6"/>
    <x v="32"/>
    <n v="6"/>
    <n v="20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9.1464250000000007"/>
    <n v="56.970381807973048"/>
    <x v="6"/>
    <x v="32"/>
    <n v="6"/>
    <n v="20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3.1217692027666546"/>
    <n v="44.056420233463037"/>
    <x v="6"/>
    <x v="32"/>
    <n v="6"/>
    <n v="20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4.0324999999999998"/>
    <n v="68.625"/>
    <x v="6"/>
    <x v="32"/>
    <n v="6"/>
    <n v="20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0.84610526315789469"/>
    <n v="65.318435754189949"/>
    <x v="6"/>
    <x v="32"/>
    <n v="6"/>
    <n v="20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0.19733333333333333"/>
    <n v="35.92"/>
    <x v="6"/>
    <x v="32"/>
    <n v="6"/>
    <n v="20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9.812401666666668"/>
    <n v="40.070667078443485"/>
    <x v="6"/>
    <x v="32"/>
    <n v="6"/>
    <n v="20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3.5237333333333334"/>
    <n v="75.647714604236342"/>
    <x v="6"/>
    <x v="32"/>
    <n v="6"/>
    <n v="20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4.3737000000000004"/>
    <n v="61.203872437357631"/>
    <x v="6"/>
    <x v="32"/>
    <n v="6"/>
    <n v="20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0.20326086956521738"/>
    <n v="48.130434782608695"/>
    <x v="6"/>
    <x v="32"/>
    <n v="6"/>
    <n v="20"/>
  </r>
  <r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0.13835714285714285"/>
    <n v="68.106837606837601"/>
    <x v="6"/>
    <x v="32"/>
    <n v="6"/>
    <n v="20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8.5103109999999997"/>
    <n v="65.891300230946882"/>
    <x v="6"/>
    <x v="32"/>
    <n v="6"/>
    <n v="20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0.32892500000000002"/>
    <n v="81.654377880184327"/>
    <x v="6"/>
    <x v="32"/>
    <n v="6"/>
    <n v="20"/>
  </r>
  <r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0.46977777777777779"/>
    <n v="52.701195219123505"/>
    <x v="6"/>
    <x v="32"/>
    <n v="6"/>
    <n v="20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4.4215"/>
    <n v="41.228136882129277"/>
    <x v="6"/>
    <x v="32"/>
    <n v="6"/>
    <n v="20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2.8271818181818182"/>
    <n v="15.035357142857142"/>
    <x v="4"/>
    <x v="15"/>
    <n v="6"/>
    <n v="22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6.0418124999999998"/>
    <n v="39.066920943134534"/>
    <x v="4"/>
    <x v="15"/>
    <n v="6"/>
    <n v="22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9.5500000000000002E-2"/>
    <n v="43.82"/>
    <x v="4"/>
    <x v="15"/>
    <n v="6"/>
    <n v="22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0.32866666666666666"/>
    <n v="27.301369863013697"/>
    <x v="4"/>
    <x v="15"/>
    <n v="6"/>
    <n v="22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0.52"/>
    <n v="42.222222222222221"/>
    <x v="4"/>
    <x v="15"/>
    <n v="6"/>
    <n v="22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2.7272727272727271E-2"/>
    <n v="33.235294117647058"/>
    <x v="4"/>
    <x v="15"/>
    <n v="6"/>
    <n v="22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0"/>
    <n v="285.71428571428572"/>
    <x v="4"/>
    <x v="15"/>
    <n v="6"/>
    <n v="22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6E-2"/>
    <n v="42.333333333333336"/>
    <x v="4"/>
    <x v="15"/>
    <n v="6"/>
    <n v="22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0.50800000000000001"/>
    <n v="50.266666666666666"/>
    <x v="4"/>
    <x v="15"/>
    <n v="6"/>
    <n v="22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0.11425"/>
    <n v="61.902777777777779"/>
    <x v="4"/>
    <x v="15"/>
    <n v="6"/>
    <n v="22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0.95599999999999996"/>
    <n v="40.75"/>
    <x v="4"/>
    <x v="15"/>
    <n v="6"/>
    <n v="22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0.14383333333333334"/>
    <n v="55.796747967479675"/>
    <x v="4"/>
    <x v="15"/>
    <n v="6"/>
    <n v="22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1"/>
    <n v="10"/>
    <x v="4"/>
    <x v="15"/>
    <n v="6"/>
    <n v="22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1.9250166666666666"/>
    <n v="73.125416666666666"/>
    <x v="4"/>
    <x v="15"/>
    <n v="6"/>
    <n v="22"/>
  </r>
  <r>
    <s v="Ambient Electro Grind-fest!"/>
    <n v="550"/>
    <n v="860"/>
    <x v="0"/>
    <x v="0"/>
    <s v="USD"/>
    <n v="1331621940"/>
    <n v="1329671572"/>
    <b v="0"/>
    <n v="33"/>
    <b v="1"/>
    <x v="15"/>
    <n v="0.5636363636363636"/>
    <n v="26.060606060606062"/>
    <x v="4"/>
    <x v="15"/>
    <n v="6"/>
    <n v="22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5.6666666666666664E-2"/>
    <n v="22.642857142857142"/>
    <x v="4"/>
    <x v="15"/>
    <n v="6"/>
    <n v="22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1904761904761904E-2"/>
    <n v="47.222222222222221"/>
    <x v="4"/>
    <x v="15"/>
    <n v="6"/>
    <n v="22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0.22832999999999992"/>
    <n v="32.324473684210524"/>
    <x v="4"/>
    <x v="15"/>
    <n v="6"/>
    <n v="22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4999999999999999E-2"/>
    <n v="53.421052631578945"/>
    <x v="4"/>
    <x v="15"/>
    <n v="6"/>
    <n v="22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1428571428571429E-2"/>
    <n v="51.304347826086953"/>
    <x v="4"/>
    <x v="15"/>
    <n v="6"/>
    <n v="22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8.1199999999999994E-2"/>
    <n v="37.197247706422019"/>
    <x v="6"/>
    <x v="32"/>
    <n v="6"/>
    <n v="20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0.626"/>
    <n v="27.1"/>
    <x v="6"/>
    <x v="32"/>
    <n v="6"/>
    <n v="20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5.8000000000000003E-2"/>
    <n v="206.31"/>
    <x v="6"/>
    <x v="32"/>
    <n v="6"/>
    <n v="20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1.4315"/>
    <n v="82.145270270270274"/>
    <x v="6"/>
    <x v="32"/>
    <n v="6"/>
    <n v="20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8.4483338095238096"/>
    <n v="164.79651993355483"/>
    <x v="6"/>
    <x v="32"/>
    <n v="6"/>
    <n v="20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8.4628333333333403E-2"/>
    <n v="60.820280373831778"/>
    <x v="6"/>
    <x v="32"/>
    <n v="6"/>
    <n v="20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0.57376923076923081"/>
    <n v="67.970099667774093"/>
    <x v="6"/>
    <x v="32"/>
    <n v="6"/>
    <n v="20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0.744899999999999"/>
    <n v="81.561805555555551"/>
    <x v="6"/>
    <x v="32"/>
    <n v="6"/>
    <n v="20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0.71047553669495755"/>
    <n v="25.42547309833024"/>
    <x v="6"/>
    <x v="32"/>
    <n v="6"/>
    <n v="20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0.2595294117647059"/>
    <n v="21.497991967871485"/>
    <x v="6"/>
    <x v="32"/>
    <n v="6"/>
    <n v="20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1.121296000000001"/>
    <n v="27.226630727762803"/>
    <x v="6"/>
    <x v="32"/>
    <n v="6"/>
    <n v="20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3.9580000000000002"/>
    <n v="25.091093117408906"/>
    <x v="6"/>
    <x v="32"/>
    <n v="6"/>
    <n v="20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2.3203999999999998"/>
    <n v="21.230179028132991"/>
    <x v="6"/>
    <x v="32"/>
    <n v="6"/>
    <n v="20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0.65"/>
    <n v="41.607142857142854"/>
    <x v="6"/>
    <x v="32"/>
    <n v="6"/>
    <n v="20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0.5331538461538462"/>
    <n v="135.58503401360545"/>
    <x v="6"/>
    <x v="32"/>
    <n v="6"/>
    <n v="20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4.3710714285714287"/>
    <n v="22.116176470588236"/>
    <x v="6"/>
    <x v="32"/>
    <n v="6"/>
    <n v="20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2.5292777777777777"/>
    <n v="64.625635808748726"/>
    <x v="6"/>
    <x v="32"/>
    <n v="6"/>
    <n v="20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0.374"/>
    <n v="69.569620253164558"/>
    <x v="6"/>
    <x v="32"/>
    <n v="6"/>
    <n v="20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0.28026679999999993"/>
    <n v="75.133028169014082"/>
    <x v="6"/>
    <x v="32"/>
    <n v="6"/>
    <n v="20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1.7068000000000001"/>
    <n v="140.97916666666666"/>
    <x v="6"/>
    <x v="32"/>
    <n v="6"/>
    <n v="20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7.0640000000000001"/>
    <n v="49.472392638036808"/>
    <x v="6"/>
    <x v="32"/>
    <n v="6"/>
    <n v="20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2.600976000000001"/>
    <n v="53.865251485148519"/>
    <x v="6"/>
    <x v="32"/>
    <n v="6"/>
    <n v="20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1.5"/>
    <n v="4.5712530712530715"/>
    <x v="6"/>
    <x v="32"/>
    <n v="6"/>
    <n v="20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2.7702"/>
    <n v="65.00344827586207"/>
    <x v="6"/>
    <x v="32"/>
    <n v="6"/>
    <n v="20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5.47025"/>
    <n v="53.475252525252522"/>
    <x v="6"/>
    <x v="32"/>
    <n v="6"/>
    <n v="20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1999999999999999E-3"/>
    <n v="43.912280701754383"/>
    <x v="6"/>
    <x v="32"/>
    <n v="6"/>
    <n v="20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4.4540540540540539E-2"/>
    <n v="50.852631578947367"/>
    <x v="6"/>
    <x v="32"/>
    <n v="6"/>
    <n v="20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7.2142857142857147E-2"/>
    <n v="58.6328125"/>
    <x v="6"/>
    <x v="32"/>
    <n v="6"/>
    <n v="20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0.68771428571428572"/>
    <n v="32.81666666666667"/>
    <x v="6"/>
    <x v="32"/>
    <n v="6"/>
    <n v="20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8.7511200000000002"/>
    <n v="426.93169877408059"/>
    <x v="6"/>
    <x v="32"/>
    <n v="6"/>
    <n v="20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0.34449294117647067"/>
    <n v="23.808729166666669"/>
    <x v="6"/>
    <x v="32"/>
    <n v="6"/>
    <n v="20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1.7227777777777777"/>
    <n v="98.413654618473899"/>
    <x v="6"/>
    <x v="32"/>
    <n v="6"/>
    <n v="20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0.12687499999999999"/>
    <n v="107.32142857142857"/>
    <x v="6"/>
    <x v="32"/>
    <n v="6"/>
    <n v="20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3.5979999999999999"/>
    <n v="11.67005076142132"/>
    <x v="6"/>
    <x v="32"/>
    <n v="6"/>
    <n v="20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1.8665822784810127"/>
    <n v="41.782287822878232"/>
    <x v="6"/>
    <x v="32"/>
    <n v="6"/>
    <n v="20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1.2270833333333333"/>
    <n v="21.38"/>
    <x v="6"/>
    <x v="32"/>
    <n v="6"/>
    <n v="20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5.3613999999999997"/>
    <n v="94.103550295857985"/>
    <x v="6"/>
    <x v="32"/>
    <n v="6"/>
    <n v="20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0.46500000000000002"/>
    <n v="15.721951219512196"/>
    <x v="6"/>
    <x v="32"/>
    <n v="6"/>
    <n v="20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7.670999999999999"/>
    <n v="90.635922330097088"/>
    <x v="6"/>
    <x v="32"/>
    <n v="6"/>
    <n v="20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2.2692000000000001"/>
    <n v="97.297619047619051"/>
    <x v="6"/>
    <x v="32"/>
    <n v="6"/>
    <n v="20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6.7949999999999999"/>
    <n v="37.11904761904762"/>
    <x v="6"/>
    <x v="32"/>
    <n v="6"/>
    <n v="20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0.5415151515151515"/>
    <n v="28.104972375690608"/>
    <x v="6"/>
    <x v="32"/>
    <n v="6"/>
    <n v="20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0.15546666666666667"/>
    <n v="144.43333333333334"/>
    <x v="6"/>
    <x v="32"/>
    <n v="6"/>
    <n v="20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0.80033333333333334"/>
    <n v="24.274157303370785"/>
    <x v="6"/>
    <x v="32"/>
    <n v="6"/>
    <n v="20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1.9850000000000001"/>
    <n v="35.117647058823529"/>
    <x v="6"/>
    <x v="32"/>
    <n v="6"/>
    <n v="20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2.2026666666666666"/>
    <n v="24.762886597938145"/>
    <x v="6"/>
    <x v="32"/>
    <n v="6"/>
    <n v="20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2.80525"/>
    <n v="188.37871287128712"/>
    <x v="6"/>
    <x v="32"/>
    <n v="6"/>
    <n v="20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2.5999999999999999E-2"/>
    <n v="148.08247422680412"/>
    <x v="6"/>
    <x v="32"/>
    <n v="6"/>
    <n v="20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7.016400000000001"/>
    <n v="49.934589800443462"/>
    <x v="6"/>
    <x v="32"/>
    <n v="6"/>
    <n v="20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6.2024800000000004"/>
    <n v="107.82155688622754"/>
    <x v="6"/>
    <x v="32"/>
    <n v="6"/>
    <n v="20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1.8309"/>
    <n v="42.63403614457831"/>
    <x v="6"/>
    <x v="32"/>
    <n v="6"/>
    <n v="20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2.566000000000001"/>
    <n v="14.370762711864407"/>
    <x v="6"/>
    <x v="32"/>
    <n v="6"/>
    <n v="20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1.2036"/>
    <n v="37.476190476190474"/>
    <x v="6"/>
    <x v="32"/>
    <n v="6"/>
    <n v="20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0.19600000000000001"/>
    <n v="30.202020202020201"/>
    <x v="6"/>
    <x v="32"/>
    <n v="6"/>
    <n v="20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3.0776923076923075"/>
    <n v="33.550632911392405"/>
    <x v="6"/>
    <x v="32"/>
    <n v="6"/>
    <n v="20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5.8182610590542604E-2"/>
    <n v="64.74666666666667"/>
    <x v="6"/>
    <x v="32"/>
    <n v="6"/>
    <n v="20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0.4108235294117647"/>
    <n v="57.932367149758456"/>
    <x v="6"/>
    <x v="32"/>
    <n v="6"/>
    <n v="20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1.7070000000000001"/>
    <n v="53.078431372549019"/>
    <x v="6"/>
    <x v="32"/>
    <n v="6"/>
    <n v="20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0.53800000000000003"/>
    <n v="48.0625"/>
    <x v="6"/>
    <x v="32"/>
    <n v="6"/>
    <n v="20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3.0357653061224488"/>
    <n v="82.396874999999994"/>
    <x v="6"/>
    <x v="32"/>
    <n v="6"/>
    <n v="20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0.85"/>
    <n v="50.454545454545453"/>
    <x v="4"/>
    <x v="11"/>
    <n v="6"/>
    <n v="10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0.85333333333333339"/>
    <n v="115.83333333333333"/>
    <x v="4"/>
    <x v="11"/>
    <n v="6"/>
    <n v="10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8.5533333333332844E-3"/>
    <n v="63.03458333333333"/>
    <x v="4"/>
    <x v="11"/>
    <n v="6"/>
    <n v="10"/>
  </r>
  <r>
    <s v="The Vinyl Skyway reunite to make a third album. "/>
    <n v="6000"/>
    <n v="6373.27"/>
    <x v="0"/>
    <x v="0"/>
    <s v="USD"/>
    <n v="1299902400"/>
    <n v="1297451245"/>
    <b v="0"/>
    <n v="59"/>
    <b v="1"/>
    <x v="11"/>
    <n v="6.2211666666666741E-2"/>
    <n v="108.02152542372882"/>
    <x v="4"/>
    <x v="11"/>
    <n v="6"/>
    <n v="10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0.21366666666666667"/>
    <n v="46.088607594936711"/>
    <x v="4"/>
    <x v="11"/>
    <n v="6"/>
    <n v="10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6.6666666666666664E-4"/>
    <n v="107.21428571428571"/>
    <x v="4"/>
    <x v="11"/>
    <n v="6"/>
    <n v="10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0.19977555555555551"/>
    <n v="50.9338679245283"/>
    <x v="4"/>
    <x v="11"/>
    <n v="6"/>
    <n v="10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E-3"/>
    <n v="40.04"/>
    <x v="4"/>
    <x v="11"/>
    <n v="6"/>
    <n v="10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7.3999999999999996E-2"/>
    <n v="64.44"/>
    <x v="4"/>
    <x v="11"/>
    <n v="6"/>
    <n v="10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4.0666666666666663E-2"/>
    <n v="53.827586206896555"/>
    <x v="4"/>
    <x v="11"/>
    <n v="6"/>
    <n v="10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0.72799999999999998"/>
    <n v="100.46511627906976"/>
    <x v="4"/>
    <x v="11"/>
    <n v="6"/>
    <n v="10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7.2505000000000111E-2"/>
    <n v="46.630652173913049"/>
    <x v="4"/>
    <x v="11"/>
    <n v="6"/>
    <n v="10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8.2352941176470587E-2"/>
    <n v="34.074074074074076"/>
    <x v="4"/>
    <x v="11"/>
    <n v="6"/>
    <n v="10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0.460808"/>
    <n v="65.214642857142863"/>
    <x v="4"/>
    <x v="11"/>
    <n v="6"/>
    <n v="10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0.2525"/>
    <n v="44.205882352941174"/>
    <x v="4"/>
    <x v="11"/>
    <n v="6"/>
    <n v="10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0.49071428571428571"/>
    <n v="71.965517241379317"/>
    <x v="4"/>
    <x v="11"/>
    <n v="6"/>
    <n v="10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6.0000000000000001E-3"/>
    <n v="52.94736842105263"/>
    <x v="4"/>
    <x v="11"/>
    <n v="6"/>
    <n v="10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5.0733333333333332E-2"/>
    <n v="109.45138888888889"/>
    <x v="4"/>
    <x v="11"/>
    <n v="6"/>
    <n v="10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2.5016666666666665"/>
    <n v="75.035714285714292"/>
    <x v="4"/>
    <x v="11"/>
    <n v="6"/>
    <n v="10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2500000000000001E-2"/>
    <n v="115.71428571428571"/>
    <x v="4"/>
    <x v="11"/>
    <n v="6"/>
    <n v="10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0.33604400000000006"/>
    <n v="31.659810426540286"/>
    <x v="4"/>
    <x v="14"/>
    <n v="6"/>
    <n v="16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0.70652173913043481"/>
    <n v="46.176470588235297"/>
    <x v="4"/>
    <x v="14"/>
    <n v="6"/>
    <n v="16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9.3582945736434053E-2"/>
    <n v="68.481650485436887"/>
    <x v="4"/>
    <x v="14"/>
    <n v="6"/>
    <n v="16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7.0033333333334065E-3"/>
    <n v="53.469203539823013"/>
    <x v="4"/>
    <x v="14"/>
    <n v="6"/>
    <n v="16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2277777777777778E-2"/>
    <n v="109.10778443113773"/>
    <x v="4"/>
    <x v="14"/>
    <n v="6"/>
    <n v="16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6.7585714285714332E-2"/>
    <n v="51.185616438356163"/>
    <x v="4"/>
    <x v="14"/>
    <n v="6"/>
    <n v="16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6.6577753796189396E-2"/>
    <n v="27.936800000000002"/>
    <x v="4"/>
    <x v="14"/>
    <n v="6"/>
    <n v="16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3062200000000012E-2"/>
    <n v="82.496921824104234"/>
    <x v="4"/>
    <x v="14"/>
    <n v="6"/>
    <n v="16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6.674500000000004E-2"/>
    <n v="59.817476635514019"/>
    <x v="4"/>
    <x v="14"/>
    <n v="6"/>
    <n v="16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3.288397837837838"/>
    <n v="64.816470588235291"/>
    <x v="4"/>
    <x v="14"/>
    <n v="6"/>
    <n v="16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4.1111111111111112E-2"/>
    <n v="90.09615384615384"/>
    <x v="4"/>
    <x v="14"/>
    <n v="6"/>
    <n v="16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7.8666666666666663E-2"/>
    <n v="40.962025316455694"/>
    <x v="4"/>
    <x v="14"/>
    <n v="6"/>
    <n v="16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0.75840400000000008"/>
    <n v="56.000127388535034"/>
    <x v="4"/>
    <x v="14"/>
    <n v="6"/>
    <n v="16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0.5697000000000001"/>
    <n v="37.672800000000002"/>
    <x v="4"/>
    <x v="14"/>
    <n v="6"/>
    <n v="16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2.5999999999999999E-2"/>
    <n v="40.078125"/>
    <x v="4"/>
    <x v="14"/>
    <n v="6"/>
    <n v="16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4.0426666666666645E-2"/>
    <n v="78.031999999999996"/>
    <x v="4"/>
    <x v="14"/>
    <n v="6"/>
    <n v="16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0.04"/>
    <n v="18.90909090909091"/>
    <x v="4"/>
    <x v="14"/>
    <n v="6"/>
    <n v="16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0.21060000000000001"/>
    <n v="37.134969325153371"/>
    <x v="4"/>
    <x v="14"/>
    <n v="6"/>
    <n v="16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7.6999999999999999E-2"/>
    <n v="41.961038961038959"/>
    <x v="4"/>
    <x v="14"/>
    <n v="6"/>
    <n v="16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8.6599999999999996E-2"/>
    <n v="61.044943820224717"/>
    <x v="4"/>
    <x v="14"/>
    <n v="6"/>
    <n v="16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-0.60879037605380315"/>
    <n v="64.53125"/>
    <x v="7"/>
    <x v="33"/>
    <n v="5"/>
    <n v="16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-0.96851851851851856"/>
    <n v="21.25"/>
    <x v="7"/>
    <x v="33"/>
    <n v="5"/>
    <n v="16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-0.52"/>
    <n v="30"/>
    <x v="7"/>
    <x v="33"/>
    <n v="5"/>
    <n v="16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-0.79266666666666663"/>
    <n v="25.491803278688526"/>
    <x v="7"/>
    <x v="33"/>
    <n v="5"/>
    <n v="16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-0.92"/>
    <n v="11.428571428571429"/>
    <x v="7"/>
    <x v="33"/>
    <n v="5"/>
    <n v="16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-0.99280000000000002"/>
    <n v="108"/>
    <x v="7"/>
    <x v="33"/>
    <n v="5"/>
    <n v="16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4.2609431428571432"/>
    <n v="54.883162444113267"/>
    <x v="7"/>
    <x v="33"/>
    <n v="5"/>
    <n v="16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1.5445"/>
    <n v="47.383612662942269"/>
    <x v="7"/>
    <x v="33"/>
    <n v="5"/>
    <n v="16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5.9200000000000003E-2"/>
    <n v="211.84"/>
    <x v="7"/>
    <x v="33"/>
    <n v="5"/>
    <n v="16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2.4228571428571429E-2"/>
    <n v="219.92638036809817"/>
    <x v="7"/>
    <x v="33"/>
    <n v="5"/>
    <n v="16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0.44313750000000007"/>
    <n v="40.795406360424032"/>
    <x v="7"/>
    <x v="33"/>
    <n v="5"/>
    <n v="16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6.3079999999999997E-2"/>
    <n v="75.502840909090907"/>
    <x v="7"/>
    <x v="33"/>
    <n v="5"/>
    <n v="16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1.1216666666666666"/>
    <n v="13.542553191489361"/>
    <x v="7"/>
    <x v="33"/>
    <n v="5"/>
    <n v="16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95E-2"/>
    <n v="60.865671641791046"/>
    <x v="7"/>
    <x v="33"/>
    <n v="5"/>
    <n v="16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2.2720000000000001E-2"/>
    <n v="115.69230769230769"/>
    <x v="7"/>
    <x v="33"/>
    <n v="5"/>
    <n v="16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4.2073254999999996"/>
    <n v="48.104623556581984"/>
    <x v="7"/>
    <x v="33"/>
    <n v="5"/>
    <n v="16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0.10658333333333334"/>
    <n v="74.184357541899445"/>
    <x v="7"/>
    <x v="33"/>
    <n v="5"/>
    <n v="16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1433333333333334E-2"/>
    <n v="123.34552845528455"/>
    <x v="7"/>
    <x v="33"/>
    <n v="5"/>
    <n v="16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1.94208"/>
    <n v="66.623188405797094"/>
    <x v="7"/>
    <x v="33"/>
    <n v="5"/>
    <n v="16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5.7775E-2"/>
    <n v="104.99007444168734"/>
    <x v="7"/>
    <x v="33"/>
    <n v="5"/>
    <n v="16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-1"/>
    <e v="#DIV/0!"/>
    <x v="2"/>
    <x v="7"/>
    <n v="11"/>
    <n v="14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-1"/>
    <e v="#DIV/0!"/>
    <x v="2"/>
    <x v="7"/>
    <n v="11"/>
    <n v="14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-0.97"/>
    <n v="300"/>
    <x v="2"/>
    <x v="7"/>
    <n v="11"/>
    <n v="14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-0.999"/>
    <n v="1"/>
    <x v="2"/>
    <x v="7"/>
    <n v="11"/>
    <n v="14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-1"/>
    <e v="#DIV/0!"/>
    <x v="2"/>
    <x v="7"/>
    <n v="11"/>
    <n v="14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-0.99934999999999996"/>
    <n v="13"/>
    <x v="2"/>
    <x v="7"/>
    <n v="11"/>
    <n v="14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-0.98499999999999999"/>
    <n v="15"/>
    <x v="2"/>
    <x v="7"/>
    <n v="11"/>
    <n v="14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-0.99614285714285711"/>
    <n v="54"/>
    <x v="2"/>
    <x v="7"/>
    <n v="11"/>
    <n v="14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-1"/>
    <e v="#DIV/0!"/>
    <x v="2"/>
    <x v="7"/>
    <n v="11"/>
    <n v="14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-1"/>
    <e v="#DIV/0!"/>
    <x v="2"/>
    <x v="7"/>
    <n v="11"/>
    <n v="14"/>
  </r>
  <r>
    <s v="Donate $30 or more and receive a free selfie stick."/>
    <n v="18900"/>
    <n v="108"/>
    <x v="1"/>
    <x v="4"/>
    <s v="NZD"/>
    <n v="1430360739"/>
    <n v="1427768739"/>
    <b v="0"/>
    <n v="7"/>
    <b v="0"/>
    <x v="7"/>
    <n v="-0.99428571428571433"/>
    <n v="15.428571428571429"/>
    <x v="2"/>
    <x v="7"/>
    <n v="11"/>
    <n v="14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-1"/>
    <e v="#DIV/0!"/>
    <x v="2"/>
    <x v="7"/>
    <n v="11"/>
    <n v="14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-1"/>
    <e v="#DIV/0!"/>
    <x v="2"/>
    <x v="7"/>
    <n v="11"/>
    <n v="14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-0.99928571428571433"/>
    <n v="25"/>
    <x v="2"/>
    <x v="7"/>
    <n v="11"/>
    <n v="14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-0.99312500000000004"/>
    <n v="27.5"/>
    <x v="2"/>
    <x v="7"/>
    <n v="11"/>
    <n v="14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-1"/>
    <e v="#DIV/0!"/>
    <x v="2"/>
    <x v="7"/>
    <n v="11"/>
    <n v="14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-1"/>
    <e v="#DIV/0!"/>
    <x v="2"/>
    <x v="7"/>
    <n v="11"/>
    <n v="14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-1"/>
    <e v="#DIV/0!"/>
    <x v="2"/>
    <x v="7"/>
    <n v="11"/>
    <n v="14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-0.85319999999999996"/>
    <n v="367"/>
    <x v="2"/>
    <x v="7"/>
    <n v="11"/>
    <n v="14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-0.99960000000000004"/>
    <n v="2"/>
    <x v="2"/>
    <x v="7"/>
    <n v="11"/>
    <n v="14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-1"/>
    <e v="#DIV/0!"/>
    <x v="2"/>
    <x v="7"/>
    <n v="11"/>
    <n v="14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-0.7142857142857143"/>
    <n v="60"/>
    <x v="2"/>
    <x v="7"/>
    <n v="11"/>
    <n v="14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-1"/>
    <e v="#DIV/0!"/>
    <x v="2"/>
    <x v="7"/>
    <n v="11"/>
    <n v="14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-1"/>
    <e v="#DIV/0!"/>
    <x v="2"/>
    <x v="7"/>
    <n v="11"/>
    <n v="14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-1"/>
    <e v="#DIV/0!"/>
    <x v="2"/>
    <x v="7"/>
    <n v="11"/>
    <n v="14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-0.89480000000000004"/>
    <n v="97.407407407407405"/>
    <x v="2"/>
    <x v="7"/>
    <n v="11"/>
    <n v="14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-0.98660000000000003"/>
    <n v="47.857142857142854"/>
    <x v="2"/>
    <x v="7"/>
    <n v="11"/>
    <n v="14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-0.99750000000000005"/>
    <n v="50"/>
    <x v="2"/>
    <x v="7"/>
    <n v="11"/>
    <n v="14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-1"/>
    <e v="#DIV/0!"/>
    <x v="2"/>
    <x v="7"/>
    <n v="11"/>
    <n v="14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-0.99672000000000005"/>
    <n v="20.5"/>
    <x v="2"/>
    <x v="7"/>
    <n v="11"/>
    <n v="14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-1"/>
    <e v="#DIV/0!"/>
    <x v="2"/>
    <x v="7"/>
    <n v="11"/>
    <n v="14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-0.96727272727272728"/>
    <n v="30"/>
    <x v="2"/>
    <x v="7"/>
    <n v="11"/>
    <n v="14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-0.99994117647058822"/>
    <n v="50"/>
    <x v="2"/>
    <x v="7"/>
    <n v="11"/>
    <n v="14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-0.99954545454545451"/>
    <n v="10"/>
    <x v="2"/>
    <x v="7"/>
    <n v="11"/>
    <n v="14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-1"/>
    <e v="#DIV/0!"/>
    <x v="2"/>
    <x v="7"/>
    <n v="11"/>
    <n v="14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-0.89122333333333337"/>
    <n v="81.582499999999996"/>
    <x v="2"/>
    <x v="7"/>
    <n v="11"/>
    <n v="14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-1"/>
    <e v="#DIV/0!"/>
    <x v="2"/>
    <x v="7"/>
    <n v="11"/>
    <n v="14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-1"/>
    <e v="#DIV/0!"/>
    <x v="2"/>
    <x v="7"/>
    <n v="11"/>
    <n v="14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-1"/>
    <e v="#DIV/0!"/>
    <x v="2"/>
    <x v="7"/>
    <n v="11"/>
    <n v="14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-0.99633333333333329"/>
    <n v="18.333333333333332"/>
    <x v="2"/>
    <x v="7"/>
    <n v="11"/>
    <n v="14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-0.9818066010422698"/>
    <n v="224.42857142857142"/>
    <x v="2"/>
    <x v="7"/>
    <n v="11"/>
    <n v="14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-0.97499999999999998"/>
    <n v="37.5"/>
    <x v="2"/>
    <x v="7"/>
    <n v="11"/>
    <n v="14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-0.95650000000000002"/>
    <n v="145"/>
    <x v="2"/>
    <x v="7"/>
    <n v="11"/>
    <n v="14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-0.99199999999999999"/>
    <n v="1"/>
    <x v="2"/>
    <x v="7"/>
    <n v="11"/>
    <n v="14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-0.9878769230769231"/>
    <n v="112.57142857142857"/>
    <x v="2"/>
    <x v="7"/>
    <n v="11"/>
    <n v="14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-1"/>
    <e v="#DIV/0!"/>
    <x v="2"/>
    <x v="7"/>
    <n v="11"/>
    <n v="14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-0.99316000000000004"/>
    <n v="342"/>
    <x v="2"/>
    <x v="7"/>
    <n v="11"/>
    <n v="14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-0.98748648648648651"/>
    <n v="57.875"/>
    <x v="2"/>
    <x v="7"/>
    <n v="11"/>
    <n v="14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-0.99812500000000004"/>
    <n v="30"/>
    <x v="2"/>
    <x v="7"/>
    <n v="11"/>
    <n v="14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-1"/>
    <e v="#DIV/0!"/>
    <x v="2"/>
    <x v="7"/>
    <n v="11"/>
    <n v="14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-0.99875000000000003"/>
    <n v="25"/>
    <x v="2"/>
    <x v="7"/>
    <n v="11"/>
    <n v="14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-1"/>
    <e v="#DIV/0!"/>
    <x v="2"/>
    <x v="7"/>
    <n v="11"/>
    <n v="14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-0.99950000000000006"/>
    <n v="50"/>
    <x v="2"/>
    <x v="7"/>
    <n v="11"/>
    <n v="14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-0.99939999999999996"/>
    <n v="1.5"/>
    <x v="2"/>
    <x v="7"/>
    <n v="11"/>
    <n v="14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-1"/>
    <e v="#DIV/0!"/>
    <x v="2"/>
    <x v="7"/>
    <n v="11"/>
    <n v="14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-0.998"/>
    <n v="10"/>
    <x v="2"/>
    <x v="7"/>
    <n v="11"/>
    <n v="14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-1"/>
    <e v="#DIV/0!"/>
    <x v="2"/>
    <x v="7"/>
    <n v="11"/>
    <n v="14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-1"/>
    <e v="#DIV/0!"/>
    <x v="2"/>
    <x v="7"/>
    <n v="11"/>
    <n v="14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-1"/>
    <e v="#DIV/0!"/>
    <x v="2"/>
    <x v="7"/>
    <n v="11"/>
    <n v="14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-1"/>
    <e v="#DIV/0!"/>
    <x v="2"/>
    <x v="7"/>
    <n v="11"/>
    <n v="14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-0.99282142857142852"/>
    <n v="22.333333333333332"/>
    <x v="7"/>
    <x v="19"/>
    <n v="5"/>
    <n v="16"/>
  </r>
  <r>
    <s v="Small town, delicious treats, and a mobile truck"/>
    <n v="12000"/>
    <n v="52"/>
    <x v="2"/>
    <x v="0"/>
    <s v="USD"/>
    <n v="1431533931"/>
    <n v="1428941931"/>
    <b v="0"/>
    <n v="1"/>
    <b v="0"/>
    <x v="19"/>
    <n v="-0.9956666666666667"/>
    <n v="52"/>
    <x v="7"/>
    <x v="19"/>
    <n v="5"/>
    <n v="16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-0.83166666666666667"/>
    <n v="16.833333333333332"/>
    <x v="7"/>
    <x v="19"/>
    <n v="5"/>
    <n v="16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-1"/>
    <e v="#DIV/0!"/>
    <x v="7"/>
    <x v="19"/>
    <n v="5"/>
    <n v="16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-0.77480000000000004"/>
    <n v="56.3"/>
    <x v="7"/>
    <x v="19"/>
    <n v="5"/>
    <n v="16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-0.58615384615384614"/>
    <n v="84.0625"/>
    <x v="7"/>
    <x v="19"/>
    <n v="5"/>
    <n v="16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-0.74740909090909091"/>
    <n v="168.39393939393941"/>
    <x v="7"/>
    <x v="19"/>
    <n v="5"/>
    <n v="16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-0.998"/>
    <n v="15"/>
    <x v="7"/>
    <x v="19"/>
    <n v="5"/>
    <n v="16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-0.98160000000000003"/>
    <n v="76.666666666666671"/>
    <x v="7"/>
    <x v="19"/>
    <n v="5"/>
    <n v="16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-1"/>
    <e v="#DIV/0!"/>
    <x v="7"/>
    <x v="19"/>
    <n v="5"/>
    <n v="16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-0.99395999999999995"/>
    <n v="50.333333333333336"/>
    <x v="7"/>
    <x v="19"/>
    <n v="5"/>
    <n v="16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-1"/>
    <e v="#DIV/0!"/>
    <x v="7"/>
    <x v="19"/>
    <n v="5"/>
    <n v="16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-0.9916666666666667"/>
    <n v="8.3333333333333339"/>
    <x v="7"/>
    <x v="19"/>
    <n v="5"/>
    <n v="16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-0.96933333333333338"/>
    <n v="35.384615384615387"/>
    <x v="7"/>
    <x v="19"/>
    <n v="5"/>
    <n v="16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-0.99441666666666662"/>
    <n v="55.833333333333336"/>
    <x v="7"/>
    <x v="19"/>
    <n v="5"/>
    <n v="16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-0.99975000000000003"/>
    <n v="5"/>
    <x v="7"/>
    <x v="19"/>
    <n v="5"/>
    <n v="16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-1"/>
    <e v="#DIV/0!"/>
    <x v="7"/>
    <x v="19"/>
    <n v="5"/>
    <n v="16"/>
  </r>
  <r>
    <s v="I want to start my food truck business."/>
    <n v="25000"/>
    <n v="5"/>
    <x v="2"/>
    <x v="0"/>
    <s v="USD"/>
    <n v="1427225644"/>
    <n v="1422045244"/>
    <b v="0"/>
    <n v="5"/>
    <b v="0"/>
    <x v="19"/>
    <n v="-0.99980000000000002"/>
    <n v="1"/>
    <x v="7"/>
    <x v="19"/>
    <n v="5"/>
    <n v="16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-1"/>
    <e v="#DIV/0!"/>
    <x v="7"/>
    <x v="19"/>
    <n v="5"/>
    <n v="16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-0.85174866627148782"/>
    <n v="69.472222222222229"/>
    <x v="7"/>
    <x v="19"/>
    <n v="5"/>
    <n v="16"/>
  </r>
  <r>
    <s v="help me start Merrill's first hot dog cart in this empty lot"/>
    <n v="6000"/>
    <n v="1"/>
    <x v="2"/>
    <x v="0"/>
    <s v="USD"/>
    <n v="1424536196"/>
    <n v="1421944196"/>
    <b v="0"/>
    <n v="1"/>
    <b v="0"/>
    <x v="19"/>
    <n v="-0.99983333333333335"/>
    <n v="1"/>
    <x v="7"/>
    <x v="19"/>
    <n v="5"/>
    <n v="16"/>
  </r>
  <r>
    <s v="Family owned business serving BBQ and seafood to the public"/>
    <n v="500"/>
    <n v="1"/>
    <x v="2"/>
    <x v="0"/>
    <s v="USD"/>
    <n v="1426091036"/>
    <n v="1423502636"/>
    <b v="0"/>
    <n v="1"/>
    <b v="0"/>
    <x v="19"/>
    <n v="-0.998"/>
    <n v="1"/>
    <x v="7"/>
    <x v="19"/>
    <n v="5"/>
    <n v="16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-0.99986666666666668"/>
    <n v="8"/>
    <x v="7"/>
    <x v="19"/>
    <n v="5"/>
    <n v="16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-0.98760000000000003"/>
    <n v="34.444444444444443"/>
    <x v="7"/>
    <x v="19"/>
    <n v="5"/>
    <n v="16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-0.99971428571428567"/>
    <n v="1"/>
    <x v="7"/>
    <x v="19"/>
    <n v="5"/>
    <n v="16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-1"/>
    <e v="#DIV/0!"/>
    <x v="7"/>
    <x v="19"/>
    <n v="5"/>
    <n v="16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-0.99997999999999998"/>
    <n v="1"/>
    <x v="7"/>
    <x v="19"/>
    <n v="5"/>
    <n v="16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-0.99997142857142862"/>
    <n v="1"/>
    <x v="7"/>
    <x v="19"/>
    <n v="5"/>
    <n v="16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-0.9856785714285714"/>
    <n v="501.25"/>
    <x v="7"/>
    <x v="19"/>
    <n v="5"/>
    <n v="16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-0.99299999999999999"/>
    <n v="10.5"/>
    <x v="7"/>
    <x v="19"/>
    <n v="5"/>
    <n v="16"/>
  </r>
  <r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-0.99997999999999998"/>
    <n v="1"/>
    <x v="7"/>
    <x v="19"/>
    <n v="5"/>
    <n v="16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-0.99985714285714289"/>
    <n v="1"/>
    <x v="7"/>
    <x v="19"/>
    <n v="5"/>
    <n v="16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-1"/>
    <e v="#DIV/0!"/>
    <x v="7"/>
    <x v="19"/>
    <n v="5"/>
    <n v="16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-0.99870000000000003"/>
    <n v="13"/>
    <x v="7"/>
    <x v="19"/>
    <n v="5"/>
    <n v="16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-0.99510399999999999"/>
    <n v="306"/>
    <x v="7"/>
    <x v="19"/>
    <n v="5"/>
    <n v="16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-0.99961538461538457"/>
    <n v="22.5"/>
    <x v="7"/>
    <x v="19"/>
    <n v="5"/>
    <n v="16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-1"/>
    <e v="#DIV/0!"/>
    <x v="7"/>
    <x v="19"/>
    <n v="5"/>
    <n v="16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-0.9966666666666667"/>
    <n v="50"/>
    <x v="7"/>
    <x v="19"/>
    <n v="5"/>
    <n v="16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-1"/>
    <e v="#DIV/0!"/>
    <x v="7"/>
    <x v="19"/>
    <n v="5"/>
    <n v="16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-0.998"/>
    <n v="5"/>
    <x v="7"/>
    <x v="19"/>
    <n v="5"/>
    <n v="16"/>
  </r>
  <r>
    <s v="YOU can help Alchemy Pops POP up on a street near you!"/>
    <n v="7500"/>
    <n v="8091"/>
    <x v="0"/>
    <x v="0"/>
    <s v="USD"/>
    <n v="1437627540"/>
    <n v="1435806054"/>
    <b v="0"/>
    <n v="109"/>
    <b v="1"/>
    <x v="33"/>
    <n v="7.8799999999999995E-2"/>
    <n v="74.22935779816514"/>
    <x v="7"/>
    <x v="33"/>
    <n v="5"/>
    <n v="16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0.25941666666666668"/>
    <n v="81.252688172043008"/>
    <x v="7"/>
    <x v="33"/>
    <n v="5"/>
    <n v="16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1.0251494999999999"/>
    <n v="130.23469453376205"/>
    <x v="7"/>
    <x v="33"/>
    <n v="5"/>
    <n v="16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8.5999999999999993E-2"/>
    <n v="53.409836065573771"/>
    <x v="7"/>
    <x v="33"/>
    <n v="5"/>
    <n v="16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0.72799999999999998"/>
    <n v="75.130434782608702"/>
    <x v="7"/>
    <x v="33"/>
    <n v="5"/>
    <n v="16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0.67979999999999996"/>
    <n v="75.666666666666671"/>
    <x v="7"/>
    <x v="33"/>
    <n v="5"/>
    <n v="16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3.2719999999999998"/>
    <n v="31.691394658753708"/>
    <x v="7"/>
    <x v="33"/>
    <n v="5"/>
    <n v="16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7.4999999999999997E-2"/>
    <n v="47.777777777777779"/>
    <x v="7"/>
    <x v="33"/>
    <n v="5"/>
    <n v="16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0.08"/>
    <n v="90"/>
    <x v="7"/>
    <x v="33"/>
    <n v="5"/>
    <n v="16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5335333333333376E-2"/>
    <n v="149.31401960784314"/>
    <x v="7"/>
    <x v="33"/>
    <n v="5"/>
    <n v="16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0.1545"/>
    <n v="62.06989247311828"/>
    <x v="7"/>
    <x v="33"/>
    <n v="5"/>
    <n v="16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0.33500000000000002"/>
    <n v="53.4"/>
    <x v="7"/>
    <x v="33"/>
    <n v="5"/>
    <n v="16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0.54700000000000004"/>
    <n v="69.268656716417908"/>
    <x v="7"/>
    <x v="33"/>
    <n v="5"/>
    <n v="16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8.4571428571428575E-3"/>
    <n v="271.50769230769231"/>
    <x v="7"/>
    <x v="33"/>
    <n v="5"/>
    <n v="16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0.82"/>
    <n v="34.125"/>
    <x v="7"/>
    <x v="33"/>
    <n v="5"/>
    <n v="16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0.80866666666666664"/>
    <n v="40.492537313432834"/>
    <x v="7"/>
    <x v="33"/>
    <n v="5"/>
    <n v="16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2.3043478260869565E-2"/>
    <n v="189.75806451612902"/>
    <x v="7"/>
    <x v="33"/>
    <n v="5"/>
    <n v="16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0.1018"/>
    <n v="68.862499999999997"/>
    <x v="7"/>
    <x v="33"/>
    <n v="5"/>
    <n v="16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2.2499999999999999E-2"/>
    <n v="108.77659574468085"/>
    <x v="7"/>
    <x v="33"/>
    <n v="5"/>
    <n v="16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7.8823529411764705E-3"/>
    <n v="125.98529411764706"/>
    <x v="7"/>
    <x v="33"/>
    <n v="5"/>
    <n v="16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3.7999999999999999E-2"/>
    <n v="90.523255813953483"/>
    <x v="4"/>
    <x v="14"/>
    <n v="6"/>
    <n v="16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0.10708333333333334"/>
    <n v="28.880434782608695"/>
    <x v="4"/>
    <x v="14"/>
    <n v="6"/>
    <n v="16"/>
  </r>
  <r>
    <s v="Emma Ate The Lion's debut full length album"/>
    <n v="2000"/>
    <n v="2325"/>
    <x v="0"/>
    <x v="0"/>
    <s v="USD"/>
    <n v="1366138800"/>
    <n v="1362710425"/>
    <b v="0"/>
    <n v="75"/>
    <b v="1"/>
    <x v="14"/>
    <n v="0.16250000000000001"/>
    <n v="31"/>
    <x v="4"/>
    <x v="14"/>
    <n v="6"/>
    <n v="16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0.111"/>
    <n v="51.674418604651166"/>
    <x v="4"/>
    <x v="14"/>
    <n v="6"/>
    <n v="16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0.80142857142857138"/>
    <n v="26.270833333333332"/>
    <x v="4"/>
    <x v="14"/>
    <n v="6"/>
    <n v="16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0"/>
    <n v="48.07692307692308"/>
    <x v="4"/>
    <x v="14"/>
    <n v="6"/>
    <n v="16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0.185"/>
    <n v="27.558139534883722"/>
    <x v="4"/>
    <x v="14"/>
    <n v="6"/>
    <n v="16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7.2170000000000067E-2"/>
    <n v="36.97137931034483"/>
    <x v="4"/>
    <x v="14"/>
    <n v="6"/>
    <n v="16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0.13666666666666666"/>
    <n v="29.021276595744681"/>
    <x v="4"/>
    <x v="14"/>
    <n v="6"/>
    <n v="16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3.1640000000000099E-2"/>
    <n v="28.65666666666667"/>
    <x v="4"/>
    <x v="14"/>
    <n v="6"/>
    <n v="16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0.28000000000000003"/>
    <n v="37.647058823529413"/>
    <x v="4"/>
    <x v="14"/>
    <n v="6"/>
    <n v="16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0.35760266666666674"/>
    <n v="97.904038461538462"/>
    <x v="4"/>
    <x v="14"/>
    <n v="6"/>
    <n v="16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0"/>
    <n v="42.553191489361701"/>
    <x v="4"/>
    <x v="14"/>
    <n v="6"/>
    <n v="16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3.6000000000058209E-5"/>
    <n v="131.58368421052631"/>
    <x v="4"/>
    <x v="14"/>
    <n v="6"/>
    <n v="16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4.7199999999999999E-2"/>
    <n v="32.320987654320987"/>
    <x v="4"/>
    <x v="14"/>
    <n v="6"/>
    <n v="16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5.0224999999999936E-2"/>
    <n v="61.103999999999999"/>
    <x v="4"/>
    <x v="14"/>
    <n v="6"/>
    <n v="16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0.71333333333333337"/>
    <n v="31.341463414634145"/>
    <x v="4"/>
    <x v="14"/>
    <n v="6"/>
    <n v="16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0.27500000000000002"/>
    <n v="129.1139240506329"/>
    <x v="4"/>
    <x v="14"/>
    <n v="6"/>
    <n v="16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0.3344333333333333"/>
    <n v="25.020624999999999"/>
    <x v="4"/>
    <x v="14"/>
    <n v="6"/>
    <n v="16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0"/>
    <n v="250"/>
    <x v="4"/>
    <x v="14"/>
    <n v="6"/>
    <n v="16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0.12910999999999989"/>
    <n v="47.541473684210523"/>
    <x v="4"/>
    <x v="14"/>
    <n v="6"/>
    <n v="16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E-3"/>
    <n v="40.04"/>
    <x v="4"/>
    <x v="14"/>
    <n v="6"/>
    <n v="16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0.13727272727272727"/>
    <n v="65.84210526315789"/>
    <x v="4"/>
    <x v="14"/>
    <n v="6"/>
    <n v="16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0.19317428571428563"/>
    <n v="46.401222222222216"/>
    <x v="4"/>
    <x v="14"/>
    <n v="6"/>
    <n v="16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3.2500000000000001E-2"/>
    <n v="50.365853658536587"/>
    <x v="4"/>
    <x v="14"/>
    <n v="6"/>
    <n v="16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1.6566666666666667"/>
    <n v="26.566666666666666"/>
    <x v="4"/>
    <x v="14"/>
    <n v="6"/>
    <n v="16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5.0666666666666059E-4"/>
    <n v="39.493684210526318"/>
    <x v="4"/>
    <x v="14"/>
    <n v="6"/>
    <n v="16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6.7000000000000004E-2"/>
    <n v="49.246153846153845"/>
    <x v="4"/>
    <x v="14"/>
    <n v="6"/>
    <n v="16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0.33671428571428569"/>
    <n v="62.38"/>
    <x v="4"/>
    <x v="14"/>
    <n v="6"/>
    <n v="16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0.214"/>
    <n v="37.9375"/>
    <x v="4"/>
    <x v="14"/>
    <n v="6"/>
    <n v="16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3.2000000000000001E-2"/>
    <n v="51.6"/>
    <x v="4"/>
    <x v="14"/>
    <n v="6"/>
    <n v="16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0.25"/>
    <n v="27.777777777777779"/>
    <x v="4"/>
    <x v="14"/>
    <n v="6"/>
    <n v="16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0.28699999999999998"/>
    <n v="99.382239382239376"/>
    <x v="4"/>
    <x v="14"/>
    <n v="6"/>
    <n v="16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053333333333286E-2"/>
    <n v="38.848205128205123"/>
    <x v="4"/>
    <x v="14"/>
    <n v="6"/>
    <n v="16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0.27536666666666665"/>
    <n v="45.548809523809524"/>
    <x v="4"/>
    <x v="14"/>
    <n v="6"/>
    <n v="16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0"/>
    <n v="600"/>
    <x v="4"/>
    <x v="14"/>
    <n v="6"/>
    <n v="16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0.12771499999999991"/>
    <n v="80.551071428571419"/>
    <x v="4"/>
    <x v="14"/>
    <n v="6"/>
    <n v="16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.6000000000000001E-2"/>
    <n v="52.8"/>
    <x v="4"/>
    <x v="14"/>
    <n v="6"/>
    <n v="16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1.0262500000000001"/>
    <n v="47.676470588235297"/>
    <x v="4"/>
    <x v="14"/>
    <n v="6"/>
    <n v="16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0.13333333333333333"/>
    <n v="23.448275862068964"/>
    <x v="4"/>
    <x v="14"/>
    <n v="6"/>
    <n v="16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-0.97445454545454546"/>
    <n v="40.142857142857146"/>
    <x v="7"/>
    <x v="34"/>
    <n v="5"/>
    <n v="16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-0.99921818181818178"/>
    <n v="17.2"/>
    <x v="7"/>
    <x v="34"/>
    <n v="5"/>
    <n v="16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-1"/>
    <e v="#DIV/0!"/>
    <x v="7"/>
    <x v="34"/>
    <n v="5"/>
    <n v="16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-1"/>
    <e v="#DIV/0!"/>
    <x v="7"/>
    <x v="34"/>
    <n v="5"/>
    <n v="16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-1"/>
    <e v="#DIV/0!"/>
    <x v="7"/>
    <x v="34"/>
    <n v="5"/>
    <n v="16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-0.99399999999999999"/>
    <n v="15"/>
    <x v="7"/>
    <x v="34"/>
    <n v="5"/>
    <n v="16"/>
  </r>
  <r>
    <s v="Unique dishes for a unique city!."/>
    <n v="42850"/>
    <n v="0"/>
    <x v="2"/>
    <x v="0"/>
    <s v="USD"/>
    <n v="1431308704"/>
    <n v="1428716704"/>
    <b v="0"/>
    <n v="0"/>
    <b v="0"/>
    <x v="34"/>
    <n v="-1"/>
    <e v="#DIV/0!"/>
    <x v="7"/>
    <x v="34"/>
    <n v="5"/>
    <n v="16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-1"/>
    <e v="#DIV/0!"/>
    <x v="7"/>
    <x v="34"/>
    <n v="5"/>
    <n v="16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-0.98947368421052628"/>
    <n v="35.714285714285715"/>
    <x v="7"/>
    <x v="34"/>
    <n v="5"/>
    <n v="16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-0.99850000000000005"/>
    <n v="37.5"/>
    <x v="7"/>
    <x v="34"/>
    <n v="5"/>
    <n v="16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-1"/>
    <e v="#DIV/0!"/>
    <x v="7"/>
    <x v="34"/>
    <n v="5"/>
    <n v="16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-1"/>
    <e v="#DIV/0!"/>
    <x v="7"/>
    <x v="34"/>
    <n v="5"/>
    <n v="16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-1"/>
    <e v="#DIV/0!"/>
    <x v="7"/>
    <x v="34"/>
    <n v="5"/>
    <n v="16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-0.98250000000000004"/>
    <n v="52.5"/>
    <x v="7"/>
    <x v="34"/>
    <n v="5"/>
    <n v="16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-0.81399999999999995"/>
    <n v="77.5"/>
    <x v="7"/>
    <x v="34"/>
    <n v="5"/>
    <n v="16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-1"/>
    <e v="#DIV/0!"/>
    <x v="7"/>
    <x v="34"/>
    <n v="5"/>
    <n v="16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-0.90183333333333338"/>
    <n v="53.545454545454547"/>
    <x v="7"/>
    <x v="34"/>
    <n v="5"/>
    <n v="16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-1"/>
    <e v="#DIV/0!"/>
    <x v="7"/>
    <x v="34"/>
    <n v="5"/>
    <n v="16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-0.99956666666666671"/>
    <n v="16.25"/>
    <x v="7"/>
    <x v="34"/>
    <n v="5"/>
    <n v="16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-1"/>
    <e v="#DIV/0!"/>
    <x v="7"/>
    <x v="34"/>
    <n v="5"/>
    <n v="16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9.4879199999999983E-2"/>
    <n v="103.68174242424243"/>
    <x v="4"/>
    <x v="35"/>
    <n v="6"/>
    <n v="21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0"/>
    <n v="185.18518518518519"/>
    <x v="4"/>
    <x v="35"/>
    <n v="6"/>
    <n v="21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0.56444444444444442"/>
    <n v="54.153846153846153"/>
    <x v="4"/>
    <x v="35"/>
    <n v="6"/>
    <n v="21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6E-2"/>
    <n v="177.2093023255814"/>
    <x v="4"/>
    <x v="35"/>
    <n v="6"/>
    <n v="21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3.2499999999999999E-3"/>
    <n v="100.325"/>
    <x v="4"/>
    <x v="35"/>
    <n v="6"/>
    <n v="21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0.1295"/>
    <n v="136.90909090909091"/>
    <x v="4"/>
    <x v="35"/>
    <n v="6"/>
    <n v="21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2.1250000000000002E-2"/>
    <n v="57.535211267605632"/>
    <x v="4"/>
    <x v="35"/>
    <n v="6"/>
    <n v="21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7.2497499999999951E-2"/>
    <n v="52.962839506172834"/>
    <x v="4"/>
    <x v="35"/>
    <n v="6"/>
    <n v="21"/>
  </r>
  <r>
    <s v="Opera. Short. New."/>
    <n v="6000"/>
    <n v="6257"/>
    <x v="0"/>
    <x v="0"/>
    <s v="USD"/>
    <n v="1332636975"/>
    <n v="1328752575"/>
    <b v="0"/>
    <n v="76"/>
    <b v="1"/>
    <x v="35"/>
    <n v="4.2833333333333334E-2"/>
    <n v="82.328947368421055"/>
    <x v="4"/>
    <x v="35"/>
    <n v="6"/>
    <n v="21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0"/>
    <n v="135.41666666666666"/>
    <x v="4"/>
    <x v="35"/>
    <n v="6"/>
    <n v="21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4.0000000000000001E-3"/>
    <n v="74.06557377049181"/>
    <x v="4"/>
    <x v="35"/>
    <n v="6"/>
    <n v="21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0.26124999999999998"/>
    <n v="84.083333333333329"/>
    <x v="4"/>
    <x v="35"/>
    <n v="6"/>
    <n v="21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0.10666666666666667"/>
    <n v="61.029411764705884"/>
    <x v="4"/>
    <x v="35"/>
    <n v="6"/>
    <n v="21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0.05"/>
    <n v="150"/>
    <x v="4"/>
    <x v="35"/>
    <n v="6"/>
    <n v="21"/>
  </r>
  <r>
    <s v="Mark Hayes: Requiem Recording"/>
    <n v="20000"/>
    <n v="20755"/>
    <x v="0"/>
    <x v="0"/>
    <s v="USD"/>
    <n v="1417463945"/>
    <n v="1414781945"/>
    <b v="0"/>
    <n v="78"/>
    <b v="1"/>
    <x v="35"/>
    <n v="3.7749999999999999E-2"/>
    <n v="266.08974358974359"/>
    <x v="4"/>
    <x v="35"/>
    <n v="6"/>
    <n v="21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0.16"/>
    <n v="7.25"/>
    <x v="4"/>
    <x v="35"/>
    <n v="6"/>
    <n v="21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0.1"/>
    <n v="100"/>
    <x v="4"/>
    <x v="35"/>
    <n v="6"/>
    <n v="21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0.13017611111111102"/>
    <n v="109.96308108108107"/>
    <x v="4"/>
    <x v="35"/>
    <n v="6"/>
    <n v="21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2.5000000000000001E-3"/>
    <n v="169.91525423728814"/>
    <x v="4"/>
    <x v="35"/>
    <n v="6"/>
    <n v="21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3.4000000000000002E-2"/>
    <n v="95.740740740740748"/>
    <x v="4"/>
    <x v="35"/>
    <n v="6"/>
    <n v="21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7.0285714285714285E-2"/>
    <n v="59.460317460317462"/>
    <x v="4"/>
    <x v="35"/>
    <n v="6"/>
    <n v="21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3.5714285714285712E-2"/>
    <n v="55.769230769230766"/>
    <x v="4"/>
    <x v="35"/>
    <n v="6"/>
    <n v="21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0.56399999999999995"/>
    <n v="30.076923076923077"/>
    <x v="4"/>
    <x v="35"/>
    <n v="6"/>
    <n v="21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8.2000000000000007E-3"/>
    <n v="88.438596491228068"/>
    <x v="4"/>
    <x v="35"/>
    <n v="6"/>
    <n v="21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0.95299999999999996"/>
    <n v="64.032786885245898"/>
    <x v="4"/>
    <x v="35"/>
    <n v="6"/>
    <n v="21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0.11714285714285715"/>
    <n v="60.153846153846153"/>
    <x v="4"/>
    <x v="35"/>
    <n v="6"/>
    <n v="21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0.19854545454545455"/>
    <n v="49.194029850746269"/>
    <x v="4"/>
    <x v="35"/>
    <n v="6"/>
    <n v="21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8499999999999999E-2"/>
    <n v="165.16216216216216"/>
    <x v="4"/>
    <x v="35"/>
    <n v="6"/>
    <n v="21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2.802547770700637E-2"/>
    <n v="43.621621621621621"/>
    <x v="4"/>
    <x v="35"/>
    <n v="6"/>
    <n v="21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8.4615384615384613E-3"/>
    <n v="43.7"/>
    <x v="4"/>
    <x v="35"/>
    <n v="6"/>
    <n v="21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2.7346938775510202E-2"/>
    <n v="67.419642857142861"/>
    <x v="4"/>
    <x v="35"/>
    <n v="6"/>
    <n v="21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6.5000000000000002E-2"/>
    <n v="177.5"/>
    <x v="4"/>
    <x v="35"/>
    <n v="6"/>
    <n v="21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0.55533333333333335"/>
    <n v="38.883333333333333"/>
    <x v="4"/>
    <x v="35"/>
    <n v="6"/>
    <n v="21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0.22800000000000001"/>
    <n v="54.985074626865675"/>
    <x v="4"/>
    <x v="35"/>
    <n v="6"/>
    <n v="21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7.3499999999999996E-2"/>
    <n v="61.342857142857142"/>
    <x v="4"/>
    <x v="35"/>
    <n v="6"/>
    <n v="21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5.5033557046979868E-2"/>
    <n v="23.117647058823529"/>
    <x v="4"/>
    <x v="35"/>
    <n v="6"/>
    <n v="21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0.18444444444444444"/>
    <n v="29.611111111111111"/>
    <x v="4"/>
    <x v="35"/>
    <n v="6"/>
    <n v="21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8.8800000000000004E-2"/>
    <n v="75.611111111111114"/>
    <x v="4"/>
    <x v="35"/>
    <n v="6"/>
    <n v="21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0.1125"/>
    <n v="35.6"/>
    <x v="4"/>
    <x v="35"/>
    <n v="6"/>
    <n v="21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E-3"/>
    <n v="143"/>
    <x v="4"/>
    <x v="35"/>
    <n v="6"/>
    <n v="21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-1"/>
    <e v="#DIV/0!"/>
    <x v="7"/>
    <x v="19"/>
    <n v="5"/>
    <n v="16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-0.99250000000000005"/>
    <n v="25"/>
    <x v="7"/>
    <x v="19"/>
    <n v="5"/>
    <n v="16"/>
  </r>
  <r>
    <s v="Michigan based bubble tea and specialty ice cream food truck"/>
    <n v="20000"/>
    <n v="0"/>
    <x v="1"/>
    <x v="0"/>
    <s v="USD"/>
    <n v="1438226451"/>
    <n v="1433042451"/>
    <b v="0"/>
    <n v="0"/>
    <b v="0"/>
    <x v="19"/>
    <n v="-1"/>
    <e v="#DIV/0!"/>
    <x v="7"/>
    <x v="19"/>
    <n v="5"/>
    <n v="16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-1"/>
    <e v="#DIV/0!"/>
    <x v="7"/>
    <x v="19"/>
    <n v="5"/>
    <n v="16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-0.99"/>
    <n v="100"/>
    <x v="7"/>
    <x v="19"/>
    <n v="5"/>
    <n v="16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-1"/>
    <e v="#DIV/0!"/>
    <x v="7"/>
    <x v="19"/>
    <n v="5"/>
    <n v="16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-0.99733333333333329"/>
    <n v="60"/>
    <x v="7"/>
    <x v="19"/>
    <n v="5"/>
    <n v="16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-0.995"/>
    <n v="50"/>
    <x v="7"/>
    <x v="19"/>
    <n v="5"/>
    <n v="16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-0.97769230769230764"/>
    <n v="72.5"/>
    <x v="7"/>
    <x v="19"/>
    <n v="5"/>
    <n v="16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-0.99157142857142855"/>
    <n v="29.5"/>
    <x v="7"/>
    <x v="19"/>
    <n v="5"/>
    <n v="16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-0.99750000000000005"/>
    <n v="62.5"/>
    <x v="7"/>
    <x v="19"/>
    <n v="5"/>
    <n v="16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-1"/>
    <e v="#DIV/0!"/>
    <x v="7"/>
    <x v="19"/>
    <n v="5"/>
    <n v="16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-1"/>
    <e v="#DIV/0!"/>
    <x v="7"/>
    <x v="19"/>
    <n v="5"/>
    <n v="16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-1"/>
    <e v="#DIV/0!"/>
    <x v="7"/>
    <x v="19"/>
    <n v="5"/>
    <n v="16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-1"/>
    <e v="#DIV/0!"/>
    <x v="7"/>
    <x v="19"/>
    <n v="5"/>
    <n v="16"/>
  </r>
  <r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-1"/>
    <e v="#DIV/0!"/>
    <x v="7"/>
    <x v="19"/>
    <n v="5"/>
    <n v="16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-1"/>
    <e v="#DIV/0!"/>
    <x v="7"/>
    <x v="19"/>
    <n v="5"/>
    <n v="16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-1"/>
    <e v="#DIV/0!"/>
    <x v="7"/>
    <x v="19"/>
    <n v="5"/>
    <n v="16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-0.99861500000000003"/>
    <n v="23.083333333333332"/>
    <x v="7"/>
    <x v="19"/>
    <n v="5"/>
    <n v="16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-0.99399999999999999"/>
    <n v="25.5"/>
    <x v="7"/>
    <x v="19"/>
    <n v="5"/>
    <n v="16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-0.89400000000000002"/>
    <n v="48.18181818181818"/>
    <x v="7"/>
    <x v="19"/>
    <n v="5"/>
    <n v="16"/>
  </r>
  <r>
    <s v="The place where chicken meets liquor for the first time!"/>
    <n v="90000"/>
    <n v="1"/>
    <x v="2"/>
    <x v="0"/>
    <s v="USD"/>
    <n v="1477784634"/>
    <n v="1475192634"/>
    <b v="0"/>
    <n v="1"/>
    <b v="0"/>
    <x v="19"/>
    <n v="-0.99998888888888893"/>
    <n v="1"/>
    <x v="7"/>
    <x v="19"/>
    <n v="5"/>
    <n v="16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-0.995"/>
    <n v="1"/>
    <x v="7"/>
    <x v="19"/>
    <n v="5"/>
    <n v="16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-1"/>
    <e v="#DIV/0!"/>
    <x v="7"/>
    <x v="19"/>
    <n v="5"/>
    <n v="16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-0.99833333333333329"/>
    <n v="50"/>
    <x v="7"/>
    <x v="19"/>
    <n v="5"/>
    <n v="16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-0.99833333333333329"/>
    <n v="5"/>
    <x v="7"/>
    <x v="19"/>
    <n v="5"/>
    <n v="16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-0.97565999999999997"/>
    <n v="202.83333333333334"/>
    <x v="7"/>
    <x v="19"/>
    <n v="5"/>
    <n v="16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-0.96116666666666661"/>
    <n v="29.125"/>
    <x v="7"/>
    <x v="19"/>
    <n v="5"/>
    <n v="16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-0.99990000000000001"/>
    <n v="5"/>
    <x v="7"/>
    <x v="19"/>
    <n v="5"/>
    <n v="16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-1"/>
    <e v="#DIV/0!"/>
    <x v="7"/>
    <x v="19"/>
    <n v="5"/>
    <n v="16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-0.98266666666666669"/>
    <n v="13"/>
    <x v="7"/>
    <x v="19"/>
    <n v="5"/>
    <n v="16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-0.99833333333333329"/>
    <n v="50"/>
    <x v="7"/>
    <x v="19"/>
    <n v="5"/>
    <n v="16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-1"/>
    <e v="#DIV/0!"/>
    <x v="7"/>
    <x v="19"/>
    <n v="5"/>
    <n v="16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-0.99998750000000003"/>
    <n v="1"/>
    <x v="7"/>
    <x v="19"/>
    <n v="5"/>
    <n v="16"/>
  </r>
  <r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-0.8783333333333333"/>
    <n v="96.05263157894737"/>
    <x v="7"/>
    <x v="19"/>
    <n v="5"/>
    <n v="16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-0.76411428571428575"/>
    <n v="305.77777777777777"/>
    <x v="7"/>
    <x v="19"/>
    <n v="5"/>
    <n v="16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-0.94333333333333336"/>
    <n v="12.142857142857142"/>
    <x v="7"/>
    <x v="19"/>
    <n v="5"/>
    <n v="16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-0.61"/>
    <n v="83.571428571428569"/>
    <x v="7"/>
    <x v="19"/>
    <n v="5"/>
    <n v="16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-0.99004534896582241"/>
    <n v="18"/>
    <x v="7"/>
    <x v="19"/>
    <n v="5"/>
    <n v="16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-0.93067999999999995"/>
    <n v="115.53333333333333"/>
    <x v="7"/>
    <x v="19"/>
    <n v="5"/>
    <n v="16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5.6139999999999999"/>
    <n v="21.900662251655628"/>
    <x v="2"/>
    <x v="36"/>
    <n v="11"/>
    <n v="28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2.2609166666666667"/>
    <n v="80.022494887525568"/>
    <x v="2"/>
    <x v="36"/>
    <n v="11"/>
    <n v="28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4857142857142857E-2"/>
    <n v="35.520000000000003"/>
    <x v="2"/>
    <x v="36"/>
    <n v="11"/>
    <n v="28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4.2179999999999926E-2"/>
    <n v="64.933333333333323"/>
    <x v="2"/>
    <x v="36"/>
    <n v="11"/>
    <n v="28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7.4215700000000065E-2"/>
    <n v="60.965703745743475"/>
    <x v="2"/>
    <x v="36"/>
    <n v="11"/>
    <n v="28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0.10054545454545455"/>
    <n v="31.444155844155844"/>
    <x v="2"/>
    <x v="36"/>
    <n v="11"/>
    <n v="28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3.077"/>
    <n v="81.949748743718587"/>
    <x v="2"/>
    <x v="36"/>
    <n v="11"/>
    <n v="28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1.23925"/>
    <n v="58.92763157894737"/>
    <x v="2"/>
    <x v="36"/>
    <n v="11"/>
    <n v="28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2.038011142857143"/>
    <n v="157.29347633136095"/>
    <x v="2"/>
    <x v="36"/>
    <n v="11"/>
    <n v="28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0.4132510432681748"/>
    <n v="55.758509532062391"/>
    <x v="2"/>
    <x v="36"/>
    <n v="11"/>
    <n v="28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6.906363636363636"/>
    <n v="83.802893802893806"/>
    <x v="2"/>
    <x v="36"/>
    <n v="11"/>
    <n v="28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0.71761300000000006"/>
    <n v="58.422210884353746"/>
    <x v="2"/>
    <x v="36"/>
    <n v="11"/>
    <n v="28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33333333333333E-2"/>
    <n v="270.57142857142856"/>
    <x v="2"/>
    <x v="36"/>
    <n v="11"/>
    <n v="28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0.02"/>
    <n v="107.1"/>
    <x v="2"/>
    <x v="36"/>
    <n v="11"/>
    <n v="28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0.69765117441279356"/>
    <n v="47.180555555555557"/>
    <x v="2"/>
    <x v="36"/>
    <n v="11"/>
    <n v="28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0.14534"/>
    <n v="120.30882352941177"/>
    <x v="2"/>
    <x v="36"/>
    <n v="11"/>
    <n v="28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7.7759999999999998"/>
    <n v="27.59748427672956"/>
    <x v="2"/>
    <x v="36"/>
    <n v="11"/>
    <n v="28"/>
  </r>
  <r>
    <s v="LTD ED COLLECTIBLE SPACE ART FEAT. ASTRONAUTS"/>
    <n v="15000"/>
    <n v="15808"/>
    <x v="0"/>
    <x v="0"/>
    <s v="USD"/>
    <n v="1449000061"/>
    <n v="1443812461"/>
    <b v="1"/>
    <n v="77"/>
    <b v="1"/>
    <x v="36"/>
    <n v="5.3866666666666667E-2"/>
    <n v="205.2987012987013"/>
    <x v="2"/>
    <x v="36"/>
    <n v="11"/>
    <n v="28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0.88400000000000001"/>
    <n v="35.547169811320757"/>
    <x v="2"/>
    <x v="36"/>
    <n v="11"/>
    <n v="28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0.4365230769230769"/>
    <n v="74.639488409272587"/>
    <x v="2"/>
    <x v="36"/>
    <n v="11"/>
    <n v="28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0.45879999999999999"/>
    <n v="47.058064516129029"/>
    <x v="2"/>
    <x v="36"/>
    <n v="11"/>
    <n v="28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0.31184000000000001"/>
    <n v="26.591351351351353"/>
    <x v="2"/>
    <x v="36"/>
    <n v="11"/>
    <n v="28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0.14000000000000001"/>
    <n v="36.774193548387096"/>
    <x v="2"/>
    <x v="36"/>
    <n v="11"/>
    <n v="28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2.794206249999998"/>
    <n v="31.820544982698959"/>
    <x v="2"/>
    <x v="36"/>
    <n v="11"/>
    <n v="28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8.56"/>
    <n v="27.576923076923077"/>
    <x v="2"/>
    <x v="36"/>
    <n v="11"/>
    <n v="28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0.12"/>
    <n v="56"/>
    <x v="2"/>
    <x v="36"/>
    <n v="11"/>
    <n v="28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5.4666666666666668"/>
    <n v="21.555555555555557"/>
    <x v="2"/>
    <x v="36"/>
    <n v="11"/>
    <n v="28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0.10369487485101311"/>
    <n v="44.095238095238095"/>
    <x v="2"/>
    <x v="36"/>
    <n v="11"/>
    <n v="28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0.27739999999999998"/>
    <n v="63.87"/>
    <x v="2"/>
    <x v="36"/>
    <n v="11"/>
    <n v="28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0.57899999999999996"/>
    <n v="38.987654320987652"/>
    <x v="2"/>
    <x v="36"/>
    <n v="11"/>
    <n v="28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0.14665249999999996"/>
    <n v="80.185489510489504"/>
    <x v="2"/>
    <x v="36"/>
    <n v="11"/>
    <n v="28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0.37009345794392523"/>
    <n v="34.904761904761905"/>
    <x v="2"/>
    <x v="36"/>
    <n v="11"/>
    <n v="28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2.5461999999999998"/>
    <n v="89.100502512562812"/>
    <x v="2"/>
    <x v="36"/>
    <n v="11"/>
    <n v="28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6.0215053763440864E-2"/>
    <n v="39.44"/>
    <x v="2"/>
    <x v="36"/>
    <n v="11"/>
    <n v="28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0"/>
    <n v="136.9047619047619"/>
    <x v="2"/>
    <x v="36"/>
    <n v="11"/>
    <n v="28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0.873"/>
    <n v="37.46"/>
    <x v="2"/>
    <x v="36"/>
    <n v="11"/>
    <n v="28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0.66200000000000003"/>
    <n v="31.96153846153846"/>
    <x v="2"/>
    <x v="36"/>
    <n v="11"/>
    <n v="28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7291066282420751E-2"/>
    <n v="25.214285714285715"/>
    <x v="2"/>
    <x v="36"/>
    <n v="11"/>
    <n v="28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0.64"/>
    <n v="10.040816326530612"/>
    <x v="2"/>
    <x v="36"/>
    <n v="11"/>
    <n v="28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5.6666666666666664E-2"/>
    <n v="45.94202898550725"/>
    <x v="2"/>
    <x v="36"/>
    <n v="11"/>
    <n v="28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-0.99"/>
    <n v="15"/>
    <x v="2"/>
    <x v="36"/>
    <n v="11"/>
    <n v="28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-1"/>
    <e v="#DIV/0!"/>
    <x v="2"/>
    <x v="36"/>
    <n v="11"/>
    <n v="28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-0.66440268999999996"/>
    <n v="223.58248500999335"/>
    <x v="2"/>
    <x v="36"/>
    <n v="11"/>
    <n v="28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-0.97946999999999995"/>
    <n v="39.480769230769234"/>
    <x v="2"/>
    <x v="36"/>
    <n v="11"/>
    <n v="28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-0.89500000000000002"/>
    <n v="91.304347826086953"/>
    <x v="2"/>
    <x v="36"/>
    <n v="11"/>
    <n v="28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-0.91582716000000008"/>
    <n v="78.666205607476627"/>
    <x v="2"/>
    <x v="36"/>
    <n v="11"/>
    <n v="28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-0.98560000000000003"/>
    <n v="12"/>
    <x v="2"/>
    <x v="36"/>
    <n v="11"/>
    <n v="28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-0.99116666666666664"/>
    <n v="17.666666666666668"/>
    <x v="2"/>
    <x v="36"/>
    <n v="11"/>
    <n v="28"/>
  </r>
  <r>
    <s v="They have launched a Kickstarter."/>
    <n v="125000"/>
    <n v="124"/>
    <x v="1"/>
    <x v="0"/>
    <s v="USD"/>
    <n v="1454370941"/>
    <n v="1449186941"/>
    <b v="0"/>
    <n v="3"/>
    <b v="0"/>
    <x v="36"/>
    <n v="-0.99900800000000001"/>
    <n v="41.333333333333336"/>
    <x v="2"/>
    <x v="36"/>
    <n v="11"/>
    <n v="28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-0.99403333333333332"/>
    <n v="71.599999999999994"/>
    <x v="2"/>
    <x v="36"/>
    <n v="11"/>
    <n v="28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-0.98131071428571426"/>
    <n v="307.8235294117647"/>
    <x v="2"/>
    <x v="36"/>
    <n v="11"/>
    <n v="28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-0.99114999999999998"/>
    <n v="80.454545454545453"/>
    <x v="2"/>
    <x v="36"/>
    <n v="11"/>
    <n v="28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-0.88478431372549016"/>
    <n v="83.942857142857136"/>
    <x v="2"/>
    <x v="36"/>
    <n v="11"/>
    <n v="28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-0.99948999999999999"/>
    <n v="8.5"/>
    <x v="2"/>
    <x v="36"/>
    <n v="11"/>
    <n v="28"/>
  </r>
  <r>
    <s v="Thank you for your support!"/>
    <n v="15000"/>
    <n v="3155"/>
    <x v="1"/>
    <x v="0"/>
    <s v="USD"/>
    <n v="1455048000"/>
    <n v="1452631647"/>
    <b v="0"/>
    <n v="43"/>
    <b v="0"/>
    <x v="36"/>
    <n v="-0.78966666666666663"/>
    <n v="73.372093023255815"/>
    <x v="2"/>
    <x v="36"/>
    <n v="11"/>
    <n v="28"/>
  </r>
  <r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-0.88563333333333338"/>
    <n v="112.86184210526316"/>
    <x v="2"/>
    <x v="36"/>
    <n v="11"/>
    <n v="28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-0.81262066666666666"/>
    <n v="95.277627118644077"/>
    <x v="2"/>
    <x v="36"/>
    <n v="11"/>
    <n v="28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-0.99907142857142861"/>
    <n v="22.75"/>
    <x v="2"/>
    <x v="36"/>
    <n v="11"/>
    <n v="28"/>
  </r>
  <r>
    <s v="test"/>
    <n v="49000"/>
    <n v="1333"/>
    <x v="1"/>
    <x v="0"/>
    <s v="USD"/>
    <n v="1429321210"/>
    <n v="1426729210"/>
    <b v="0"/>
    <n v="10"/>
    <b v="0"/>
    <x v="36"/>
    <n v="-0.97279591836734691"/>
    <n v="133.30000000000001"/>
    <x v="2"/>
    <x v="36"/>
    <n v="11"/>
    <n v="28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-0.99904999999999999"/>
    <n v="3.8"/>
    <x v="2"/>
    <x v="36"/>
    <n v="11"/>
    <n v="28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2.9000000000000001E-2"/>
    <n v="85.75"/>
    <x v="2"/>
    <x v="37"/>
    <n v="11"/>
    <n v="22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6.8000000000000005E-2"/>
    <n v="267"/>
    <x v="2"/>
    <x v="37"/>
    <n v="11"/>
    <n v="22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4.5962500000000003E-2"/>
    <n v="373.55803571428572"/>
    <x v="2"/>
    <x v="37"/>
    <n v="11"/>
    <n v="22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3.4285714285714287E-2"/>
    <n v="174.03846153846155"/>
    <x v="2"/>
    <x v="37"/>
    <n v="11"/>
    <n v="22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0.23142857142857143"/>
    <n v="93.695652173913047"/>
    <x v="2"/>
    <x v="37"/>
    <n v="11"/>
    <n v="22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0.59295100000000001"/>
    <n v="77.327718446601949"/>
    <x v="2"/>
    <x v="37"/>
    <n v="11"/>
    <n v="22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0.10666666666666667"/>
    <n v="92.222222222222229"/>
    <x v="2"/>
    <x v="37"/>
    <n v="11"/>
    <n v="22"/>
  </r>
  <r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0.70699999999999996"/>
    <n v="60.964285714285715"/>
    <x v="2"/>
    <x v="37"/>
    <n v="11"/>
    <n v="22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0.25124999999999997"/>
    <n v="91"/>
    <x v="2"/>
    <x v="37"/>
    <n v="11"/>
    <n v="22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-0.93584139066035799"/>
    <n v="41.583333333333336"/>
    <x v="2"/>
    <x v="37"/>
    <n v="11"/>
    <n v="22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-0.88656000000000001"/>
    <n v="33.761904761904759"/>
    <x v="2"/>
    <x v="37"/>
    <n v="11"/>
    <n v="22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-0.66810000000000003"/>
    <n v="70.61702127659575"/>
    <x v="2"/>
    <x v="37"/>
    <n v="11"/>
    <n v="22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-0.72419999999999995"/>
    <n v="167.15151515151516"/>
    <x v="2"/>
    <x v="37"/>
    <n v="11"/>
    <n v="22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-0.37159999999999999"/>
    <n v="128.61988304093566"/>
    <x v="2"/>
    <x v="37"/>
    <n v="11"/>
    <n v="22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-0.92412000000000005"/>
    <n v="65.41379310344827"/>
    <x v="2"/>
    <x v="37"/>
    <n v="11"/>
    <n v="22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-0.49619047619047618"/>
    <n v="117.55555555555556"/>
    <x v="2"/>
    <x v="37"/>
    <n v="11"/>
    <n v="22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-0.82487179487179485"/>
    <n v="126.48148148148148"/>
    <x v="2"/>
    <x v="37"/>
    <n v="11"/>
    <n v="22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-0.99986249999999999"/>
    <n v="550"/>
    <x v="2"/>
    <x v="37"/>
    <n v="11"/>
    <n v="22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-0.99670000000000003"/>
    <n v="44"/>
    <x v="2"/>
    <x v="37"/>
    <n v="11"/>
    <n v="22"/>
  </r>
  <r>
    <s v="iHeartPillow, Connecting loved ones"/>
    <n v="32000"/>
    <n v="276"/>
    <x v="2"/>
    <x v="3"/>
    <s v="EUR"/>
    <n v="1459915491"/>
    <n v="1457327091"/>
    <b v="0"/>
    <n v="4"/>
    <b v="0"/>
    <x v="37"/>
    <n v="-0.99137500000000001"/>
    <n v="69"/>
    <x v="2"/>
    <x v="37"/>
    <n v="11"/>
    <n v="22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-0.99312500000000004"/>
    <n v="27.5"/>
    <x v="7"/>
    <x v="19"/>
    <n v="5"/>
    <n v="16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-0.71699999999999997"/>
    <n v="84.9"/>
    <x v="7"/>
    <x v="19"/>
    <n v="5"/>
    <n v="16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-0.99760000000000004"/>
    <n v="12"/>
    <x v="7"/>
    <x v="19"/>
    <n v="5"/>
    <n v="16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-0.98857142857142855"/>
    <n v="200"/>
    <x v="7"/>
    <x v="19"/>
    <n v="5"/>
    <n v="16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-0.99980000000000002"/>
    <n v="10"/>
    <x v="7"/>
    <x v="19"/>
    <n v="5"/>
    <n v="16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-1"/>
    <e v="#DIV/0!"/>
    <x v="7"/>
    <x v="19"/>
    <n v="5"/>
    <n v="16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-1"/>
    <e v="#DIV/0!"/>
    <x v="7"/>
    <x v="19"/>
    <n v="5"/>
    <n v="16"/>
  </r>
  <r>
    <s v="The amazing gourmet Mac N Cheez Food Truck Campaigne!"/>
    <n v="50000"/>
    <n v="74"/>
    <x v="2"/>
    <x v="0"/>
    <s v="USD"/>
    <n v="1424746800"/>
    <n v="1422067870"/>
    <b v="0"/>
    <n v="14"/>
    <b v="0"/>
    <x v="19"/>
    <n v="-0.99851999999999996"/>
    <n v="5.2857142857142856"/>
    <x v="7"/>
    <x v="19"/>
    <n v="5"/>
    <n v="16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-0.99997142857142862"/>
    <n v="1"/>
    <x v="7"/>
    <x v="19"/>
    <n v="5"/>
    <n v="16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-0.892675"/>
    <n v="72.762711864406782"/>
    <x v="7"/>
    <x v="19"/>
    <n v="5"/>
    <n v="16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-0.99946153846153851"/>
    <n v="17.5"/>
    <x v="7"/>
    <x v="19"/>
    <n v="5"/>
    <n v="16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-0.99285714285714288"/>
    <n v="25"/>
    <x v="7"/>
    <x v="19"/>
    <n v="5"/>
    <n v="16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-0.99199999999999999"/>
    <n v="13.333333333333334"/>
    <x v="7"/>
    <x v="19"/>
    <n v="5"/>
    <n v="16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-0.99996666666666667"/>
    <n v="1"/>
    <x v="7"/>
    <x v="19"/>
    <n v="5"/>
    <n v="16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-0.99526666666666663"/>
    <n v="23.666666666666668"/>
    <x v="7"/>
    <x v="19"/>
    <n v="5"/>
    <n v="16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-0.94350000000000001"/>
    <n v="89.21052631578948"/>
    <x v="7"/>
    <x v="19"/>
    <n v="5"/>
    <n v="16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-0.73647826086956525"/>
    <n v="116.55769230769231"/>
    <x v="7"/>
    <x v="19"/>
    <n v="5"/>
    <n v="16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-0.99674874999999996"/>
    <n v="13.005000000000001"/>
    <x v="7"/>
    <x v="19"/>
    <n v="5"/>
    <n v="16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-1"/>
    <e v="#DIV/0!"/>
    <x v="7"/>
    <x v="19"/>
    <n v="5"/>
    <n v="16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-0.99299929992999303"/>
    <n v="17.5"/>
    <x v="7"/>
    <x v="19"/>
    <n v="5"/>
    <n v="16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-0.53823529411764703"/>
    <n v="34.130434782608695"/>
    <x v="1"/>
    <x v="38"/>
    <n v="8"/>
    <n v="14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-0.65590000000000004"/>
    <n v="132.34615384615384"/>
    <x v="1"/>
    <x v="38"/>
    <n v="8"/>
    <n v="14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3.7499999999999999E-2"/>
    <n v="922.22222222222217"/>
    <x v="1"/>
    <x v="38"/>
    <n v="8"/>
    <n v="14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-0.9397368421052632"/>
    <n v="163.57142857142858"/>
    <x v="1"/>
    <x v="38"/>
    <n v="8"/>
    <n v="14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-0.89460606060606063"/>
    <n v="217.375"/>
    <x v="1"/>
    <x v="38"/>
    <n v="8"/>
    <n v="14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0.12297142857142856"/>
    <n v="149.44486692015209"/>
    <x v="1"/>
    <x v="38"/>
    <n v="8"/>
    <n v="14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.50844625"/>
    <n v="71.237487309644663"/>
    <x v="1"/>
    <x v="38"/>
    <n v="8"/>
    <n v="14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1.3321535"/>
    <n v="44.464318398474738"/>
    <x v="1"/>
    <x v="38"/>
    <n v="8"/>
    <n v="14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6060000000000001E-2"/>
    <n v="164.94480519480518"/>
    <x v="1"/>
    <x v="38"/>
    <n v="8"/>
    <n v="14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0.53900350000000008"/>
    <n v="84.871516544117654"/>
    <x v="1"/>
    <x v="38"/>
    <n v="8"/>
    <n v="14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7.1611253196930949E-3"/>
    <n v="53.945205479452056"/>
    <x v="1"/>
    <x v="38"/>
    <n v="8"/>
    <n v="14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0.31381818181818183"/>
    <n v="50.531468531468533"/>
    <x v="1"/>
    <x v="38"/>
    <n v="8"/>
    <n v="14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2.2413333333333334E-2"/>
    <n v="108.00140845070422"/>
    <x v="1"/>
    <x v="38"/>
    <n v="8"/>
    <n v="14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0.16356000000000001"/>
    <n v="95.373770491803285"/>
    <x v="1"/>
    <x v="38"/>
    <n v="8"/>
    <n v="14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1.6462241666666666"/>
    <n v="57.631016333938291"/>
    <x v="1"/>
    <x v="38"/>
    <n v="8"/>
    <n v="14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0.19980100000000003"/>
    <n v="64.160481283422456"/>
    <x v="1"/>
    <x v="38"/>
    <n v="8"/>
    <n v="14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0.20104"/>
    <n v="92.387692307692305"/>
    <x v="1"/>
    <x v="38"/>
    <n v="8"/>
    <n v="14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3.5833333333333335E-2"/>
    <n v="125.97972972972973"/>
    <x v="1"/>
    <x v="38"/>
    <n v="8"/>
    <n v="14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8.8333333333333333E-2"/>
    <n v="94.637681159420296"/>
    <x v="1"/>
    <x v="38"/>
    <n v="8"/>
    <n v="14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0.18124000000000001"/>
    <n v="170.69942196531792"/>
    <x v="1"/>
    <x v="38"/>
    <n v="8"/>
    <n v="14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3.62"/>
    <n v="40.762081784386616"/>
    <x v="2"/>
    <x v="30"/>
    <n v="11"/>
    <n v="19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1.5254000000000001"/>
    <n v="68.254054054054052"/>
    <x v="2"/>
    <x v="30"/>
    <n v="11"/>
    <n v="19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0.40050000000000002"/>
    <n v="95.48863636363636"/>
    <x v="2"/>
    <x v="30"/>
    <n v="11"/>
    <n v="19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1.9687520259319287"/>
    <n v="7.1902649656526005"/>
    <x v="2"/>
    <x v="30"/>
    <n v="11"/>
    <n v="19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0.44542500000000002"/>
    <n v="511.65486725663715"/>
    <x v="2"/>
    <x v="30"/>
    <n v="11"/>
    <n v="19"/>
  </r>
  <r>
    <s v="Krimston TWO: iPhone Dual SIM Case"/>
    <n v="100000"/>
    <n v="105745"/>
    <x v="0"/>
    <x v="0"/>
    <s v="USD"/>
    <n v="1461333311"/>
    <n v="1458741311"/>
    <b v="0"/>
    <n v="404"/>
    <b v="1"/>
    <x v="30"/>
    <n v="5.7450000000000001E-2"/>
    <n v="261.74504950495049"/>
    <x v="2"/>
    <x v="30"/>
    <n v="11"/>
    <n v="19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3.9321000000000002"/>
    <n v="69.760961810466767"/>
    <x v="2"/>
    <x v="30"/>
    <n v="11"/>
    <n v="19"/>
  </r>
  <r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1.0182666666666667"/>
    <n v="77.229591836734699"/>
    <x v="2"/>
    <x v="30"/>
    <n v="11"/>
    <n v="19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4.4400000000000002E-2"/>
    <n v="340.56521739130437"/>
    <x v="2"/>
    <x v="30"/>
    <n v="11"/>
    <n v="19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0.70292629629629633"/>
    <n v="67.417903225806455"/>
    <x v="2"/>
    <x v="30"/>
    <n v="11"/>
    <n v="19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4.3033333333333333E-2"/>
    <n v="845.70270270270271"/>
    <x v="2"/>
    <x v="30"/>
    <n v="11"/>
    <n v="19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0.1825"/>
    <n v="97.191780821917803"/>
    <x v="2"/>
    <x v="30"/>
    <n v="11"/>
    <n v="19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7.5380000000000003E-2"/>
    <n v="451.84033613445376"/>
    <x v="2"/>
    <x v="30"/>
    <n v="11"/>
    <n v="19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2"/>
    <n v="138.66871165644173"/>
    <x v="2"/>
    <x v="30"/>
    <n v="11"/>
    <n v="19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8.7813466666666677"/>
    <n v="21.640147492625371"/>
    <x v="2"/>
    <x v="30"/>
    <n v="11"/>
    <n v="19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0.22900000000000001"/>
    <n v="169.51724137931035"/>
    <x v="2"/>
    <x v="30"/>
    <n v="11"/>
    <n v="19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1.4606080000000001"/>
    <n v="161.88210526315791"/>
    <x v="2"/>
    <x v="30"/>
    <n v="11"/>
    <n v="19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0.47939999999999999"/>
    <n v="493.13333333333333"/>
    <x v="2"/>
    <x v="30"/>
    <n v="11"/>
    <n v="19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.8409090909090908"/>
    <n v="22.120418848167539"/>
    <x v="2"/>
    <x v="30"/>
    <n v="11"/>
    <n v="19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3.3333333333333333E-2"/>
    <n v="18.235294117647058"/>
    <x v="2"/>
    <x v="30"/>
    <n v="11"/>
    <n v="19"/>
  </r>
  <r>
    <s v="Help me publish my 1st children's book as an aspiring author!"/>
    <n v="8000"/>
    <n v="35"/>
    <x v="2"/>
    <x v="0"/>
    <s v="USD"/>
    <n v="1413770820"/>
    <n v="1412005602"/>
    <b v="0"/>
    <n v="4"/>
    <b v="0"/>
    <x v="39"/>
    <n v="-0.99562499999999998"/>
    <n v="8.75"/>
    <x v="3"/>
    <x v="39"/>
    <n v="11"/>
    <n v="27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-0.70760000000000001"/>
    <n v="40.611111111111114"/>
    <x v="3"/>
    <x v="39"/>
    <n v="11"/>
    <n v="27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-1"/>
    <e v="#DIV/0!"/>
    <x v="3"/>
    <x v="39"/>
    <n v="11"/>
    <n v="27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-0.94781249999999995"/>
    <n v="37.954545454545453"/>
    <x v="3"/>
    <x v="39"/>
    <n v="11"/>
    <n v="27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-0.78112499999999996"/>
    <n v="35.734693877551024"/>
    <x v="3"/>
    <x v="39"/>
    <n v="11"/>
    <n v="27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-0.73299999999999998"/>
    <n v="42.157894736842103"/>
    <x v="3"/>
    <x v="39"/>
    <n v="11"/>
    <n v="27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-0.72"/>
    <n v="35"/>
    <x v="3"/>
    <x v="39"/>
    <n v="11"/>
    <n v="27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-0.98939999999999995"/>
    <n v="13.25"/>
    <x v="3"/>
    <x v="39"/>
    <n v="11"/>
    <n v="27"/>
  </r>
  <r>
    <s v="Self-publishing my children's book."/>
    <n v="10000"/>
    <n v="110"/>
    <x v="2"/>
    <x v="0"/>
    <s v="USD"/>
    <n v="1428171037"/>
    <n v="1425582637"/>
    <b v="0"/>
    <n v="2"/>
    <b v="0"/>
    <x v="39"/>
    <n v="-0.98899999999999999"/>
    <n v="55"/>
    <x v="3"/>
    <x v="39"/>
    <n v="11"/>
    <n v="27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-1"/>
    <e v="#DIV/0!"/>
    <x v="3"/>
    <x v="39"/>
    <n v="11"/>
    <n v="27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-1"/>
    <e v="#DIV/0!"/>
    <x v="3"/>
    <x v="39"/>
    <n v="11"/>
    <n v="27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-0.88541666666666663"/>
    <n v="39.285714285714285"/>
    <x v="3"/>
    <x v="39"/>
    <n v="11"/>
    <n v="27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-0.81"/>
    <n v="47.5"/>
    <x v="3"/>
    <x v="39"/>
    <n v="11"/>
    <n v="27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-1"/>
    <e v="#DIV/0!"/>
    <x v="3"/>
    <x v="39"/>
    <n v="11"/>
    <n v="27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-0.48"/>
    <n v="17.333333333333332"/>
    <x v="3"/>
    <x v="39"/>
    <n v="11"/>
    <n v="27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-0.8952"/>
    <n v="31.757575757575758"/>
    <x v="3"/>
    <x v="39"/>
    <n v="11"/>
    <n v="27"/>
  </r>
  <r>
    <s v="A children's letter book that Lampoons Hillary Clinton"/>
    <n v="1500"/>
    <n v="10"/>
    <x v="2"/>
    <x v="0"/>
    <s v="USD"/>
    <n v="1470498332"/>
    <n v="1469202332"/>
    <b v="0"/>
    <n v="2"/>
    <b v="0"/>
    <x v="39"/>
    <n v="-0.99333333333333329"/>
    <n v="5"/>
    <x v="3"/>
    <x v="39"/>
    <n v="11"/>
    <n v="27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-0.88300000000000001"/>
    <n v="39"/>
    <x v="3"/>
    <x v="39"/>
    <n v="11"/>
    <n v="27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-0.89500000000000002"/>
    <n v="52.5"/>
    <x v="3"/>
    <x v="39"/>
    <n v="11"/>
    <n v="27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-1"/>
    <e v="#DIV/0!"/>
    <x v="3"/>
    <x v="39"/>
    <n v="11"/>
    <n v="27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-0.99280000000000002"/>
    <n v="9"/>
    <x v="3"/>
    <x v="39"/>
    <n v="11"/>
    <n v="27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-0.99230769230769234"/>
    <n v="25"/>
    <x v="3"/>
    <x v="39"/>
    <n v="11"/>
    <n v="27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-0.99771573604060915"/>
    <n v="30"/>
    <x v="3"/>
    <x v="39"/>
    <n v="11"/>
    <n v="27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-0.98875000000000002"/>
    <n v="11.25"/>
    <x v="3"/>
    <x v="39"/>
    <n v="11"/>
    <n v="27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-1"/>
    <e v="#DIV/0!"/>
    <x v="3"/>
    <x v="39"/>
    <n v="11"/>
    <n v="27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-0.98"/>
    <n v="25"/>
    <x v="3"/>
    <x v="39"/>
    <n v="11"/>
    <n v="27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-0.99150000000000005"/>
    <n v="11.333333333333334"/>
    <x v="3"/>
    <x v="39"/>
    <n v="11"/>
    <n v="27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-0.85685714285714287"/>
    <n v="29.470588235294116"/>
    <x v="3"/>
    <x v="39"/>
    <n v="11"/>
    <n v="27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-0.99750000000000005"/>
    <n v="1"/>
    <x v="3"/>
    <x v="39"/>
    <n v="11"/>
    <n v="27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-0.89588749999999995"/>
    <n v="63.098484848484851"/>
    <x v="3"/>
    <x v="39"/>
    <n v="11"/>
    <n v="27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-1"/>
    <e v="#DIV/0!"/>
    <x v="3"/>
    <x v="39"/>
    <n v="11"/>
    <n v="27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-1"/>
    <e v="#DIV/0!"/>
    <x v="3"/>
    <x v="39"/>
    <n v="11"/>
    <n v="27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-0.99811320754716981"/>
    <n v="1"/>
    <x v="3"/>
    <x v="39"/>
    <n v="11"/>
    <n v="27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-0.85750000000000004"/>
    <n v="43.846153846153847"/>
    <x v="3"/>
    <x v="39"/>
    <n v="11"/>
    <n v="27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-0.97"/>
    <n v="75"/>
    <x v="3"/>
    <x v="39"/>
    <n v="11"/>
    <n v="27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-0.92119047619047623"/>
    <n v="45.972222222222221"/>
    <x v="3"/>
    <x v="39"/>
    <n v="11"/>
    <n v="27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-0.9966666666666667"/>
    <n v="10"/>
    <x v="3"/>
    <x v="39"/>
    <n v="11"/>
    <n v="27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-0.74454545454545451"/>
    <n v="93.666666666666671"/>
    <x v="3"/>
    <x v="39"/>
    <n v="11"/>
    <n v="27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-0.9788"/>
    <n v="53"/>
    <x v="3"/>
    <x v="39"/>
    <n v="11"/>
    <n v="27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-1"/>
    <e v="#DIV/0!"/>
    <x v="3"/>
    <x v="39"/>
    <n v="11"/>
    <n v="27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5.28E-2"/>
    <n v="47"/>
    <x v="1"/>
    <x v="6"/>
    <n v="8"/>
    <n v="13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0.2"/>
    <n v="66.666666666666671"/>
    <x v="1"/>
    <x v="6"/>
    <n v="8"/>
    <n v="13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0.14499999999999999"/>
    <n v="18.770491803278688"/>
    <x v="1"/>
    <x v="6"/>
    <n v="8"/>
    <n v="13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0.19"/>
    <n v="66.111111111111114"/>
    <x v="1"/>
    <x v="6"/>
    <n v="8"/>
    <n v="13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4.6800000000000001E-2"/>
    <n v="36.859154929577464"/>
    <x v="1"/>
    <x v="6"/>
    <n v="8"/>
    <n v="13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0.1784"/>
    <n v="39.810810810810814"/>
    <x v="1"/>
    <x v="6"/>
    <n v="8"/>
    <n v="13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0.19700000000000001"/>
    <n v="31.5"/>
    <x v="1"/>
    <x v="6"/>
    <n v="8"/>
    <n v="13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2.5000000000000001E-2"/>
    <n v="102.5"/>
    <x v="1"/>
    <x v="6"/>
    <n v="8"/>
    <n v="13"/>
  </r>
  <r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1666666666666667E-2"/>
    <n v="126.45833333333333"/>
    <x v="1"/>
    <x v="6"/>
    <n v="8"/>
    <n v="13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5.3333333333333337E-2"/>
    <n v="47.878787878787875"/>
    <x v="1"/>
    <x v="6"/>
    <n v="8"/>
    <n v="13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2.5000000000000001E-2"/>
    <n v="73.214285714285708"/>
    <x v="1"/>
    <x v="6"/>
    <n v="8"/>
    <n v="13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7.5999999999999998E-2"/>
    <n v="89.666666666666671"/>
    <x v="1"/>
    <x v="6"/>
    <n v="8"/>
    <n v="13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0.10567500000000001"/>
    <n v="151.4623287671233"/>
    <x v="1"/>
    <x v="6"/>
    <n v="8"/>
    <n v="13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0.5"/>
    <n v="25"/>
    <x v="1"/>
    <x v="6"/>
    <n v="8"/>
    <n v="13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4.2857142857142858E-2"/>
    <n v="36.5"/>
    <x v="1"/>
    <x v="6"/>
    <n v="8"/>
    <n v="13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0.155"/>
    <n v="44"/>
    <x v="1"/>
    <x v="6"/>
    <n v="8"/>
    <n v="13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2.6451250000000072E-2"/>
    <n v="87.357553191489373"/>
    <x v="1"/>
    <x v="6"/>
    <n v="8"/>
    <n v="13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4E-2"/>
    <n v="36.474820143884891"/>
    <x v="1"/>
    <x v="6"/>
    <n v="8"/>
    <n v="13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0.16634799999999997"/>
    <n v="44.859538461538463"/>
    <x v="1"/>
    <x v="6"/>
    <n v="8"/>
    <n v="13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0.33"/>
    <n v="42.903225806451616"/>
    <x v="1"/>
    <x v="6"/>
    <n v="8"/>
    <n v="13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0.33200000000000002"/>
    <n v="51.230769230769234"/>
    <x v="1"/>
    <x v="6"/>
    <n v="8"/>
    <n v="13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8333333333333333E-2"/>
    <n v="33.944444444444443"/>
    <x v="1"/>
    <x v="6"/>
    <n v="8"/>
    <n v="13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0.27950000000000003"/>
    <n v="90.744680851063833"/>
    <x v="1"/>
    <x v="6"/>
    <n v="8"/>
    <n v="13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0.15"/>
    <n v="50"/>
    <x v="1"/>
    <x v="6"/>
    <n v="8"/>
    <n v="13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0.1"/>
    <n v="24.444444444444443"/>
    <x v="1"/>
    <x v="6"/>
    <n v="8"/>
    <n v="13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0.121"/>
    <n v="44.25"/>
    <x v="1"/>
    <x v="6"/>
    <n v="8"/>
    <n v="13"/>
  </r>
  <r>
    <s v="Bringing Shakespeare back to the Playwrights"/>
    <n v="5000"/>
    <n v="6300"/>
    <x v="0"/>
    <x v="0"/>
    <s v="USD"/>
    <n v="1435611438"/>
    <n v="1433019438"/>
    <b v="0"/>
    <n v="93"/>
    <b v="1"/>
    <x v="6"/>
    <n v="0.26"/>
    <n v="67.741935483870961"/>
    <x v="1"/>
    <x v="6"/>
    <n v="8"/>
    <n v="13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2.4444444444444444E-3"/>
    <n v="65.376811594202906"/>
    <x v="1"/>
    <x v="6"/>
    <n v="8"/>
    <n v="13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2.4E-2"/>
    <n v="121.9047619047619"/>
    <x v="1"/>
    <x v="6"/>
    <n v="8"/>
    <n v="13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8.2000000000000003E-2"/>
    <n v="47.456140350877192"/>
    <x v="1"/>
    <x v="6"/>
    <n v="8"/>
    <n v="13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2.7000000000000001E-3"/>
    <n v="92.842592592592595"/>
    <x v="1"/>
    <x v="6"/>
    <n v="8"/>
    <n v="13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0.13300000000000001"/>
    <n v="68.253012048192772"/>
    <x v="1"/>
    <x v="6"/>
    <n v="8"/>
    <n v="13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0.27575714285714281"/>
    <n v="37.209583333333335"/>
    <x v="1"/>
    <x v="6"/>
    <n v="8"/>
    <n v="13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7.7333333333333337E-2"/>
    <n v="25.25"/>
    <x v="1"/>
    <x v="6"/>
    <n v="8"/>
    <n v="13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1.42"/>
    <n v="43.214285714285715"/>
    <x v="1"/>
    <x v="6"/>
    <n v="8"/>
    <n v="13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0.41566666666666668"/>
    <n v="25.130177514792898"/>
    <x v="1"/>
    <x v="6"/>
    <n v="8"/>
    <n v="13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0.3"/>
    <n v="23.636363636363637"/>
    <x v="1"/>
    <x v="6"/>
    <n v="8"/>
    <n v="13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6.0299999999999999E-2"/>
    <n v="103.95098039215686"/>
    <x v="1"/>
    <x v="6"/>
    <n v="8"/>
    <n v="13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4.8000000000000001E-2"/>
    <n v="50.384615384615387"/>
    <x v="1"/>
    <x v="6"/>
    <n v="8"/>
    <n v="13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0.36"/>
    <n v="13.6"/>
    <x v="1"/>
    <x v="6"/>
    <n v="8"/>
    <n v="13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0"/>
    <n v="28.571428571428573"/>
    <x v="1"/>
    <x v="6"/>
    <n v="8"/>
    <n v="13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0"/>
    <n v="63.829787234042556"/>
    <x v="1"/>
    <x v="6"/>
    <n v="8"/>
    <n v="13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0.24"/>
    <n v="8.8571428571428577"/>
    <x v="1"/>
    <x v="6"/>
    <n v="8"/>
    <n v="13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0.16923076923076924"/>
    <n v="50.666666666666664"/>
    <x v="1"/>
    <x v="6"/>
    <n v="8"/>
    <n v="13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3.3333333333333333E-2"/>
    <n v="60.784313725490193"/>
    <x v="1"/>
    <x v="6"/>
    <n v="8"/>
    <n v="13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7.7499999999999999E-2"/>
    <n v="113.42105263157895"/>
    <x v="1"/>
    <x v="6"/>
    <n v="8"/>
    <n v="13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0.20250000000000001"/>
    <n v="104.56521739130434"/>
    <x v="1"/>
    <x v="6"/>
    <n v="8"/>
    <n v="13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3.7894736842105261E-3"/>
    <n v="98.30927835051547"/>
    <x v="1"/>
    <x v="6"/>
    <n v="8"/>
    <n v="13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6.5199999999999994E-2"/>
    <n v="35.039473684210527"/>
    <x v="1"/>
    <x v="6"/>
    <n v="8"/>
    <n v="13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0"/>
    <n v="272.72727272727275"/>
    <x v="1"/>
    <x v="6"/>
    <n v="8"/>
    <n v="13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0.10666666666666667"/>
    <n v="63.846153846153847"/>
    <x v="1"/>
    <x v="6"/>
    <n v="8"/>
    <n v="13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0.14719599999999991"/>
    <n v="30.189368421052631"/>
    <x v="1"/>
    <x v="6"/>
    <n v="8"/>
    <n v="13"/>
  </r>
  <r>
    <s v="A new play about exploring outer space"/>
    <n v="2700"/>
    <n v="2923"/>
    <x v="0"/>
    <x v="0"/>
    <s v="USD"/>
    <n v="1444528800"/>
    <n v="1442804633"/>
    <b v="0"/>
    <n v="35"/>
    <b v="1"/>
    <x v="6"/>
    <n v="8.2592592592592592E-2"/>
    <n v="83.51428571428572"/>
    <x v="1"/>
    <x v="6"/>
    <n v="8"/>
    <n v="13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0.7"/>
    <n v="64.761904761904759"/>
    <x v="1"/>
    <x v="6"/>
    <n v="8"/>
    <n v="13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0.87099000000000004"/>
    <n v="20.118172043010752"/>
    <x v="1"/>
    <x v="6"/>
    <n v="8"/>
    <n v="13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7.7777777777777779E-2"/>
    <n v="44.090909090909093"/>
    <x v="1"/>
    <x v="6"/>
    <n v="8"/>
    <n v="13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0"/>
    <n v="40.476190476190474"/>
    <x v="1"/>
    <x v="6"/>
    <n v="8"/>
    <n v="13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0.20250000000000001"/>
    <n v="44.537037037037038"/>
    <x v="1"/>
    <x v="6"/>
    <n v="8"/>
    <n v="13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0.11428571428571428"/>
    <n v="125.80645161290323"/>
    <x v="1"/>
    <x v="6"/>
    <n v="8"/>
    <n v="13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0.04"/>
    <n v="19.696969696969695"/>
    <x v="1"/>
    <x v="6"/>
    <n v="8"/>
    <n v="13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-0.99"/>
    <n v="10"/>
    <x v="1"/>
    <x v="6"/>
    <n v="8"/>
    <n v="13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-1"/>
    <e v="#DIV/0!"/>
    <x v="1"/>
    <x v="6"/>
    <n v="8"/>
    <n v="13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-1"/>
    <e v="#DIV/0!"/>
    <x v="1"/>
    <x v="6"/>
    <n v="8"/>
    <n v="13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-0.94545454545454544"/>
    <n v="30"/>
    <x v="1"/>
    <x v="6"/>
    <n v="8"/>
    <n v="13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-0.68453333333333333"/>
    <n v="60.666666666666664"/>
    <x v="1"/>
    <x v="6"/>
    <n v="8"/>
    <n v="13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-1"/>
    <e v="#DIV/0!"/>
    <x v="1"/>
    <x v="6"/>
    <n v="8"/>
    <n v="13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-1"/>
    <e v="#DIV/0!"/>
    <x v="1"/>
    <x v="6"/>
    <n v="8"/>
    <n v="13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-0.998"/>
    <n v="23.333333333333332"/>
    <x v="1"/>
    <x v="6"/>
    <n v="8"/>
    <n v="13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-0.99"/>
    <n v="5"/>
    <x v="1"/>
    <x v="6"/>
    <n v="8"/>
    <n v="13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-0.96112500000000001"/>
    <n v="23.923076923076923"/>
    <x v="1"/>
    <x v="6"/>
    <n v="8"/>
    <n v="13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-1"/>
    <e v="#DIV/0!"/>
    <x v="1"/>
    <x v="6"/>
    <n v="8"/>
    <n v="13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-0.98099999999999998"/>
    <n v="15.833333333333334"/>
    <x v="1"/>
    <x v="6"/>
    <n v="8"/>
    <n v="13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-1"/>
    <e v="#DIV/0!"/>
    <x v="1"/>
    <x v="6"/>
    <n v="8"/>
    <n v="13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-0.58299999999999996"/>
    <n v="29.785714285714285"/>
    <x v="1"/>
    <x v="6"/>
    <n v="8"/>
    <n v="13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-0.5"/>
    <n v="60"/>
    <x v="1"/>
    <x v="6"/>
    <n v="8"/>
    <n v="13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-0.95133333333333336"/>
    <n v="24.333333333333332"/>
    <x v="1"/>
    <x v="6"/>
    <n v="8"/>
    <n v="13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-0.80263157894736847"/>
    <n v="500"/>
    <x v="1"/>
    <x v="6"/>
    <n v="8"/>
    <n v="13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-1"/>
    <e v="#DIV/0!"/>
    <x v="1"/>
    <x v="6"/>
    <n v="8"/>
    <n v="13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-0.98250000000000004"/>
    <n v="35"/>
    <x v="1"/>
    <x v="6"/>
    <n v="8"/>
    <n v="13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-0.9335"/>
    <n v="29.555555555555557"/>
    <x v="1"/>
    <x v="6"/>
    <n v="8"/>
    <n v="13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-0.68"/>
    <n v="26.666666666666668"/>
    <x v="1"/>
    <x v="6"/>
    <n v="8"/>
    <n v="13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-0.99566929133858273"/>
    <n v="18.333333333333332"/>
    <x v="1"/>
    <x v="6"/>
    <n v="8"/>
    <n v="13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-0.99960000000000004"/>
    <n v="20"/>
    <x v="1"/>
    <x v="6"/>
    <n v="8"/>
    <n v="13"/>
  </r>
  <r>
    <s v="Accessible, original theatre for all!"/>
    <n v="2500"/>
    <n v="40"/>
    <x v="2"/>
    <x v="1"/>
    <s v="GBP"/>
    <n v="1437139080"/>
    <n v="1434552207"/>
    <b v="0"/>
    <n v="3"/>
    <b v="0"/>
    <x v="6"/>
    <n v="-0.98399999999999999"/>
    <n v="13.333333333333334"/>
    <x v="1"/>
    <x v="6"/>
    <n v="8"/>
    <n v="13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-1"/>
    <e v="#DIV/0!"/>
    <x v="1"/>
    <x v="6"/>
    <n v="8"/>
    <n v="13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-0.99099999999999999"/>
    <n v="22.5"/>
    <x v="1"/>
    <x v="6"/>
    <n v="8"/>
    <n v="13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-0.7984"/>
    <n v="50.4"/>
    <x v="1"/>
    <x v="6"/>
    <n v="8"/>
    <n v="13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-0.57988266666666666"/>
    <n v="105.02933333333334"/>
    <x v="1"/>
    <x v="6"/>
    <n v="8"/>
    <n v="13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-0.99114999999999998"/>
    <n v="35.4"/>
    <x v="1"/>
    <x v="6"/>
    <n v="8"/>
    <n v="13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-0.85"/>
    <n v="83.333333333333329"/>
    <x v="1"/>
    <x v="6"/>
    <n v="8"/>
    <n v="13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-0.95330000000000004"/>
    <n v="35.92307692307692"/>
    <x v="1"/>
    <x v="6"/>
    <n v="8"/>
    <n v="13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-1"/>
    <e v="#DIV/0!"/>
    <x v="1"/>
    <x v="6"/>
    <n v="8"/>
    <n v="13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-0.61880000000000002"/>
    <n v="119.125"/>
    <x v="1"/>
    <x v="6"/>
    <n v="8"/>
    <n v="13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-0.94579999999999997"/>
    <n v="90.333333333333329"/>
    <x v="1"/>
    <x v="6"/>
    <n v="8"/>
    <n v="13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-0.99965000000000004"/>
    <n v="2.3333333333333335"/>
    <x v="1"/>
    <x v="6"/>
    <n v="8"/>
    <n v="13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-1"/>
    <e v="#DIV/0!"/>
    <x v="1"/>
    <x v="6"/>
    <n v="8"/>
    <n v="13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-0.89166666666666672"/>
    <n v="108.33333333333333"/>
    <x v="1"/>
    <x v="6"/>
    <n v="8"/>
    <n v="13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-0.97899999999999998"/>
    <n v="15.75"/>
    <x v="1"/>
    <x v="6"/>
    <n v="8"/>
    <n v="13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-0.99741071428571426"/>
    <n v="29"/>
    <x v="1"/>
    <x v="6"/>
    <n v="8"/>
    <n v="13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-0.76666666666666672"/>
    <n v="96.551724137931032"/>
    <x v="1"/>
    <x v="6"/>
    <n v="8"/>
    <n v="13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-1"/>
    <e v="#DIV/0!"/>
    <x v="1"/>
    <x v="6"/>
    <n v="8"/>
    <n v="13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-0.66400000000000003"/>
    <n v="63"/>
    <x v="1"/>
    <x v="6"/>
    <n v="8"/>
    <n v="13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-0.80920000000000003"/>
    <n v="381.6"/>
    <x v="1"/>
    <x v="6"/>
    <n v="8"/>
    <n v="13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-0.99588888888888893"/>
    <n v="46.25"/>
    <x v="1"/>
    <x v="6"/>
    <n v="8"/>
    <n v="13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-0.67500000000000004"/>
    <n v="26"/>
    <x v="1"/>
    <x v="6"/>
    <n v="8"/>
    <n v="13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-0.95"/>
    <n v="10"/>
    <x v="1"/>
    <x v="6"/>
    <n v="8"/>
    <n v="13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-0.99833333333333329"/>
    <n v="5"/>
    <x v="1"/>
    <x v="6"/>
    <n v="8"/>
    <n v="13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-1"/>
    <e v="#DIV/0!"/>
    <x v="1"/>
    <x v="6"/>
    <n v="8"/>
    <n v="13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-0.61933333333333329"/>
    <n v="81.571428571428569"/>
    <x v="1"/>
    <x v="6"/>
    <n v="8"/>
    <n v="13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-0.98950000000000005"/>
    <n v="7"/>
    <x v="1"/>
    <x v="6"/>
    <n v="8"/>
    <n v="13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-0.97270000000000001"/>
    <n v="27.3"/>
    <x v="1"/>
    <x v="6"/>
    <n v="8"/>
    <n v="13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-0.90909090909090906"/>
    <n v="29.411764705882351"/>
    <x v="1"/>
    <x v="6"/>
    <n v="8"/>
    <n v="13"/>
  </r>
  <r>
    <s v="Fundraising for REDISCOVERING KIA THE PLAY"/>
    <n v="5000"/>
    <n v="25"/>
    <x v="2"/>
    <x v="0"/>
    <s v="USD"/>
    <n v="1420768800"/>
    <n v="1415644395"/>
    <b v="0"/>
    <n v="2"/>
    <b v="0"/>
    <x v="6"/>
    <n v="-0.995"/>
    <n v="12.5"/>
    <x v="1"/>
    <x v="6"/>
    <n v="8"/>
    <n v="13"/>
  </r>
  <r>
    <s v="This Is A Story About A Woman A Man And A Woman"/>
    <n v="50000"/>
    <n v="0"/>
    <x v="2"/>
    <x v="0"/>
    <s v="USD"/>
    <n v="1428100815"/>
    <n v="1422920415"/>
    <b v="0"/>
    <n v="0"/>
    <b v="0"/>
    <x v="6"/>
    <n v="-1"/>
    <e v="#DIV/0!"/>
    <x v="1"/>
    <x v="6"/>
    <n v="8"/>
    <n v="13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-0.95399999999999996"/>
    <n v="5.75"/>
    <x v="1"/>
    <x v="6"/>
    <n v="8"/>
    <n v="13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-0.79166666666666663"/>
    <n v="52.083333333333336"/>
    <x v="1"/>
    <x v="6"/>
    <n v="8"/>
    <n v="13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-0.95416666666666672"/>
    <n v="183.33333333333334"/>
    <x v="1"/>
    <x v="6"/>
    <n v="8"/>
    <n v="13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-0.95786666666666664"/>
    <n v="26.333333333333332"/>
    <x v="1"/>
    <x v="6"/>
    <n v="8"/>
    <n v="13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-1"/>
    <e v="#DIV/0!"/>
    <x v="1"/>
    <x v="6"/>
    <n v="8"/>
    <n v="13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-0.38090909090909092"/>
    <n v="486.42857142857144"/>
    <x v="1"/>
    <x v="6"/>
    <n v="8"/>
    <n v="13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-0.99199999999999999"/>
    <n v="3"/>
    <x v="1"/>
    <x v="6"/>
    <n v="8"/>
    <n v="13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-0.99983333333333335"/>
    <n v="25"/>
    <x v="1"/>
    <x v="6"/>
    <n v="8"/>
    <n v="13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-0.99219999999999997"/>
    <n v="9.75"/>
    <x v="1"/>
    <x v="6"/>
    <n v="8"/>
    <n v="13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-0.95"/>
    <n v="18.75"/>
    <x v="1"/>
    <x v="6"/>
    <n v="8"/>
    <n v="13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-0.82228571428571429"/>
    <n v="36.588235294117645"/>
    <x v="1"/>
    <x v="6"/>
    <n v="8"/>
    <n v="13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-0.90583333333333338"/>
    <n v="80.714285714285708"/>
    <x v="1"/>
    <x v="6"/>
    <n v="8"/>
    <n v="13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-0.99919999999999998"/>
    <n v="1"/>
    <x v="1"/>
    <x v="6"/>
    <n v="8"/>
    <n v="13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-0.97250000000000003"/>
    <n v="52.8"/>
    <x v="1"/>
    <x v="6"/>
    <n v="8"/>
    <n v="13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-0.99988888888888894"/>
    <n v="20"/>
    <x v="1"/>
    <x v="6"/>
    <n v="8"/>
    <n v="13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-0.99996666666666667"/>
    <n v="1"/>
    <x v="1"/>
    <x v="6"/>
    <n v="8"/>
    <n v="13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-0.63500000000000001"/>
    <n v="46.928571428571431"/>
    <x v="1"/>
    <x v="6"/>
    <n v="8"/>
    <n v="13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-0.85941828254847641"/>
    <n v="78.07692307692308"/>
    <x v="1"/>
    <x v="6"/>
    <n v="8"/>
    <n v="13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-0.99980000000000002"/>
    <n v="1"/>
    <x v="1"/>
    <x v="6"/>
    <n v="8"/>
    <n v="13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-0.99995999999999996"/>
    <n v="1"/>
    <x v="1"/>
    <x v="6"/>
    <n v="8"/>
    <n v="13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-0.38900000000000001"/>
    <n v="203.66666666666666"/>
    <x v="1"/>
    <x v="6"/>
    <n v="8"/>
    <n v="13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-0.92162162162162165"/>
    <n v="20.714285714285715"/>
    <x v="1"/>
    <x v="6"/>
    <n v="8"/>
    <n v="13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-0.78149999999999997"/>
    <n v="48.555555555555557"/>
    <x v="1"/>
    <x v="6"/>
    <n v="8"/>
    <n v="13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-0.72760000000000002"/>
    <n v="68.099999999999994"/>
    <x v="1"/>
    <x v="6"/>
    <n v="8"/>
    <n v="13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-0.91500000000000004"/>
    <n v="8.5"/>
    <x v="1"/>
    <x v="6"/>
    <n v="8"/>
    <n v="13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-0.73160000000000003"/>
    <n v="51.615384615384613"/>
    <x v="1"/>
    <x v="6"/>
    <n v="8"/>
    <n v="13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0.28999999999999998"/>
    <n v="43"/>
    <x v="1"/>
    <x v="40"/>
    <n v="8"/>
    <n v="15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0"/>
    <n v="83.333333333333329"/>
    <x v="1"/>
    <x v="40"/>
    <n v="8"/>
    <n v="15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0"/>
    <n v="30"/>
    <x v="1"/>
    <x v="40"/>
    <n v="8"/>
    <n v="15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3.2000000000000001E-2"/>
    <n v="175.51020408163265"/>
    <x v="1"/>
    <x v="40"/>
    <n v="8"/>
    <n v="15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2.445977777777783E-2"/>
    <n v="231.66175879396985"/>
    <x v="1"/>
    <x v="40"/>
    <n v="8"/>
    <n v="15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0.25"/>
    <n v="75"/>
    <x v="1"/>
    <x v="40"/>
    <n v="8"/>
    <n v="15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0.30833333333333335"/>
    <n v="112.14285714285714"/>
    <x v="1"/>
    <x v="40"/>
    <n v="8"/>
    <n v="15"/>
  </r>
  <r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0"/>
    <n v="41.666666666666664"/>
    <x v="1"/>
    <x v="40"/>
    <n v="8"/>
    <n v="15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2.0693750000000021E-2"/>
    <n v="255.17343750000001"/>
    <x v="1"/>
    <x v="40"/>
    <n v="8"/>
    <n v="15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.1999999999999998E-3"/>
    <n v="162.7741935483871"/>
    <x v="1"/>
    <x v="40"/>
    <n v="8"/>
    <n v="15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0.06"/>
    <n v="88.333333333333329"/>
    <x v="1"/>
    <x v="40"/>
    <n v="8"/>
    <n v="15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5.0967741935483868E-2"/>
    <n v="85.736842105263165"/>
    <x v="1"/>
    <x v="40"/>
    <n v="8"/>
    <n v="15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2.76E-2"/>
    <n v="47.574074074074076"/>
    <x v="1"/>
    <x v="40"/>
    <n v="8"/>
    <n v="15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0.08"/>
    <n v="72.972972972972968"/>
    <x v="1"/>
    <x v="40"/>
    <n v="8"/>
    <n v="15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8.8571428571428568E-3"/>
    <n v="90.538461538461533"/>
    <x v="1"/>
    <x v="40"/>
    <n v="8"/>
    <n v="15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0.28000000000000003"/>
    <n v="37.647058823529413"/>
    <x v="1"/>
    <x v="40"/>
    <n v="8"/>
    <n v="15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0.33333333333333331"/>
    <n v="36.363636363636367"/>
    <x v="1"/>
    <x v="40"/>
    <n v="8"/>
    <n v="15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375E-2"/>
    <n v="126.71875"/>
    <x v="1"/>
    <x v="40"/>
    <n v="8"/>
    <n v="15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2.8750000000000001E-2"/>
    <n v="329.2"/>
    <x v="1"/>
    <x v="40"/>
    <n v="8"/>
    <n v="15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7.2400000000000006E-2"/>
    <n v="81.242424242424249"/>
    <x v="1"/>
    <x v="40"/>
    <n v="8"/>
    <n v="15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-0.99995999999999996"/>
    <n v="1"/>
    <x v="1"/>
    <x v="38"/>
    <n v="8"/>
    <n v="14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-0.79574999999999996"/>
    <n v="202.22772277227722"/>
    <x v="1"/>
    <x v="38"/>
    <n v="8"/>
    <n v="14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-1"/>
    <e v="#DIV/0!"/>
    <x v="1"/>
    <x v="38"/>
    <n v="8"/>
    <n v="14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-0.99"/>
    <n v="100"/>
    <x v="1"/>
    <x v="38"/>
    <n v="8"/>
    <n v="14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-1"/>
    <e v="#DIV/0!"/>
    <x v="1"/>
    <x v="38"/>
    <n v="8"/>
    <n v="14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-0.999"/>
    <n v="1"/>
    <x v="1"/>
    <x v="38"/>
    <n v="8"/>
    <n v="14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-0.95711999999999997"/>
    <n v="82.461538461538467"/>
    <x v="1"/>
    <x v="38"/>
    <n v="8"/>
    <n v="14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-0.99995199999999995"/>
    <n v="2.6666666666666665"/>
    <x v="1"/>
    <x v="38"/>
    <n v="8"/>
    <n v="14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-0.97499999999999998"/>
    <n v="12.5"/>
    <x v="1"/>
    <x v="38"/>
    <n v="8"/>
    <n v="14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-1"/>
    <e v="#DIV/0!"/>
    <x v="1"/>
    <x v="38"/>
    <n v="8"/>
    <n v="14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-0.97807999999999995"/>
    <n v="18.896551724137932"/>
    <x v="1"/>
    <x v="38"/>
    <n v="8"/>
    <n v="14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-0.91974999999999996"/>
    <n v="200.625"/>
    <x v="1"/>
    <x v="38"/>
    <n v="8"/>
    <n v="14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-0.99848749999999997"/>
    <n v="201.66666666666666"/>
    <x v="1"/>
    <x v="38"/>
    <n v="8"/>
    <n v="14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-1"/>
    <e v="#DIV/0!"/>
    <x v="1"/>
    <x v="38"/>
    <n v="8"/>
    <n v="14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-0.40416666666666667"/>
    <n v="65"/>
    <x v="1"/>
    <x v="38"/>
    <n v="8"/>
    <n v="14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-0.83265822784810128"/>
    <n v="66.099999999999994"/>
    <x v="1"/>
    <x v="38"/>
    <n v="8"/>
    <n v="14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-0.98133333333333328"/>
    <n v="93.333333333333329"/>
    <x v="1"/>
    <x v="38"/>
    <n v="8"/>
    <n v="14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-1"/>
    <e v="#DIV/0!"/>
    <x v="1"/>
    <x v="38"/>
    <n v="8"/>
    <n v="14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-1"/>
    <e v="#DIV/0!"/>
    <x v="1"/>
    <x v="38"/>
    <n v="8"/>
    <n v="14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-1"/>
    <e v="#DIV/0!"/>
    <x v="1"/>
    <x v="38"/>
    <n v="8"/>
    <n v="14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9.6199999999999994E-2"/>
    <n v="50.75"/>
    <x v="1"/>
    <x v="6"/>
    <n v="8"/>
    <n v="13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0.218"/>
    <n v="60.9"/>
    <x v="1"/>
    <x v="6"/>
    <n v="8"/>
    <n v="13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6.8500000000000005E-2"/>
    <n v="109.03061224489795"/>
    <x v="1"/>
    <x v="6"/>
    <n v="8"/>
    <n v="13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7.1379999999999196E-3"/>
    <n v="25.692295918367346"/>
    <x v="1"/>
    <x v="6"/>
    <n v="8"/>
    <n v="13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0.09"/>
    <n v="41.92307692307692"/>
    <x v="1"/>
    <x v="6"/>
    <n v="8"/>
    <n v="13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0.1363"/>
    <n v="88.7734375"/>
    <x v="1"/>
    <x v="6"/>
    <n v="8"/>
    <n v="13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0.13919999999999999"/>
    <n v="80.225352112676063"/>
    <x v="1"/>
    <x v="6"/>
    <n v="8"/>
    <n v="13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0.06"/>
    <n v="78.936170212765958"/>
    <x v="1"/>
    <x v="6"/>
    <n v="8"/>
    <n v="13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0.625"/>
    <n v="95.588235294117652"/>
    <x v="1"/>
    <x v="6"/>
    <n v="8"/>
    <n v="13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0.06"/>
    <n v="69.890109890109883"/>
    <x v="1"/>
    <x v="6"/>
    <n v="8"/>
    <n v="13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5625000000000001E-3"/>
    <n v="74.534883720930239"/>
    <x v="1"/>
    <x v="6"/>
    <n v="8"/>
    <n v="13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5.3499999999999999E-2"/>
    <n v="123.94117647058823"/>
    <x v="1"/>
    <x v="6"/>
    <n v="8"/>
    <n v="13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0.748"/>
    <n v="264.84848484848487"/>
    <x v="1"/>
    <x v="6"/>
    <n v="8"/>
    <n v="13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0.02"/>
    <n v="58.620689655172413"/>
    <x v="1"/>
    <x v="6"/>
    <n v="8"/>
    <n v="13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25E-3"/>
    <n v="70.884955752212392"/>
    <x v="1"/>
    <x v="6"/>
    <n v="8"/>
    <n v="13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0.7142857142857143"/>
    <n v="8.5714285714285712"/>
    <x v="1"/>
    <x v="6"/>
    <n v="8"/>
    <n v="13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0.13566666666666666"/>
    <n v="113.56666666666666"/>
    <x v="1"/>
    <x v="6"/>
    <n v="8"/>
    <n v="13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0.29466666666666669"/>
    <n v="60.6875"/>
    <x v="1"/>
    <x v="6"/>
    <n v="8"/>
    <n v="13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4E-2"/>
    <n v="110.21739130434783"/>
    <x v="1"/>
    <x v="6"/>
    <n v="8"/>
    <n v="13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9.166666666666666E-2"/>
    <n v="136.45833333333334"/>
    <x v="1"/>
    <x v="6"/>
    <n v="8"/>
    <n v="13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0.28925000000000001"/>
    <n v="53.164948453608247"/>
    <x v="1"/>
    <x v="38"/>
    <n v="8"/>
    <n v="14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2.06E-2"/>
    <n v="86.491525423728817"/>
    <x v="1"/>
    <x v="38"/>
    <n v="8"/>
    <n v="14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0.46539577586206898"/>
    <n v="155.23827397260274"/>
    <x v="1"/>
    <x v="38"/>
    <n v="8"/>
    <n v="14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3.5200000000000001E-3"/>
    <n v="115.08256880733946"/>
    <x v="1"/>
    <x v="38"/>
    <n v="8"/>
    <n v="14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0.2165"/>
    <n v="109.5945945945946"/>
    <x v="1"/>
    <x v="38"/>
    <n v="8"/>
    <n v="14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5.5E-2"/>
    <n v="45.214285714285715"/>
    <x v="1"/>
    <x v="38"/>
    <n v="8"/>
    <n v="14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0.10400800000000003"/>
    <n v="104.15169811320754"/>
    <x v="1"/>
    <x v="38"/>
    <n v="8"/>
    <n v="14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0"/>
    <n v="35.714285714285715"/>
    <x v="1"/>
    <x v="38"/>
    <n v="8"/>
    <n v="14"/>
  </r>
  <r>
    <s v="Bring the movies back to Bethel, Maine."/>
    <n v="20000"/>
    <n v="35307"/>
    <x v="0"/>
    <x v="0"/>
    <s v="USD"/>
    <n v="1450673940"/>
    <n v="1448756962"/>
    <b v="0"/>
    <n v="364"/>
    <b v="1"/>
    <x v="38"/>
    <n v="0.76534999999999997"/>
    <n v="96.997252747252745"/>
    <x v="1"/>
    <x v="38"/>
    <n v="8"/>
    <n v="14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0"/>
    <n v="370.37037037037038"/>
    <x v="1"/>
    <x v="38"/>
    <n v="8"/>
    <n v="14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3.2941176470588238E-2"/>
    <n v="94.408602150537632"/>
    <x v="1"/>
    <x v="38"/>
    <n v="8"/>
    <n v="14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4.4999999999999998E-2"/>
    <n v="48.984375"/>
    <x v="1"/>
    <x v="38"/>
    <n v="8"/>
    <n v="14"/>
  </r>
  <r>
    <s v="Help us build the Kitchen from Hell!"/>
    <n v="1000"/>
    <n v="1003"/>
    <x v="0"/>
    <x v="0"/>
    <s v="USD"/>
    <n v="1455998867"/>
    <n v="1453406867"/>
    <b v="0"/>
    <n v="22"/>
    <b v="1"/>
    <x v="38"/>
    <n v="3.0000000000000001E-3"/>
    <n v="45.590909090909093"/>
    <x v="1"/>
    <x v="38"/>
    <n v="8"/>
    <n v="14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3.5774666666666666"/>
    <n v="23.275254237288134"/>
    <x v="1"/>
    <x v="38"/>
    <n v="8"/>
    <n v="14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4.9599999999999998E-2"/>
    <n v="63.2289156626506"/>
    <x v="1"/>
    <x v="38"/>
    <n v="8"/>
    <n v="14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0.71942857142857142"/>
    <n v="153.5204081632653"/>
    <x v="1"/>
    <x v="38"/>
    <n v="8"/>
    <n v="14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3.73E-2"/>
    <n v="90.2"/>
    <x v="1"/>
    <x v="38"/>
    <n v="8"/>
    <n v="14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3.0290000000000001E-2"/>
    <n v="118.97113163972287"/>
    <x v="1"/>
    <x v="38"/>
    <n v="8"/>
    <n v="14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0.18888888888888888"/>
    <n v="80.25"/>
    <x v="1"/>
    <x v="38"/>
    <n v="8"/>
    <n v="14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0"/>
    <n v="62.5"/>
    <x v="1"/>
    <x v="38"/>
    <n v="8"/>
    <n v="14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2.1869988910451896"/>
    <n v="131.37719999999999"/>
    <x v="1"/>
    <x v="38"/>
    <n v="8"/>
    <n v="14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8.5061428571428607E-2"/>
    <n v="73.032980769230775"/>
    <x v="1"/>
    <x v="38"/>
    <n v="8"/>
    <n v="14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1666666666666667E-2"/>
    <n v="178.52941176470588"/>
    <x v="1"/>
    <x v="38"/>
    <n v="8"/>
    <n v="14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0.12814999999999999"/>
    <n v="162.90974729241879"/>
    <x v="1"/>
    <x v="38"/>
    <n v="8"/>
    <n v="14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0.20496226415094343"/>
    <n v="108.24237288135593"/>
    <x v="1"/>
    <x v="38"/>
    <n v="8"/>
    <n v="14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7.7499999999999999E-2"/>
    <n v="88.865979381443296"/>
    <x v="1"/>
    <x v="38"/>
    <n v="8"/>
    <n v="14"/>
  </r>
  <r>
    <s v="Consuite for 2015 CoreCon.  An adventure into insanity."/>
    <n v="600"/>
    <n v="1080"/>
    <x v="0"/>
    <x v="0"/>
    <s v="USD"/>
    <n v="1429938683"/>
    <n v="1428124283"/>
    <b v="0"/>
    <n v="20"/>
    <b v="1"/>
    <x v="38"/>
    <n v="0.8"/>
    <n v="54"/>
    <x v="1"/>
    <x v="38"/>
    <n v="8"/>
    <n v="14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1666666666666667E-2"/>
    <n v="116.73076923076923"/>
    <x v="1"/>
    <x v="38"/>
    <n v="8"/>
    <n v="14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0.19756000000000001"/>
    <n v="233.8984375"/>
    <x v="1"/>
    <x v="38"/>
    <n v="8"/>
    <n v="14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0.57999999999999996"/>
    <n v="158"/>
    <x v="1"/>
    <x v="38"/>
    <n v="8"/>
    <n v="14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0.23666666666666666"/>
    <n v="14.84"/>
    <x v="1"/>
    <x v="38"/>
    <n v="8"/>
    <n v="14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0.17125000000000001"/>
    <n v="85.181818181818187"/>
    <x v="1"/>
    <x v="38"/>
    <n v="8"/>
    <n v="14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0.5696"/>
    <n v="146.69158878504672"/>
    <x v="1"/>
    <x v="38"/>
    <n v="8"/>
    <n v="14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0.13103999999999999"/>
    <n v="50.764811490125673"/>
    <x v="1"/>
    <x v="38"/>
    <n v="8"/>
    <n v="14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3.1764705882352938E-2"/>
    <n v="87.7"/>
    <x v="1"/>
    <x v="38"/>
    <n v="8"/>
    <n v="14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.611764705882353E-2"/>
    <n v="242.27777777777777"/>
    <x v="1"/>
    <x v="38"/>
    <n v="8"/>
    <n v="14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5.8409090909090911E-2"/>
    <n v="146.44654088050314"/>
    <x v="1"/>
    <x v="38"/>
    <n v="8"/>
    <n v="14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7.1428571428571426E-3"/>
    <n v="103.17073170731707"/>
    <x v="1"/>
    <x v="38"/>
    <n v="8"/>
    <n v="14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0.21233333333333335"/>
    <n v="80.464601769911511"/>
    <x v="1"/>
    <x v="38"/>
    <n v="8"/>
    <n v="14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5.7142857142857143E-3"/>
    <n v="234.66666666666666"/>
    <x v="1"/>
    <x v="38"/>
    <n v="8"/>
    <n v="14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0.16022222222222221"/>
    <n v="50.689320388349515"/>
    <x v="1"/>
    <x v="38"/>
    <n v="8"/>
    <n v="14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8.8000000000000005E-3"/>
    <n v="162.70967741935485"/>
    <x v="1"/>
    <x v="38"/>
    <n v="8"/>
    <n v="14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0.03"/>
    <n v="120.16666666666667"/>
    <x v="1"/>
    <x v="38"/>
    <n v="8"/>
    <n v="14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1.4641999999999999"/>
    <n v="67.697802197802204"/>
    <x v="1"/>
    <x v="38"/>
    <n v="8"/>
    <n v="14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2.0219999999999998"/>
    <n v="52.103448275862071"/>
    <x v="1"/>
    <x v="38"/>
    <n v="8"/>
    <n v="14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0.43333333333333335"/>
    <n v="51.6"/>
    <x v="1"/>
    <x v="38"/>
    <n v="8"/>
    <n v="14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0.31440000000000001"/>
    <n v="164.3"/>
    <x v="1"/>
    <x v="38"/>
    <n v="8"/>
    <n v="14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0.68020000000000003"/>
    <n v="84.858585858585855"/>
    <x v="1"/>
    <x v="38"/>
    <n v="8"/>
    <n v="14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.6766666666666667E-2"/>
    <n v="94.548850574712645"/>
    <x v="1"/>
    <x v="38"/>
    <n v="8"/>
    <n v="14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6.6857142857142851E-2"/>
    <n v="45.536585365853661"/>
    <x v="1"/>
    <x v="38"/>
    <n v="8"/>
    <n v="14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"/>
    <n v="51.724137931034484"/>
    <x v="1"/>
    <x v="38"/>
    <n v="8"/>
    <n v="14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0.27200000000000002"/>
    <n v="50.88"/>
    <x v="1"/>
    <x v="38"/>
    <n v="8"/>
    <n v="14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0.46533333333333332"/>
    <n v="191.13043478260869"/>
    <x v="1"/>
    <x v="38"/>
    <n v="8"/>
    <n v="14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0.12536"/>
    <n v="89.314285714285717"/>
    <x v="1"/>
    <x v="38"/>
    <n v="8"/>
    <n v="14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8.7868399999999972E-2"/>
    <n v="88.588631921824103"/>
    <x v="1"/>
    <x v="38"/>
    <n v="8"/>
    <n v="14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0.26732"/>
    <n v="96.300911854103347"/>
    <x v="1"/>
    <x v="38"/>
    <n v="8"/>
    <n v="14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1.1319999999999999"/>
    <n v="33.3125"/>
    <x v="1"/>
    <x v="38"/>
    <n v="8"/>
    <n v="14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5.0000000000000001E-3"/>
    <n v="37.222222222222221"/>
    <x v="1"/>
    <x v="38"/>
    <n v="8"/>
    <n v="14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8.7138999999999939E-2"/>
    <n v="92.130423728813554"/>
    <x v="1"/>
    <x v="38"/>
    <n v="8"/>
    <n v="14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7.4999999999999997E-2"/>
    <n v="76.785714285714292"/>
    <x v="1"/>
    <x v="38"/>
    <n v="8"/>
    <n v="14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0.10481927710843374"/>
    <n v="96.526315789473685"/>
    <x v="1"/>
    <x v="38"/>
    <n v="8"/>
    <n v="14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0.28000000000000003"/>
    <n v="51.891891891891895"/>
    <x v="1"/>
    <x v="38"/>
    <n v="8"/>
    <n v="14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0.10006666666666666"/>
    <n v="128.9140625"/>
    <x v="1"/>
    <x v="38"/>
    <n v="8"/>
    <n v="14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9.3416666666666662E-2"/>
    <n v="84.108974358974365"/>
    <x v="1"/>
    <x v="38"/>
    <n v="8"/>
    <n v="14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0.32706500000000005"/>
    <n v="82.941562500000003"/>
    <x v="1"/>
    <x v="38"/>
    <n v="8"/>
    <n v="14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0.90848101265822789"/>
    <n v="259.94827586206895"/>
    <x v="1"/>
    <x v="38"/>
    <n v="8"/>
    <n v="14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0.49"/>
    <n v="37.25"/>
    <x v="1"/>
    <x v="38"/>
    <n v="8"/>
    <n v="14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0.66400000000000003"/>
    <n v="177.02127659574469"/>
    <x v="1"/>
    <x v="38"/>
    <n v="8"/>
    <n v="14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6.6666666666666666E-2"/>
    <n v="74.074074074074076"/>
    <x v="1"/>
    <x v="38"/>
    <n v="8"/>
    <n v="14"/>
  </r>
  <r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0.06"/>
    <n v="70.666666666666671"/>
    <x v="1"/>
    <x v="38"/>
    <n v="8"/>
    <n v="14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-0.76371428571428568"/>
    <n v="23.62857142857143"/>
    <x v="1"/>
    <x v="38"/>
    <n v="8"/>
    <n v="14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-0.99850000000000005"/>
    <n v="37.5"/>
    <x v="1"/>
    <x v="38"/>
    <n v="8"/>
    <n v="14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-0.996"/>
    <n v="13.333333333333334"/>
    <x v="1"/>
    <x v="38"/>
    <n v="8"/>
    <n v="14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-1"/>
    <e v="#DIV/0!"/>
    <x v="1"/>
    <x v="38"/>
    <n v="8"/>
    <n v="14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-0.99995000000000001"/>
    <n v="1"/>
    <x v="1"/>
    <x v="38"/>
    <n v="8"/>
    <n v="14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-1"/>
    <e v="#DIV/0!"/>
    <x v="1"/>
    <x v="38"/>
    <n v="8"/>
    <n v="14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-1"/>
    <e v="#DIV/0!"/>
    <x v="1"/>
    <x v="38"/>
    <n v="8"/>
    <n v="14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-0.99983333333333335"/>
    <n v="1"/>
    <x v="1"/>
    <x v="38"/>
    <n v="8"/>
    <n v="14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-0.96993333333333331"/>
    <n v="41"/>
    <x v="1"/>
    <x v="38"/>
    <n v="8"/>
    <n v="14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-0.99847727272727271"/>
    <n v="55.833333333333336"/>
    <x v="1"/>
    <x v="38"/>
    <n v="8"/>
    <n v="14"/>
  </r>
  <r>
    <s v="Save a historic Local theater."/>
    <n v="1000000"/>
    <n v="0"/>
    <x v="2"/>
    <x v="0"/>
    <s v="USD"/>
    <n v="1407955748"/>
    <n v="1405363748"/>
    <b v="0"/>
    <n v="0"/>
    <b v="0"/>
    <x v="38"/>
    <n v="-1"/>
    <e v="#DIV/0!"/>
    <x v="1"/>
    <x v="38"/>
    <n v="8"/>
    <n v="14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-0.33160000000000001"/>
    <n v="99.761194029850742"/>
    <x v="1"/>
    <x v="38"/>
    <n v="8"/>
    <n v="14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-0.80433333333333334"/>
    <n v="25.521739130434781"/>
    <x v="1"/>
    <x v="38"/>
    <n v="8"/>
    <n v="14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-0.88705333333333336"/>
    <n v="117.65277777777777"/>
    <x v="1"/>
    <x v="38"/>
    <n v="8"/>
    <n v="14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-0.99960000000000004"/>
    <n v="5"/>
    <x v="1"/>
    <x v="38"/>
    <n v="8"/>
    <n v="14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-0.88014285714285712"/>
    <n v="2796.6666666666665"/>
    <x v="1"/>
    <x v="38"/>
    <n v="8"/>
    <n v="14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-0.97499999999999998"/>
    <n v="200"/>
    <x v="1"/>
    <x v="38"/>
    <n v="8"/>
    <n v="14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-0.99929999999999997"/>
    <n v="87.5"/>
    <x v="1"/>
    <x v="38"/>
    <n v="8"/>
    <n v="14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-0.85899999999999999"/>
    <n v="20.142857142857142"/>
    <x v="1"/>
    <x v="38"/>
    <n v="8"/>
    <n v="14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-0.96660000000000001"/>
    <n v="20.875"/>
    <x v="1"/>
    <x v="38"/>
    <n v="8"/>
    <n v="14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-0.40225"/>
    <n v="61.307692307692307"/>
    <x v="1"/>
    <x v="38"/>
    <n v="8"/>
    <n v="14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-0.99983333333333335"/>
    <n v="1"/>
    <x v="1"/>
    <x v="38"/>
    <n v="8"/>
    <n v="14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-0.99976964285714287"/>
    <n v="92.142857142857139"/>
    <x v="1"/>
    <x v="38"/>
    <n v="8"/>
    <n v="14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-0.99912000000000001"/>
    <n v="7.333333333333333"/>
    <x v="1"/>
    <x v="38"/>
    <n v="8"/>
    <n v="14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-0.91359999999999997"/>
    <n v="64.8"/>
    <x v="1"/>
    <x v="38"/>
    <n v="8"/>
    <n v="14"/>
  </r>
  <r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-0.84940000000000004"/>
    <n v="30.12"/>
    <x v="1"/>
    <x v="38"/>
    <n v="8"/>
    <n v="14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-0.99522727272727274"/>
    <n v="52.5"/>
    <x v="1"/>
    <x v="38"/>
    <n v="8"/>
    <n v="14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-0.99881666666666669"/>
    <n v="23.666666666666668"/>
    <x v="1"/>
    <x v="38"/>
    <n v="8"/>
    <n v="14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-0.99158260014126476"/>
    <n v="415.77777777777777"/>
    <x v="1"/>
    <x v="38"/>
    <n v="8"/>
    <n v="14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-0.99981200000000003"/>
    <n v="53.714285714285715"/>
    <x v="1"/>
    <x v="38"/>
    <n v="8"/>
    <n v="14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-0.99789700000000003"/>
    <n v="420.6"/>
    <x v="1"/>
    <x v="38"/>
    <n v="8"/>
    <n v="14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-1"/>
    <e v="#DIV/0!"/>
    <x v="1"/>
    <x v="38"/>
    <n v="8"/>
    <n v="14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-0.99719999999999998"/>
    <n v="18.666666666666668"/>
    <x v="1"/>
    <x v="38"/>
    <n v="8"/>
    <n v="14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-0.88420793298842082"/>
    <n v="78.333333333333329"/>
    <x v="1"/>
    <x v="38"/>
    <n v="8"/>
    <n v="14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-0.97560000000000002"/>
    <n v="67.777777777777771"/>
    <x v="1"/>
    <x v="38"/>
    <n v="8"/>
    <n v="14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-0.99750000000000005"/>
    <n v="16.666666666666668"/>
    <x v="1"/>
    <x v="38"/>
    <n v="8"/>
    <n v="14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-0.99375000000000002"/>
    <n v="62.5"/>
    <x v="1"/>
    <x v="38"/>
    <n v="8"/>
    <n v="14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-0.99806153846153844"/>
    <n v="42"/>
    <x v="1"/>
    <x v="38"/>
    <n v="8"/>
    <n v="14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-0.76583999999999997"/>
    <n v="130.0888888888889"/>
    <x v="1"/>
    <x v="38"/>
    <n v="8"/>
    <n v="14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-0.9491911111111111"/>
    <n v="1270.2222222222222"/>
    <x v="1"/>
    <x v="38"/>
    <n v="8"/>
    <n v="14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-0.84079999999999999"/>
    <n v="88.444444444444443"/>
    <x v="1"/>
    <x v="38"/>
    <n v="8"/>
    <n v="14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-0.98816809999999999"/>
    <n v="56.342380952380957"/>
    <x v="1"/>
    <x v="38"/>
    <n v="8"/>
    <n v="14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-0.77249999999999996"/>
    <n v="53.529411764705884"/>
    <x v="1"/>
    <x v="38"/>
    <n v="8"/>
    <n v="14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-0.99975000000000003"/>
    <n v="25"/>
    <x v="1"/>
    <x v="38"/>
    <n v="8"/>
    <n v="14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-0.9966487935656837"/>
    <n v="50"/>
    <x v="1"/>
    <x v="38"/>
    <n v="8"/>
    <n v="14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-0.96025000000000005"/>
    <n v="56.785714285714285"/>
    <x v="1"/>
    <x v="38"/>
    <n v="8"/>
    <n v="14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-0.82850000000000001"/>
    <n v="40.833333333333336"/>
    <x v="1"/>
    <x v="38"/>
    <n v="8"/>
    <n v="14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-0.9639199589533094"/>
    <n v="65.111111111111114"/>
    <x v="1"/>
    <x v="38"/>
    <n v="8"/>
    <n v="14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-0.86099999999999999"/>
    <n v="55.6"/>
    <x v="1"/>
    <x v="38"/>
    <n v="8"/>
    <n v="14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-0.84775"/>
    <n v="140.53846153846155"/>
    <x v="1"/>
    <x v="38"/>
    <n v="8"/>
    <n v="14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-0.88"/>
    <n v="25"/>
    <x v="1"/>
    <x v="38"/>
    <n v="8"/>
    <n v="14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-0.60887500000000006"/>
    <n v="69.533333333333331"/>
    <x v="1"/>
    <x v="38"/>
    <n v="8"/>
    <n v="14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-0.9973170731707317"/>
    <n v="5.5"/>
    <x v="1"/>
    <x v="38"/>
    <n v="8"/>
    <n v="14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-0.70374999999999999"/>
    <n v="237"/>
    <x v="1"/>
    <x v="38"/>
    <n v="8"/>
    <n v="14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-0.57639007698887934"/>
    <n v="79.870967741935488"/>
    <x v="1"/>
    <x v="38"/>
    <n v="8"/>
    <n v="14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-0.95899999999999996"/>
    <n v="10.25"/>
    <x v="1"/>
    <x v="38"/>
    <n v="8"/>
    <n v="14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-0.80237499999999995"/>
    <n v="272.58620689655174"/>
    <x v="1"/>
    <x v="38"/>
    <n v="8"/>
    <n v="14"/>
  </r>
  <r>
    <s v="We need a permanent home for the theater!"/>
    <n v="50000"/>
    <n v="26"/>
    <x v="2"/>
    <x v="0"/>
    <s v="USD"/>
    <n v="1430234394"/>
    <n v="1425053994"/>
    <b v="0"/>
    <n v="2"/>
    <b v="0"/>
    <x v="38"/>
    <n v="-0.99948000000000004"/>
    <n v="13"/>
    <x v="1"/>
    <x v="38"/>
    <n v="8"/>
    <n v="14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-0.7496981132075472"/>
    <n v="58.184210526315788"/>
    <x v="1"/>
    <x v="38"/>
    <n v="8"/>
    <n v="14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-0.99960000000000004"/>
    <n v="10"/>
    <x v="1"/>
    <x v="38"/>
    <n v="8"/>
    <n v="14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-0.73360000000000003"/>
    <n v="70.10526315789474"/>
    <x v="1"/>
    <x v="38"/>
    <n v="8"/>
    <n v="14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-0.95263636363636361"/>
    <n v="57.888888888888886"/>
    <x v="1"/>
    <x v="38"/>
    <n v="8"/>
    <n v="14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-0.95756466010528729"/>
    <n v="125.27027027027027"/>
    <x v="1"/>
    <x v="38"/>
    <n v="8"/>
    <n v="14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-1"/>
    <e v="#DIV/0!"/>
    <x v="1"/>
    <x v="38"/>
    <n v="8"/>
    <n v="14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-0.97"/>
    <n v="300"/>
    <x v="1"/>
    <x v="38"/>
    <n v="8"/>
    <n v="14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-0.42666666666666669"/>
    <n v="43"/>
    <x v="1"/>
    <x v="38"/>
    <n v="8"/>
    <n v="14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-0.999"/>
    <n v="1"/>
    <x v="1"/>
    <x v="38"/>
    <n v="8"/>
    <n v="14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-0.99690000000000001"/>
    <n v="775"/>
    <x v="1"/>
    <x v="38"/>
    <n v="8"/>
    <n v="14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-0.99950000000000006"/>
    <n v="5"/>
    <x v="1"/>
    <x v="38"/>
    <n v="8"/>
    <n v="14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-0.99990153846153851"/>
    <n v="12.8"/>
    <x v="1"/>
    <x v="38"/>
    <n v="8"/>
    <n v="14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-0.99333333333333329"/>
    <n v="10"/>
    <x v="1"/>
    <x v="38"/>
    <n v="8"/>
    <n v="14"/>
  </r>
  <r>
    <s v="cancelled until further notice"/>
    <n v="199"/>
    <n v="116"/>
    <x v="1"/>
    <x v="0"/>
    <s v="USD"/>
    <n v="1478733732"/>
    <n v="1478298132"/>
    <b v="0"/>
    <n v="2"/>
    <b v="0"/>
    <x v="38"/>
    <n v="-0.41708542713567837"/>
    <n v="58"/>
    <x v="1"/>
    <x v="38"/>
    <n v="8"/>
    <n v="14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-0.31846400000000002"/>
    <n v="244.80459770114942"/>
    <x v="1"/>
    <x v="38"/>
    <n v="8"/>
    <n v="14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-0.99996750000000001"/>
    <n v="6.5"/>
    <x v="1"/>
    <x v="38"/>
    <n v="8"/>
    <n v="14"/>
  </r>
  <r>
    <s v="N/A"/>
    <n v="1500000"/>
    <n v="0"/>
    <x v="1"/>
    <x v="0"/>
    <s v="USD"/>
    <n v="1452142672"/>
    <n v="1449550672"/>
    <b v="0"/>
    <n v="0"/>
    <b v="0"/>
    <x v="38"/>
    <n v="-1"/>
    <e v="#DIV/0!"/>
    <x v="1"/>
    <x v="38"/>
    <n v="8"/>
    <n v="14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-0.95840000000000003"/>
    <n v="61.176470588235297"/>
    <x v="1"/>
    <x v="38"/>
    <n v="8"/>
    <n v="14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-1"/>
    <e v="#DIV/0!"/>
    <x v="1"/>
    <x v="38"/>
    <n v="8"/>
    <n v="14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8.6066666666666666E-2"/>
    <n v="139.23931623931625"/>
    <x v="1"/>
    <x v="6"/>
    <n v="8"/>
    <n v="13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-0.99199999999999999"/>
    <n v="10"/>
    <x v="1"/>
    <x v="6"/>
    <n v="8"/>
    <n v="13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-0.96250000000000002"/>
    <n v="93.75"/>
    <x v="1"/>
    <x v="6"/>
    <n v="8"/>
    <n v="13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-0.84268292682926826"/>
    <n v="53.75"/>
    <x v="1"/>
    <x v="6"/>
    <n v="8"/>
    <n v="13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-0.9996666666666667"/>
    <n v="10"/>
    <x v="1"/>
    <x v="6"/>
    <n v="8"/>
    <n v="13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0.08"/>
    <n v="33.75"/>
    <x v="1"/>
    <x v="6"/>
    <n v="8"/>
    <n v="13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-0.77500000000000002"/>
    <n v="18.75"/>
    <x v="1"/>
    <x v="6"/>
    <n v="8"/>
    <n v="13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-0.79150579150579148"/>
    <n v="23.142857142857142"/>
    <x v="1"/>
    <x v="6"/>
    <n v="8"/>
    <n v="13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0.27800000000000002"/>
    <n v="29.045454545454547"/>
    <x v="1"/>
    <x v="6"/>
    <n v="8"/>
    <n v="13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-0.96666666666666667"/>
    <n v="50"/>
    <x v="1"/>
    <x v="6"/>
    <n v="8"/>
    <n v="13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-1"/>
    <e v="#DIV/0!"/>
    <x v="1"/>
    <x v="6"/>
    <n v="8"/>
    <n v="13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-0.94599999999999995"/>
    <n v="450"/>
    <x v="1"/>
    <x v="6"/>
    <n v="8"/>
    <n v="13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-0.99039999999999995"/>
    <n v="24"/>
    <x v="1"/>
    <x v="6"/>
    <n v="8"/>
    <n v="13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-0.48399999999999999"/>
    <n v="32.25"/>
    <x v="1"/>
    <x v="6"/>
    <n v="8"/>
    <n v="13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-0.98363636363636364"/>
    <n v="15"/>
    <x v="1"/>
    <x v="6"/>
    <n v="8"/>
    <n v="13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-1"/>
    <e v="#DIV/0!"/>
    <x v="1"/>
    <x v="6"/>
    <n v="8"/>
    <n v="13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-0.246"/>
    <n v="251.33333333333334"/>
    <x v="1"/>
    <x v="6"/>
    <n v="8"/>
    <n v="13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-1"/>
    <e v="#DIV/0!"/>
    <x v="1"/>
    <x v="6"/>
    <n v="8"/>
    <n v="13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-0.89500000000000002"/>
    <n v="437.5"/>
    <x v="1"/>
    <x v="6"/>
    <n v="8"/>
    <n v="13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0.17524999999999999"/>
    <n v="110.35211267605634"/>
    <x v="1"/>
    <x v="6"/>
    <n v="8"/>
    <n v="13"/>
  </r>
  <r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0.31166666666666665"/>
    <n v="41.421052631578945"/>
    <x v="1"/>
    <x v="6"/>
    <n v="8"/>
    <n v="13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0.04"/>
    <n v="52"/>
    <x v="1"/>
    <x v="6"/>
    <n v="8"/>
    <n v="13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0.01"/>
    <n v="33.990384615384613"/>
    <x v="1"/>
    <x v="6"/>
    <n v="8"/>
    <n v="13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4.0000000000000001E-3"/>
    <n v="103.35294117647059"/>
    <x v="1"/>
    <x v="6"/>
    <n v="8"/>
    <n v="13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5.9545454545454547E-2"/>
    <n v="34.791044776119406"/>
    <x v="1"/>
    <x v="6"/>
    <n v="8"/>
    <n v="13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2.3558333333333334"/>
    <n v="41.773858921161825"/>
    <x v="1"/>
    <x v="6"/>
    <n v="8"/>
    <n v="13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0.12928571428571428"/>
    <n v="64.268292682926827"/>
    <x v="1"/>
    <x v="6"/>
    <n v="8"/>
    <n v="13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0.88504599999999989"/>
    <n v="31.209370860927152"/>
    <x v="1"/>
    <x v="6"/>
    <n v="8"/>
    <n v="13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8181818181818181E-2"/>
    <n v="62.921348314606739"/>
    <x v="1"/>
    <x v="6"/>
    <n v="8"/>
    <n v="13"/>
  </r>
  <r>
    <s v="Four Directors.  Four One Acts.  Four Genres.  For You."/>
    <n v="4000"/>
    <n v="4040"/>
    <x v="0"/>
    <x v="0"/>
    <s v="USD"/>
    <n v="1405746000"/>
    <n v="1404932105"/>
    <b v="1"/>
    <n v="41"/>
    <b v="1"/>
    <x v="6"/>
    <n v="0.01"/>
    <n v="98.536585365853654"/>
    <x v="1"/>
    <x v="6"/>
    <n v="8"/>
    <n v="13"/>
  </r>
  <r>
    <s v="A 40s crime-noir play using nursery rhyme characters."/>
    <n v="5000"/>
    <n v="5700"/>
    <x v="0"/>
    <x v="0"/>
    <s v="USD"/>
    <n v="1374523752"/>
    <n v="1371931752"/>
    <b v="1"/>
    <n v="69"/>
    <b v="1"/>
    <x v="6"/>
    <n v="0.14000000000000001"/>
    <n v="82.608695652173907"/>
    <x v="1"/>
    <x v="6"/>
    <n v="8"/>
    <n v="13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0.33481333333333335"/>
    <n v="38.504230769230773"/>
    <x v="1"/>
    <x v="6"/>
    <n v="8"/>
    <n v="13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5333333333333332E-2"/>
    <n v="80.15789473684211"/>
    <x v="1"/>
    <x v="6"/>
    <n v="8"/>
    <n v="13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5.0999999999999997E-2"/>
    <n v="28.405405405405407"/>
    <x v="1"/>
    <x v="6"/>
    <n v="8"/>
    <n v="13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0.27150000000000002"/>
    <n v="80.730158730158735"/>
    <x v="1"/>
    <x v="6"/>
    <n v="8"/>
    <n v="13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0.11153846153846154"/>
    <n v="200.69444444444446"/>
    <x v="1"/>
    <x v="6"/>
    <n v="8"/>
    <n v="13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6.7599999999999993E-2"/>
    <n v="37.591549295774648"/>
    <x v="1"/>
    <x v="6"/>
    <n v="8"/>
    <n v="13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0.62666666666666671"/>
    <n v="58.095238095238095"/>
    <x v="1"/>
    <x v="6"/>
    <n v="8"/>
    <n v="13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0.60228085714285717"/>
    <n v="60.300892473118282"/>
    <x v="1"/>
    <x v="6"/>
    <n v="8"/>
    <n v="13"/>
  </r>
  <r>
    <s v="What is destiny? Explore it with us this August at FringeNYC."/>
    <n v="3000"/>
    <n v="3485"/>
    <x v="0"/>
    <x v="0"/>
    <s v="USD"/>
    <n v="1406952781"/>
    <n v="1405743181"/>
    <b v="1"/>
    <n v="55"/>
    <b v="1"/>
    <x v="6"/>
    <n v="0.16166666666666665"/>
    <n v="63.363636363636367"/>
    <x v="1"/>
    <x v="6"/>
    <n v="8"/>
    <n v="13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0.24199999999999999"/>
    <n v="50.901639344262293"/>
    <x v="1"/>
    <x v="6"/>
    <n v="8"/>
    <n v="13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3.0124999999999999E-2"/>
    <n v="100.5"/>
    <x v="1"/>
    <x v="6"/>
    <n v="8"/>
    <n v="13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0.1225"/>
    <n v="31.619718309859156"/>
    <x v="1"/>
    <x v="6"/>
    <n v="8"/>
    <n v="13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8.8142857142857148E-2"/>
    <n v="65.102564102564102"/>
    <x v="1"/>
    <x v="6"/>
    <n v="8"/>
    <n v="13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0.15"/>
    <n v="79.310344827586206"/>
    <x v="1"/>
    <x v="6"/>
    <n v="8"/>
    <n v="13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0.03"/>
    <n v="139.18918918918919"/>
    <x v="1"/>
    <x v="6"/>
    <n v="8"/>
    <n v="13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1333333333333334E-2"/>
    <n v="131.91304347826087"/>
    <x v="1"/>
    <x v="6"/>
    <n v="8"/>
    <n v="13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.5600000000000004E-2"/>
    <n v="91.3"/>
    <x v="1"/>
    <x v="6"/>
    <n v="8"/>
    <n v="13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0.14842105263157895"/>
    <n v="39.672727272727272"/>
    <x v="1"/>
    <x v="6"/>
    <n v="8"/>
    <n v="13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0.17399999999999999"/>
    <n v="57.549019607843135"/>
    <x v="1"/>
    <x v="6"/>
    <n v="8"/>
    <n v="13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0.71733333333333338"/>
    <n v="33.025641025641029"/>
    <x v="1"/>
    <x v="6"/>
    <n v="8"/>
    <n v="13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0.14162380952380946"/>
    <n v="77.335806451612896"/>
    <x v="1"/>
    <x v="6"/>
    <n v="8"/>
    <n v="13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0.19750000000000001"/>
    <n v="31.933333333333334"/>
    <x v="1"/>
    <x v="6"/>
    <n v="8"/>
    <n v="13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0.09"/>
    <n v="36.333333333333336"/>
    <x v="1"/>
    <x v="6"/>
    <n v="8"/>
    <n v="13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8.8571428571428568E-3"/>
    <n v="46.768211920529801"/>
    <x v="1"/>
    <x v="6"/>
    <n v="8"/>
    <n v="13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0.09"/>
    <n v="40.073529411764703"/>
    <x v="1"/>
    <x v="6"/>
    <n v="8"/>
    <n v="13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7.2093023255813959E-2"/>
    <n v="100.21739130434783"/>
    <x v="1"/>
    <x v="6"/>
    <n v="8"/>
    <n v="13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0"/>
    <n v="41.666666666666664"/>
    <x v="1"/>
    <x v="6"/>
    <n v="8"/>
    <n v="13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2.1874999999999999E-2"/>
    <n v="46.714285714285715"/>
    <x v="1"/>
    <x v="6"/>
    <n v="8"/>
    <n v="13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0.16293333333333335"/>
    <n v="71.491803278688522"/>
    <x v="1"/>
    <x v="6"/>
    <n v="8"/>
    <n v="13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-0.35"/>
    <n v="14.444444444444445"/>
    <x v="1"/>
    <x v="40"/>
    <n v="8"/>
    <n v="15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-0.87672727272727269"/>
    <n v="356.84210526315792"/>
    <x v="1"/>
    <x v="40"/>
    <n v="8"/>
    <n v="15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-1"/>
    <e v="#DIV/0!"/>
    <x v="1"/>
    <x v="40"/>
    <n v="8"/>
    <n v="15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-0.95973333333333333"/>
    <n v="37.75"/>
    <x v="1"/>
    <x v="40"/>
    <n v="8"/>
    <n v="15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-0.98980000000000001"/>
    <n v="12.75"/>
    <x v="1"/>
    <x v="40"/>
    <n v="8"/>
    <n v="15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-0.88260000000000005"/>
    <n v="24.458333333333332"/>
    <x v="1"/>
    <x v="40"/>
    <n v="8"/>
    <n v="15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-1"/>
    <e v="#DIV/0!"/>
    <x v="1"/>
    <x v="40"/>
    <n v="8"/>
    <n v="15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-0.40857142857142859"/>
    <n v="53.07692307692308"/>
    <x v="1"/>
    <x v="40"/>
    <n v="8"/>
    <n v="15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-0.99939999999999996"/>
    <n v="300"/>
    <x v="1"/>
    <x v="40"/>
    <n v="8"/>
    <n v="15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-0.88549999999999995"/>
    <n v="286.25"/>
    <x v="1"/>
    <x v="40"/>
    <n v="8"/>
    <n v="15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-0.99633333333333329"/>
    <n v="36.666666666666664"/>
    <x v="1"/>
    <x v="40"/>
    <n v="8"/>
    <n v="15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-0.47839999999999999"/>
    <n v="49.20754716981132"/>
    <x v="1"/>
    <x v="40"/>
    <n v="8"/>
    <n v="15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-0.99997999999999998"/>
    <n v="1"/>
    <x v="1"/>
    <x v="40"/>
    <n v="8"/>
    <n v="15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-0.98750000000000004"/>
    <n v="12.5"/>
    <x v="1"/>
    <x v="40"/>
    <n v="8"/>
    <n v="15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-0.45479999999999998"/>
    <n v="109.04"/>
    <x v="1"/>
    <x v="40"/>
    <n v="8"/>
    <n v="15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-0.75"/>
    <n v="41.666666666666664"/>
    <x v="1"/>
    <x v="40"/>
    <n v="8"/>
    <n v="15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-1"/>
    <e v="#DIV/0!"/>
    <x v="1"/>
    <x v="40"/>
    <n v="8"/>
    <n v="15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-0.96587500000000004"/>
    <n v="22.75"/>
    <x v="1"/>
    <x v="40"/>
    <n v="8"/>
    <n v="15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-1"/>
    <e v="#DIV/0!"/>
    <x v="1"/>
    <x v="40"/>
    <n v="8"/>
    <n v="15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-0.53636363636363638"/>
    <n v="70.833333333333329"/>
    <x v="1"/>
    <x v="40"/>
    <n v="8"/>
    <n v="15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3.5000000000000003E-2"/>
    <n v="63.109756097560975"/>
    <x v="1"/>
    <x v="6"/>
    <n v="8"/>
    <n v="13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0.1932315789473685"/>
    <n v="50.157964601769912"/>
    <x v="1"/>
    <x v="6"/>
    <n v="8"/>
    <n v="13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0.25766666666666665"/>
    <n v="62.883333333333333"/>
    <x v="1"/>
    <x v="6"/>
    <n v="8"/>
    <n v="13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0.19743478260869565"/>
    <n v="85.531055900621112"/>
    <x v="1"/>
    <x v="6"/>
    <n v="8"/>
    <n v="13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0.26250000000000001"/>
    <n v="53.723404255319146"/>
    <x v="1"/>
    <x v="6"/>
    <n v="8"/>
    <n v="13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1666666666666668E-3"/>
    <n v="127.80851063829788"/>
    <x v="1"/>
    <x v="6"/>
    <n v="8"/>
    <n v="13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2.1333333333333333E-2"/>
    <n v="106.57391304347826"/>
    <x v="1"/>
    <x v="6"/>
    <n v="8"/>
    <n v="13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3.5142857142857141E-3"/>
    <n v="262.11194029850748"/>
    <x v="1"/>
    <x v="6"/>
    <n v="8"/>
    <n v="13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5.0000000000000001E-4"/>
    <n v="57.171428571428571"/>
    <x v="1"/>
    <x v="6"/>
    <n v="8"/>
    <n v="13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0.16022222222222221"/>
    <n v="50.20192307692308"/>
    <x v="1"/>
    <x v="6"/>
    <n v="8"/>
    <n v="13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2.1000000000000001E-2"/>
    <n v="66.586956521739125"/>
    <x v="1"/>
    <x v="6"/>
    <n v="8"/>
    <n v="13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1000000000000001E-3"/>
    <n v="168.25210084033614"/>
    <x v="1"/>
    <x v="6"/>
    <n v="8"/>
    <n v="13"/>
  </r>
  <r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8.3999999999999995E-3"/>
    <n v="256.37288135593218"/>
    <x v="1"/>
    <x v="6"/>
    <n v="8"/>
    <n v="13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3.4250000000000003E-2"/>
    <n v="36.610619469026545"/>
    <x v="1"/>
    <x v="6"/>
    <n v="8"/>
    <n v="13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0.248"/>
    <n v="37.142857142857146"/>
    <x v="1"/>
    <x v="6"/>
    <n v="8"/>
    <n v="13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9.5161290322580638E-2"/>
    <n v="45.878378378378379"/>
    <x v="1"/>
    <x v="6"/>
    <n v="8"/>
    <n v="13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2.0333333333333332E-2"/>
    <n v="141.71296296296296"/>
    <x v="1"/>
    <x v="6"/>
    <n v="8"/>
    <n v="13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2.35E-2"/>
    <n v="52.487179487179489"/>
    <x v="1"/>
    <x v="6"/>
    <n v="8"/>
    <n v="13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4.1666666666666664E-2"/>
    <n v="59.523809523809526"/>
    <x v="1"/>
    <x v="6"/>
    <n v="8"/>
    <n v="13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0.25"/>
    <n v="50"/>
    <x v="1"/>
    <x v="6"/>
    <n v="8"/>
    <n v="13"/>
  </r>
  <r>
    <s v="A Season of Powerful Women. A Season of Defiance."/>
    <n v="7000"/>
    <n v="7164"/>
    <x v="0"/>
    <x v="0"/>
    <s v="USD"/>
    <n v="1450328340"/>
    <n v="1447606884"/>
    <b v="1"/>
    <n v="37"/>
    <b v="1"/>
    <x v="6"/>
    <n v="2.3428571428571427E-2"/>
    <n v="193.62162162162161"/>
    <x v="1"/>
    <x v="6"/>
    <n v="8"/>
    <n v="13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7.8649999999999998E-2"/>
    <n v="106.79702970297029"/>
    <x v="1"/>
    <x v="6"/>
    <n v="8"/>
    <n v="13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9.8846153846153847E-2"/>
    <n v="77.21621621621621"/>
    <x v="1"/>
    <x v="6"/>
    <n v="8"/>
    <n v="13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0.61"/>
    <n v="57.5"/>
    <x v="1"/>
    <x v="6"/>
    <n v="8"/>
    <n v="13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0.312"/>
    <n v="50.46153846153846"/>
    <x v="1"/>
    <x v="6"/>
    <n v="8"/>
    <n v="13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0.188"/>
    <n v="97.377049180327873"/>
    <x v="1"/>
    <x v="6"/>
    <n v="8"/>
    <n v="13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3.9275000000000091E-3"/>
    <n v="34.91921739130435"/>
    <x v="1"/>
    <x v="6"/>
    <n v="8"/>
    <n v="13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3.2066666666666667E-2"/>
    <n v="85.530386740331494"/>
    <x v="1"/>
    <x v="6"/>
    <n v="8"/>
    <n v="13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6.0000000000000001E-3"/>
    <n v="182.90909090909091"/>
    <x v="1"/>
    <x v="6"/>
    <n v="8"/>
    <n v="13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7.8754285714285541E-3"/>
    <n v="131.13620817843866"/>
    <x v="1"/>
    <x v="6"/>
    <n v="8"/>
    <n v="13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0.12321428571428572"/>
    <n v="39.810126582278478"/>
    <x v="1"/>
    <x v="6"/>
    <n v="8"/>
    <n v="13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5.919140225179112E-2"/>
    <n v="59.701730769230764"/>
    <x v="1"/>
    <x v="6"/>
    <n v="8"/>
    <n v="13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5.6666666666666671E-3"/>
    <n v="88.735294117647058"/>
    <x v="1"/>
    <x v="6"/>
    <n v="8"/>
    <n v="13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0.15305882352941177"/>
    <n v="58.688622754491021"/>
    <x v="1"/>
    <x v="6"/>
    <n v="8"/>
    <n v="13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0.27304200000000001"/>
    <n v="69.56513661202186"/>
    <x v="1"/>
    <x v="6"/>
    <n v="8"/>
    <n v="13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2.8375000000000001E-2"/>
    <n v="115.87323943661971"/>
    <x v="1"/>
    <x v="6"/>
    <n v="8"/>
    <n v="13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2.9374999999999998E-2"/>
    <n v="23.869565217391305"/>
    <x v="1"/>
    <x v="6"/>
    <n v="8"/>
    <n v="13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4.304761904761905E-2"/>
    <n v="81.125925925925927"/>
    <x v="1"/>
    <x v="6"/>
    <n v="8"/>
    <n v="13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0.11219999999999999"/>
    <n v="57.626943005181346"/>
    <x v="1"/>
    <x v="6"/>
    <n v="8"/>
    <n v="13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5.8599999999999999E-2"/>
    <n v="46.429824561403507"/>
    <x v="1"/>
    <x v="6"/>
    <n v="8"/>
    <n v="13"/>
  </r>
  <r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7.9166666666666673E-3"/>
    <n v="60.475000000000001"/>
    <x v="1"/>
    <x v="6"/>
    <n v="8"/>
    <n v="13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4.9272727272727274E-2"/>
    <n v="65.579545454545453"/>
    <x v="1"/>
    <x v="6"/>
    <n v="8"/>
    <n v="13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5520000000000001E-2"/>
    <n v="119.1924882629108"/>
    <x v="1"/>
    <x v="6"/>
    <n v="8"/>
    <n v="13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0.10733333333333334"/>
    <n v="83.05"/>
    <x v="1"/>
    <x v="6"/>
    <n v="8"/>
    <n v="13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0.2782222222222222"/>
    <n v="57.52"/>
    <x v="1"/>
    <x v="6"/>
    <n v="8"/>
    <n v="13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8249999999999999E-2"/>
    <n v="177.08695652173913"/>
    <x v="1"/>
    <x v="6"/>
    <n v="8"/>
    <n v="13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2576923076923078E-2"/>
    <n v="70.771505376344081"/>
    <x v="1"/>
    <x v="6"/>
    <n v="8"/>
    <n v="13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0.75"/>
    <n v="29.166666666666668"/>
    <x v="1"/>
    <x v="6"/>
    <n v="8"/>
    <n v="13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0.28060000000000002"/>
    <n v="72.76136363636364"/>
    <x v="1"/>
    <x v="6"/>
    <n v="8"/>
    <n v="13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6.2994999999999884E-2"/>
    <n v="51.853414634146333"/>
    <x v="1"/>
    <x v="6"/>
    <n v="8"/>
    <n v="13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5.2142857142857144E-2"/>
    <n v="98.2"/>
    <x v="1"/>
    <x v="6"/>
    <n v="8"/>
    <n v="13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6.1678260869565155E-2"/>
    <n v="251.7381443298969"/>
    <x v="1"/>
    <x v="6"/>
    <n v="8"/>
    <n v="13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9.2399999999999996E-2"/>
    <n v="74.821917808219183"/>
    <x v="1"/>
    <x v="6"/>
    <n v="8"/>
    <n v="13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4.5454545454545452E-3"/>
    <n v="67.65306122448979"/>
    <x v="1"/>
    <x v="6"/>
    <n v="8"/>
    <n v="13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3.0409836065573771E-2"/>
    <n v="93.81343283582089"/>
    <x v="1"/>
    <x v="6"/>
    <n v="8"/>
    <n v="13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0.12166399999999994"/>
    <n v="41.237647058823526"/>
    <x v="1"/>
    <x v="6"/>
    <n v="8"/>
    <n v="13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0.03"/>
    <n v="52.551020408163268"/>
    <x v="1"/>
    <x v="6"/>
    <n v="8"/>
    <n v="13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0.64"/>
    <n v="70.285714285714292"/>
    <x v="1"/>
    <x v="6"/>
    <n v="8"/>
    <n v="13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0.31283333333333335"/>
    <n v="48.325153374233132"/>
    <x v="1"/>
    <x v="6"/>
    <n v="8"/>
    <n v="13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2.1000000000000001E-2"/>
    <n v="53.177083333333336"/>
    <x v="1"/>
    <x v="6"/>
    <n v="8"/>
    <n v="13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0.28000000000000003"/>
    <n v="60.952380952380949"/>
    <x v="1"/>
    <x v="6"/>
    <n v="8"/>
    <n v="13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4999999999999999E-2"/>
    <n v="116"/>
    <x v="1"/>
    <x v="6"/>
    <n v="8"/>
    <n v="13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6666666666666666E-2"/>
    <n v="61"/>
    <x v="1"/>
    <x v="6"/>
    <n v="8"/>
    <n v="13"/>
  </r>
  <r>
    <s v="A razor sharp satire to darken your Christmas."/>
    <n v="1500"/>
    <n v="1950"/>
    <x v="0"/>
    <x v="1"/>
    <s v="GBP"/>
    <n v="1414927775"/>
    <n v="1412332175"/>
    <b v="1"/>
    <n v="51"/>
    <b v="1"/>
    <x v="6"/>
    <n v="0.3"/>
    <n v="38.235294117647058"/>
    <x v="1"/>
    <x v="6"/>
    <n v="8"/>
    <n v="13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0.54430000000000001"/>
    <n v="106.50344827586207"/>
    <x v="1"/>
    <x v="6"/>
    <n v="8"/>
    <n v="13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7.3999999999999996E-2"/>
    <n v="204.57142857142858"/>
    <x v="1"/>
    <x v="6"/>
    <n v="8"/>
    <n v="13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3225806451612903E-2"/>
    <n v="54.912587412587413"/>
    <x v="1"/>
    <x v="6"/>
    <n v="8"/>
    <n v="13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2.7777777777777779E-3"/>
    <n v="150.41666666666666"/>
    <x v="1"/>
    <x v="6"/>
    <n v="8"/>
    <n v="13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0.16844444444444445"/>
    <n v="52.58"/>
    <x v="1"/>
    <x v="6"/>
    <n v="8"/>
    <n v="13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8.5999999999999993E-2"/>
    <n v="54.3"/>
    <x v="1"/>
    <x v="6"/>
    <n v="8"/>
    <n v="13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3.4000000000000002E-2"/>
    <n v="76.029411764705884"/>
    <x v="1"/>
    <x v="6"/>
    <n v="8"/>
    <n v="13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0.14275862068965517"/>
    <n v="105.2063492063492"/>
    <x v="1"/>
    <x v="6"/>
    <n v="8"/>
    <n v="13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0.03"/>
    <n v="68.666666666666671"/>
    <x v="1"/>
    <x v="6"/>
    <n v="8"/>
    <n v="13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0.216"/>
    <n v="129.36170212765958"/>
    <x v="1"/>
    <x v="6"/>
    <n v="8"/>
    <n v="13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2.646774193548387E-2"/>
    <n v="134.26371308016877"/>
    <x v="1"/>
    <x v="6"/>
    <n v="8"/>
    <n v="13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4.7500000000000001E-2"/>
    <n v="17.829787234042552"/>
    <x v="1"/>
    <x v="6"/>
    <n v="8"/>
    <n v="13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6E-2"/>
    <n v="203.2"/>
    <x v="1"/>
    <x v="6"/>
    <n v="8"/>
    <n v="13"/>
  </r>
  <r>
    <s v="A new play by Matthew Gasda"/>
    <n v="4999"/>
    <n v="5604"/>
    <x v="0"/>
    <x v="0"/>
    <s v="USD"/>
    <n v="1488258000"/>
    <n v="1485556626"/>
    <b v="0"/>
    <n v="81"/>
    <b v="1"/>
    <x v="6"/>
    <n v="0.12102420484096819"/>
    <n v="69.18518518518519"/>
    <x v="1"/>
    <x v="6"/>
    <n v="8"/>
    <n v="13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7666666666666667E-2"/>
    <n v="125.12295081967213"/>
    <x v="1"/>
    <x v="6"/>
    <n v="8"/>
    <n v="13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0"/>
    <n v="73.529411764705884"/>
    <x v="1"/>
    <x v="6"/>
    <n v="8"/>
    <n v="13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2.6489999999999782E-3"/>
    <n v="48.437149758454105"/>
    <x v="1"/>
    <x v="6"/>
    <n v="8"/>
    <n v="13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0.33042000000000005"/>
    <n v="26.608400000000003"/>
    <x v="1"/>
    <x v="6"/>
    <n v="8"/>
    <n v="13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0.21199999999999999"/>
    <n v="33.666666666666664"/>
    <x v="1"/>
    <x v="6"/>
    <n v="8"/>
    <n v="13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0.14000000000000001"/>
    <n v="40.714285714285715"/>
    <x v="1"/>
    <x v="6"/>
    <n v="8"/>
    <n v="13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.8613861386138615"/>
    <n v="19.266666666666666"/>
    <x v="1"/>
    <x v="6"/>
    <n v="8"/>
    <n v="13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0.70444444444444443"/>
    <n v="84.285714285714292"/>
    <x v="1"/>
    <x v="6"/>
    <n v="8"/>
    <n v="13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0.18333333333333332"/>
    <n v="29.583333333333332"/>
    <x v="1"/>
    <x v="6"/>
    <n v="8"/>
    <n v="13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.8585714285714273E-2"/>
    <n v="26.667037037037037"/>
    <x v="1"/>
    <x v="6"/>
    <n v="8"/>
    <n v="13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0.44066666666666665"/>
    <n v="45.978723404255319"/>
    <x v="1"/>
    <x v="6"/>
    <n v="8"/>
    <n v="13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7.2727272727272723E-4"/>
    <n v="125.09090909090909"/>
    <x v="1"/>
    <x v="6"/>
    <n v="8"/>
    <n v="13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7299999999999999E-2"/>
    <n v="141.29166666666666"/>
    <x v="1"/>
    <x v="6"/>
    <n v="8"/>
    <n v="13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0.16200000000000001"/>
    <n v="55.333333333333336"/>
    <x v="1"/>
    <x v="6"/>
    <n v="8"/>
    <n v="13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0.36166666666666669"/>
    <n v="46.420454545454547"/>
    <x v="1"/>
    <x v="6"/>
    <n v="8"/>
    <n v="13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0.33466666666666667"/>
    <n v="57.2"/>
    <x v="1"/>
    <x v="6"/>
    <n v="8"/>
    <n v="13"/>
  </r>
  <r>
    <s v="FilosofÃ­a de los anÃ³nimos"/>
    <n v="8400"/>
    <n v="8685"/>
    <x v="0"/>
    <x v="3"/>
    <s v="EUR"/>
    <n v="1481099176"/>
    <n v="1478507176"/>
    <b v="0"/>
    <n v="50"/>
    <b v="1"/>
    <x v="6"/>
    <n v="3.3928571428571426E-2"/>
    <n v="173.7"/>
    <x v="1"/>
    <x v="6"/>
    <n v="8"/>
    <n v="13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0.15888888888888889"/>
    <n v="59.6"/>
    <x v="1"/>
    <x v="6"/>
    <n v="8"/>
    <n v="13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4.5166666666666667E-2"/>
    <n v="89.585714285714289"/>
    <x v="1"/>
    <x v="6"/>
    <n v="8"/>
    <n v="13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2.0250000000000001E-2"/>
    <n v="204.05"/>
    <x v="1"/>
    <x v="6"/>
    <n v="8"/>
    <n v="13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0.7533333333333333"/>
    <n v="48.703703703703702"/>
    <x v="1"/>
    <x v="6"/>
    <n v="8"/>
    <n v="13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6.6799999999999957E-2"/>
    <n v="53.339999999999996"/>
    <x v="1"/>
    <x v="6"/>
    <n v="8"/>
    <n v="13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0.22285714285714286"/>
    <n v="75.087719298245617"/>
    <x v="1"/>
    <x v="6"/>
    <n v="8"/>
    <n v="13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0.59428571428571431"/>
    <n v="18"/>
    <x v="1"/>
    <x v="6"/>
    <n v="8"/>
    <n v="13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7.6923076923076923E-4"/>
    <n v="209.83870967741936"/>
    <x v="1"/>
    <x v="6"/>
    <n v="8"/>
    <n v="13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9.8400000000000001E-2"/>
    <n v="61.022222222222226"/>
    <x v="1"/>
    <x v="6"/>
    <n v="8"/>
    <n v="13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4.0000000000000002E-4"/>
    <n v="61"/>
    <x v="1"/>
    <x v="6"/>
    <n v="8"/>
    <n v="13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0.1605"/>
    <n v="80.034482758620683"/>
    <x v="1"/>
    <x v="6"/>
    <n v="8"/>
    <n v="13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1.1074999999999999"/>
    <n v="29.068965517241381"/>
    <x v="1"/>
    <x v="6"/>
    <n v="8"/>
    <n v="13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0.1"/>
    <n v="49.438202247191015"/>
    <x v="1"/>
    <x v="6"/>
    <n v="8"/>
    <n v="13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8.6734259180372246E-4"/>
    <n v="93.977440000000001"/>
    <x v="1"/>
    <x v="6"/>
    <n v="8"/>
    <n v="13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.1904761904761907E-2"/>
    <n v="61.944444444444443"/>
    <x v="1"/>
    <x v="6"/>
    <n v="8"/>
    <n v="13"/>
  </r>
  <r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0.25600000000000001"/>
    <n v="78.5"/>
    <x v="1"/>
    <x v="6"/>
    <n v="8"/>
    <n v="13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0.08"/>
    <n v="33.75"/>
    <x v="1"/>
    <x v="6"/>
    <n v="8"/>
    <n v="13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0.01"/>
    <n v="66.44736842105263"/>
    <x v="1"/>
    <x v="6"/>
    <n v="8"/>
    <n v="13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7.3999999999999996E-2"/>
    <n v="35.799999999999997"/>
    <x v="1"/>
    <x v="6"/>
    <n v="8"/>
    <n v="13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5151515151515152E-2"/>
    <n v="145.65217391304347"/>
    <x v="1"/>
    <x v="6"/>
    <n v="8"/>
    <n v="13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0.25900000000000001"/>
    <n v="25.693877551020407"/>
    <x v="1"/>
    <x v="6"/>
    <n v="8"/>
    <n v="13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6666666666666666E-2"/>
    <n v="152.5"/>
    <x v="1"/>
    <x v="6"/>
    <n v="8"/>
    <n v="13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0.125"/>
    <n v="30"/>
    <x v="1"/>
    <x v="6"/>
    <n v="8"/>
    <n v="13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375E-2"/>
    <n v="142.28070175438597"/>
    <x v="1"/>
    <x v="6"/>
    <n v="8"/>
    <n v="13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2500000000000001E-2"/>
    <n v="24.545454545454547"/>
    <x v="1"/>
    <x v="6"/>
    <n v="8"/>
    <n v="13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0.46388888888888891"/>
    <n v="292.77777777777777"/>
    <x v="1"/>
    <x v="6"/>
    <n v="8"/>
    <n v="13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0.16800000000000001"/>
    <n v="44.92307692307692"/>
    <x v="1"/>
    <x v="6"/>
    <n v="8"/>
    <n v="13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6.2666666666666662E-2"/>
    <n v="23.10144927536232"/>
    <x v="1"/>
    <x v="6"/>
    <n v="8"/>
    <n v="13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4.5199999999999997E-2"/>
    <n v="80.400000000000006"/>
    <x v="1"/>
    <x v="6"/>
    <n v="8"/>
    <n v="13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0"/>
    <n v="72.289156626506028"/>
    <x v="1"/>
    <x v="6"/>
    <n v="8"/>
    <n v="13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4.5714285714285714E-2"/>
    <n v="32.972972972972975"/>
    <x v="1"/>
    <x v="6"/>
    <n v="8"/>
    <n v="13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0.38620511495737536"/>
    <n v="116.65217391304348"/>
    <x v="1"/>
    <x v="6"/>
    <n v="8"/>
    <n v="13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3.2000000000000002E-3"/>
    <n v="79.61904761904762"/>
    <x v="1"/>
    <x v="6"/>
    <n v="8"/>
    <n v="13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0"/>
    <n v="27.777777777777779"/>
    <x v="1"/>
    <x v="6"/>
    <n v="8"/>
    <n v="13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0.10199999999999999"/>
    <n v="81.029411764705884"/>
    <x v="1"/>
    <x v="6"/>
    <n v="8"/>
    <n v="13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2.18E-2"/>
    <n v="136.84821428571428"/>
    <x v="1"/>
    <x v="6"/>
    <n v="8"/>
    <n v="13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4.3499999999999997E-2"/>
    <n v="177.61702127659575"/>
    <x v="1"/>
    <x v="6"/>
    <n v="8"/>
    <n v="13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0.38166666666666665"/>
    <n v="109.07894736842105"/>
    <x v="1"/>
    <x v="6"/>
    <n v="8"/>
    <n v="13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0"/>
    <n v="119.64285714285714"/>
    <x v="1"/>
    <x v="6"/>
    <n v="8"/>
    <n v="13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6666666666666666E-2"/>
    <n v="78.205128205128204"/>
    <x v="1"/>
    <x v="6"/>
    <n v="8"/>
    <n v="13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0.7142857142857143"/>
    <n v="52.173913043478258"/>
    <x v="1"/>
    <x v="6"/>
    <n v="8"/>
    <n v="13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4444444444444444E-2"/>
    <n v="114.125"/>
    <x v="1"/>
    <x v="6"/>
    <n v="8"/>
    <n v="13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0.3"/>
    <n v="50"/>
    <x v="1"/>
    <x v="6"/>
    <n v="8"/>
    <n v="13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0.1"/>
    <n v="91.666666666666671"/>
    <x v="1"/>
    <x v="6"/>
    <n v="8"/>
    <n v="13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0.19450000000000001"/>
    <n v="108.59090909090909"/>
    <x v="1"/>
    <x v="6"/>
    <n v="8"/>
    <n v="13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2.9090909090909089E-3"/>
    <n v="69.822784810126578"/>
    <x v="1"/>
    <x v="6"/>
    <n v="8"/>
    <n v="13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0.53400000000000003"/>
    <n v="109.57142857142857"/>
    <x v="1"/>
    <x v="6"/>
    <n v="8"/>
    <n v="13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4.4285714285714282E-2"/>
    <n v="71.666666666666671"/>
    <x v="1"/>
    <x v="6"/>
    <n v="8"/>
    <n v="13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999999999999999E-2"/>
    <n v="93.611111111111114"/>
    <x v="1"/>
    <x v="6"/>
    <n v="8"/>
    <n v="13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7.5200000000000003E-2"/>
    <n v="76.8"/>
    <x v="1"/>
    <x v="6"/>
    <n v="8"/>
    <n v="13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2.15"/>
    <n v="35.795454545454547"/>
    <x v="1"/>
    <x v="6"/>
    <n v="8"/>
    <n v="13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9333333333333334E-2"/>
    <n v="55.6"/>
    <x v="1"/>
    <x v="6"/>
    <n v="8"/>
    <n v="13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0.26285714285714284"/>
    <n v="147.33333333333334"/>
    <x v="1"/>
    <x v="6"/>
    <n v="8"/>
    <n v="13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4E-2"/>
    <n v="56.333333333333336"/>
    <x v="1"/>
    <x v="6"/>
    <n v="8"/>
    <n v="13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0.01"/>
    <n v="96.19047619047619"/>
    <x v="1"/>
    <x v="6"/>
    <n v="8"/>
    <n v="13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2.9899999999999999E-2"/>
    <n v="63.574074074074076"/>
    <x v="1"/>
    <x v="6"/>
    <n v="8"/>
    <n v="13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6.25E-2"/>
    <n v="184.78260869565219"/>
    <x v="1"/>
    <x v="6"/>
    <n v="8"/>
    <n v="13"/>
  </r>
  <r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3777777777777778E-2"/>
    <n v="126.72222222222223"/>
    <x v="1"/>
    <x v="6"/>
    <n v="8"/>
    <n v="13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0.1346"/>
    <n v="83.42647058823529"/>
    <x v="1"/>
    <x v="6"/>
    <n v="8"/>
    <n v="13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1.18"/>
    <n v="54.5"/>
    <x v="1"/>
    <x v="6"/>
    <n v="8"/>
    <n v="13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4193548387096775E-2"/>
    <n v="302.30769230769232"/>
    <x v="1"/>
    <x v="6"/>
    <n v="8"/>
    <n v="13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5.9333333333333335E-2"/>
    <n v="44.138888888888886"/>
    <x v="1"/>
    <x v="6"/>
    <n v="8"/>
    <n v="13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0.04"/>
    <n v="866.66666666666663"/>
    <x v="1"/>
    <x v="6"/>
    <n v="8"/>
    <n v="13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1.21"/>
    <n v="61.388888888888886"/>
    <x v="1"/>
    <x v="6"/>
    <n v="8"/>
    <n v="13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0.18666666666666668"/>
    <n v="29.666666666666668"/>
    <x v="1"/>
    <x v="6"/>
    <n v="8"/>
    <n v="13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.5999999999999999E-2"/>
    <n v="45.478260869565219"/>
    <x v="1"/>
    <x v="6"/>
    <n v="8"/>
    <n v="13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3.9E-2"/>
    <n v="96.203703703703709"/>
    <x v="1"/>
    <x v="6"/>
    <n v="8"/>
    <n v="13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0.17733333333333334"/>
    <n v="67.92307692307692"/>
    <x v="1"/>
    <x v="6"/>
    <n v="8"/>
    <n v="13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0.38500000000000001"/>
    <n v="30.777777777777779"/>
    <x v="1"/>
    <x v="6"/>
    <n v="8"/>
    <n v="13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.5000000000000003E-2"/>
    <n v="38.333333333333336"/>
    <x v="1"/>
    <x v="6"/>
    <n v="8"/>
    <n v="13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2.5000000000000001E-3"/>
    <n v="66.833333333333329"/>
    <x v="1"/>
    <x v="6"/>
    <n v="8"/>
    <n v="13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6.5714285714285711E-2"/>
    <n v="71.730769230769226"/>
    <x v="1"/>
    <x v="6"/>
    <n v="8"/>
    <n v="13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0"/>
    <n v="176.47058823529412"/>
    <x v="1"/>
    <x v="6"/>
    <n v="8"/>
    <n v="13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25E-4"/>
    <n v="421.10526315789474"/>
    <x v="1"/>
    <x v="6"/>
    <n v="8"/>
    <n v="13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500000000000001E-2"/>
    <n v="104.98701298701299"/>
    <x v="1"/>
    <x v="6"/>
    <n v="8"/>
    <n v="13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7.636363636363637E-2"/>
    <n v="28.19047619047619"/>
    <x v="1"/>
    <x v="6"/>
    <n v="8"/>
    <n v="13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3.6499999999999998E-2"/>
    <n v="54.55263157894737"/>
    <x v="1"/>
    <x v="6"/>
    <n v="8"/>
    <n v="13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4.4333333333333336E-2"/>
    <n v="111.89285714285714"/>
    <x v="1"/>
    <x v="6"/>
    <n v="8"/>
    <n v="13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2.2499999999999999E-2"/>
    <n v="85.208333333333329"/>
    <x v="1"/>
    <x v="6"/>
    <n v="8"/>
    <n v="13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7.4285714285714285E-3"/>
    <n v="76.652173913043484"/>
    <x v="1"/>
    <x v="6"/>
    <n v="8"/>
    <n v="13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0.11714285714285715"/>
    <n v="65.166666666666671"/>
    <x v="1"/>
    <x v="6"/>
    <n v="8"/>
    <n v="13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999999999997574E-4"/>
    <n v="93.760312499999998"/>
    <x v="1"/>
    <x v="6"/>
    <n v="8"/>
    <n v="13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"/>
    <n v="133.33333333333334"/>
    <x v="1"/>
    <x v="6"/>
    <n v="8"/>
    <n v="13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0.05"/>
    <n v="51.219512195121951"/>
    <x v="1"/>
    <x v="6"/>
    <n v="8"/>
    <n v="13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0.16866666666666666"/>
    <n v="100.17142857142858"/>
    <x v="1"/>
    <x v="6"/>
    <n v="8"/>
    <n v="13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3.7999999999999999E-2"/>
    <n v="34.6"/>
    <x v="1"/>
    <x v="6"/>
    <n v="8"/>
    <n v="13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0.14499999999999999"/>
    <n v="184.67741935483872"/>
    <x v="1"/>
    <x v="6"/>
    <n v="8"/>
    <n v="13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2.4E-2"/>
    <n v="69.818181818181813"/>
    <x v="1"/>
    <x v="6"/>
    <n v="8"/>
    <n v="13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1.23"/>
    <n v="61.944444444444443"/>
    <x v="1"/>
    <x v="6"/>
    <n v="8"/>
    <n v="13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0"/>
    <n v="41.666666666666664"/>
    <x v="1"/>
    <x v="6"/>
    <n v="8"/>
    <n v="13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5.8000000000000003E-2"/>
    <n v="36.06818181818182"/>
    <x v="1"/>
    <x v="6"/>
    <n v="8"/>
    <n v="13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0.42363636363636364"/>
    <n v="29"/>
    <x v="1"/>
    <x v="6"/>
    <n v="8"/>
    <n v="13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0.84"/>
    <n v="24.210526315789473"/>
    <x v="1"/>
    <x v="6"/>
    <n v="8"/>
    <n v="13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4.3333333333333335E-2"/>
    <n v="55.892857142857146"/>
    <x v="1"/>
    <x v="6"/>
    <n v="8"/>
    <n v="13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0.12"/>
    <n v="11.666666666666666"/>
    <x v="1"/>
    <x v="6"/>
    <n v="8"/>
    <n v="13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0.11075"/>
    <n v="68.353846153846149"/>
    <x v="1"/>
    <x v="6"/>
    <n v="8"/>
    <n v="13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3.7499999999999999E-2"/>
    <n v="27.065217391304348"/>
    <x v="1"/>
    <x v="6"/>
    <n v="8"/>
    <n v="13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4.1000000000000003E-3"/>
    <n v="118.12941176470588"/>
    <x v="1"/>
    <x v="6"/>
    <n v="8"/>
    <n v="13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8620689655172412E-2"/>
    <n v="44.757575757575758"/>
    <x v="1"/>
    <x v="6"/>
    <n v="8"/>
    <n v="13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.7666666666666666E-2"/>
    <n v="99.787878787878782"/>
    <x v="1"/>
    <x v="6"/>
    <n v="8"/>
    <n v="13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0"/>
    <n v="117.64705882352941"/>
    <x v="1"/>
    <x v="6"/>
    <n v="8"/>
    <n v="13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0.22"/>
    <n v="203.33333333333334"/>
    <x v="1"/>
    <x v="6"/>
    <n v="8"/>
    <n v="13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0.37571428571428572"/>
    <n v="28.323529411764707"/>
    <x v="1"/>
    <x v="6"/>
    <n v="8"/>
    <n v="13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3.0999999999999999E-3"/>
    <n v="110.23076923076923"/>
    <x v="1"/>
    <x v="6"/>
    <n v="8"/>
    <n v="13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7.0999999999999994E-2"/>
    <n v="31.970149253731343"/>
    <x v="1"/>
    <x v="6"/>
    <n v="8"/>
    <n v="13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1.1100000000000001"/>
    <n v="58.611111111111114"/>
    <x v="1"/>
    <x v="6"/>
    <n v="8"/>
    <n v="13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0.23599999999999999"/>
    <n v="29.428571428571427"/>
    <x v="1"/>
    <x v="6"/>
    <n v="8"/>
    <n v="13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8.5000000000000006E-2"/>
    <n v="81.375"/>
    <x v="1"/>
    <x v="6"/>
    <n v="8"/>
    <n v="13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3.5666666666666666E-2"/>
    <n v="199.16666666666666"/>
    <x v="1"/>
    <x v="6"/>
    <n v="8"/>
    <n v="13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0"/>
    <n v="115.38461538461539"/>
    <x v="1"/>
    <x v="6"/>
    <n v="8"/>
    <n v="13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0.3"/>
    <n v="46.428571428571431"/>
    <x v="1"/>
    <x v="6"/>
    <n v="8"/>
    <n v="13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3.5000000000000003E-2"/>
    <n v="70.568181818181813"/>
    <x v="1"/>
    <x v="6"/>
    <n v="8"/>
    <n v="13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0"/>
    <n v="22.222222222222221"/>
    <x v="1"/>
    <x v="6"/>
    <n v="8"/>
    <n v="13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0.19600000000000001"/>
    <n v="159.46666666666667"/>
    <x v="1"/>
    <x v="6"/>
    <n v="8"/>
    <n v="13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5.8823529411711202E-6"/>
    <n v="37.777999999999999"/>
    <x v="1"/>
    <x v="6"/>
    <n v="8"/>
    <n v="13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8.7500000000000008E-3"/>
    <n v="72.053571428571431"/>
    <x v="1"/>
    <x v="6"/>
    <n v="8"/>
    <n v="13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6.545454545454546E-2"/>
    <n v="63.695652173913047"/>
    <x v="1"/>
    <x v="6"/>
    <n v="8"/>
    <n v="13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0.38"/>
    <n v="28.411764705882351"/>
    <x v="1"/>
    <x v="6"/>
    <n v="8"/>
    <n v="13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15E-2"/>
    <n v="103.21428571428571"/>
    <x v="1"/>
    <x v="6"/>
    <n v="8"/>
    <n v="13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9.0999999999999998E-2"/>
    <n v="71.152173913043484"/>
    <x v="1"/>
    <x v="6"/>
    <n v="8"/>
    <n v="13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0.4"/>
    <n v="35"/>
    <x v="1"/>
    <x v="6"/>
    <n v="8"/>
    <n v="13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3.5833333333333335E-2"/>
    <n v="81.776315789473685"/>
    <x v="1"/>
    <x v="6"/>
    <n v="8"/>
    <n v="13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2.9703333333333286E-2"/>
    <n v="297.02980769230766"/>
    <x v="1"/>
    <x v="6"/>
    <n v="8"/>
    <n v="13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8.1333333333333327E-2"/>
    <n v="46.609195402298852"/>
    <x v="1"/>
    <x v="6"/>
    <n v="8"/>
    <n v="13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0"/>
    <n v="51.724137931034484"/>
    <x v="1"/>
    <x v="6"/>
    <n v="8"/>
    <n v="13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2.75E-2"/>
    <n v="40.294117647058826"/>
    <x v="1"/>
    <x v="6"/>
    <n v="8"/>
    <n v="13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0.3"/>
    <n v="16.25"/>
    <x v="1"/>
    <x v="6"/>
    <n v="8"/>
    <n v="13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8.5494999999999891E-2"/>
    <n v="30.152638888888887"/>
    <x v="1"/>
    <x v="6"/>
    <n v="8"/>
    <n v="13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0"/>
    <n v="95.238095238095241"/>
    <x v="1"/>
    <x v="6"/>
    <n v="8"/>
    <n v="13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9.6500000000000002E-2"/>
    <n v="52.214285714285715"/>
    <x v="1"/>
    <x v="6"/>
    <n v="8"/>
    <n v="13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2.631578947368421E-3"/>
    <n v="134.1549295774648"/>
    <x v="1"/>
    <x v="6"/>
    <n v="8"/>
    <n v="13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5.5500000000000001E-2"/>
    <n v="62.827380952380949"/>
    <x v="1"/>
    <x v="6"/>
    <n v="8"/>
    <n v="13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0.12"/>
    <n v="58.94736842105263"/>
    <x v="1"/>
    <x v="6"/>
    <n v="8"/>
    <n v="13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5.8999999999999997E-2"/>
    <n v="143.1081081081081"/>
    <x v="1"/>
    <x v="6"/>
    <n v="8"/>
    <n v="13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0.01"/>
    <n v="84.166666666666671"/>
    <x v="1"/>
    <x v="6"/>
    <n v="8"/>
    <n v="13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4.2000000000000003E-2"/>
    <n v="186.07142857142858"/>
    <x v="1"/>
    <x v="6"/>
    <n v="8"/>
    <n v="13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0.34678333333333344"/>
    <n v="89.785555555555561"/>
    <x v="1"/>
    <x v="6"/>
    <n v="8"/>
    <n v="13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5.2184000000000015E-2"/>
    <n v="64.157560975609755"/>
    <x v="1"/>
    <x v="6"/>
    <n v="8"/>
    <n v="13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2.5999999999999999E-2"/>
    <n v="59.651162790697676"/>
    <x v="1"/>
    <x v="6"/>
    <n v="8"/>
    <n v="13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0"/>
    <n v="31.25"/>
    <x v="1"/>
    <x v="6"/>
    <n v="8"/>
    <n v="13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0.85499999999999998"/>
    <n v="41.222222222222221"/>
    <x v="1"/>
    <x v="6"/>
    <n v="8"/>
    <n v="13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1.89"/>
    <n v="43.35"/>
    <x v="1"/>
    <x v="6"/>
    <n v="8"/>
    <n v="13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0"/>
    <n v="64.516129032258064"/>
    <x v="1"/>
    <x v="6"/>
    <n v="8"/>
    <n v="13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8.2000000000000003E-2"/>
    <n v="43.28"/>
    <x v="1"/>
    <x v="6"/>
    <n v="8"/>
    <n v="13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.8E-2"/>
    <n v="77"/>
    <x v="1"/>
    <x v="6"/>
    <n v="8"/>
    <n v="13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9.7619047619047619E-2"/>
    <n v="51.222222222222221"/>
    <x v="1"/>
    <x v="6"/>
    <n v="8"/>
    <n v="13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0.70625000000000004"/>
    <n v="68.25"/>
    <x v="1"/>
    <x v="6"/>
    <n v="8"/>
    <n v="13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0.52"/>
    <n v="19.487179487179485"/>
    <x v="1"/>
    <x v="6"/>
    <n v="8"/>
    <n v="13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2307692307692308E-2"/>
    <n v="41.125"/>
    <x v="1"/>
    <x v="6"/>
    <n v="8"/>
    <n v="13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0.53200000000000003"/>
    <n v="41.405405405405403"/>
    <x v="1"/>
    <x v="6"/>
    <n v="8"/>
    <n v="13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0.28333333333333333"/>
    <n v="27.5"/>
    <x v="1"/>
    <x v="6"/>
    <n v="8"/>
    <n v="13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7.1428571428571426E-3"/>
    <n v="33.571428571428569"/>
    <x v="1"/>
    <x v="6"/>
    <n v="8"/>
    <n v="13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6.4999999999999997E-3"/>
    <n v="145.86956521739131"/>
    <x v="1"/>
    <x v="6"/>
    <n v="8"/>
    <n v="13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0.91300000000000003"/>
    <n v="358.6875"/>
    <x v="1"/>
    <x v="6"/>
    <n v="8"/>
    <n v="13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0.40200000000000002"/>
    <n v="50.981818181818184"/>
    <x v="1"/>
    <x v="6"/>
    <n v="8"/>
    <n v="13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0.24335378323108384"/>
    <n v="45.037037037037038"/>
    <x v="1"/>
    <x v="6"/>
    <n v="8"/>
    <n v="13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0.26200000000000001"/>
    <n v="17.527777777777779"/>
    <x v="1"/>
    <x v="6"/>
    <n v="8"/>
    <n v="13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0.9"/>
    <n v="50"/>
    <x v="1"/>
    <x v="6"/>
    <n v="8"/>
    <n v="13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0.39"/>
    <n v="57.916666666666664"/>
    <x v="1"/>
    <x v="6"/>
    <n v="8"/>
    <n v="13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1.02"/>
    <n v="29.705882352941178"/>
    <x v="1"/>
    <x v="6"/>
    <n v="8"/>
    <n v="13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3.3799999999999997E-2"/>
    <n v="90.684210526315795"/>
    <x v="1"/>
    <x v="6"/>
    <n v="8"/>
    <n v="13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2.3236000000000059E-2"/>
    <n v="55.012688172043013"/>
    <x v="1"/>
    <x v="6"/>
    <n v="8"/>
    <n v="13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0.03"/>
    <n v="57.222222222222221"/>
    <x v="1"/>
    <x v="6"/>
    <n v="8"/>
    <n v="13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0.27142857142857141"/>
    <n v="72.950819672131146"/>
    <x v="1"/>
    <x v="6"/>
    <n v="8"/>
    <n v="13"/>
  </r>
  <r>
    <s v="Venus in Fur, By David Ives."/>
    <n v="3000"/>
    <n v="3030"/>
    <x v="0"/>
    <x v="0"/>
    <s v="USD"/>
    <n v="1426864032"/>
    <n v="1424275632"/>
    <b v="0"/>
    <n v="47"/>
    <b v="1"/>
    <x v="6"/>
    <n v="0.01"/>
    <n v="64.468085106382972"/>
    <x v="1"/>
    <x v="6"/>
    <n v="8"/>
    <n v="13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0.21779999999999999"/>
    <n v="716.35294117647061"/>
    <x v="1"/>
    <x v="6"/>
    <n v="8"/>
    <n v="13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0.13392857142857142"/>
    <n v="50.396825396825399"/>
    <x v="1"/>
    <x v="6"/>
    <n v="8"/>
    <n v="13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0.5"/>
    <n v="41.666666666666664"/>
    <x v="1"/>
    <x v="6"/>
    <n v="8"/>
    <n v="13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1.1459999999999999"/>
    <n v="35.766666666666666"/>
    <x v="1"/>
    <x v="6"/>
    <n v="8"/>
    <n v="13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2.0500000000000001E-2"/>
    <n v="88.739130434782609"/>
    <x v="1"/>
    <x v="6"/>
    <n v="8"/>
    <n v="13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0"/>
    <n v="148.4848484848485"/>
    <x v="1"/>
    <x v="6"/>
    <n v="8"/>
    <n v="13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0.01"/>
    <n v="51.794871794871796"/>
    <x v="1"/>
    <x v="6"/>
    <n v="8"/>
    <n v="13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0.13333333333333333"/>
    <n v="20"/>
    <x v="1"/>
    <x v="6"/>
    <n v="8"/>
    <n v="13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0.04"/>
    <n v="52"/>
    <x v="1"/>
    <x v="6"/>
    <n v="8"/>
    <n v="13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0.15333333333333332"/>
    <n v="53.230769230769234"/>
    <x v="1"/>
    <x v="6"/>
    <n v="8"/>
    <n v="13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0.1285"/>
    <n v="39.596491228070178"/>
    <x v="1"/>
    <x v="6"/>
    <n v="8"/>
    <n v="13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0.27866666666666667"/>
    <n v="34.25"/>
    <x v="1"/>
    <x v="6"/>
    <n v="8"/>
    <n v="13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0.42666666666666669"/>
    <n v="164.61538461538461"/>
    <x v="1"/>
    <x v="6"/>
    <n v="8"/>
    <n v="13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0.188"/>
    <n v="125.05263157894737"/>
    <x v="1"/>
    <x v="6"/>
    <n v="8"/>
    <n v="13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0.38333333333333336"/>
    <n v="51.875"/>
    <x v="1"/>
    <x v="6"/>
    <n v="8"/>
    <n v="13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0.59940298507462686"/>
    <n v="40.285714285714285"/>
    <x v="1"/>
    <x v="6"/>
    <n v="8"/>
    <n v="13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0.1424"/>
    <n v="64.909090909090907"/>
    <x v="1"/>
    <x v="6"/>
    <n v="8"/>
    <n v="13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6.0606060606060606E-3"/>
    <n v="55.333333333333336"/>
    <x v="1"/>
    <x v="6"/>
    <n v="8"/>
    <n v="13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0.55200000000000005"/>
    <n v="83.142857142857139"/>
    <x v="1"/>
    <x v="6"/>
    <n v="8"/>
    <n v="13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0.27750000000000002"/>
    <n v="38.712121212121211"/>
    <x v="1"/>
    <x v="6"/>
    <n v="8"/>
    <n v="13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0.21199999999999999"/>
    <n v="125.37931034482759"/>
    <x v="1"/>
    <x v="6"/>
    <n v="8"/>
    <n v="13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0.127"/>
    <n v="78.263888888888886"/>
    <x v="1"/>
    <x v="6"/>
    <n v="8"/>
    <n v="13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0.27500000000000002"/>
    <n v="47.222222222222221"/>
    <x v="1"/>
    <x v="6"/>
    <n v="8"/>
    <n v="13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0.58199999999999996"/>
    <n v="79.099999999999994"/>
    <x v="1"/>
    <x v="6"/>
    <n v="8"/>
    <n v="13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5.2689473684210474E-2"/>
    <n v="114.29199999999999"/>
    <x v="1"/>
    <x v="6"/>
    <n v="8"/>
    <n v="13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0"/>
    <n v="51.724137931034484"/>
    <x v="1"/>
    <x v="6"/>
    <n v="8"/>
    <n v="13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0"/>
    <n v="30.76923076923077"/>
    <x v="1"/>
    <x v="6"/>
    <n v="8"/>
    <n v="13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6.8599999999999994E-2"/>
    <n v="74.208333333333329"/>
    <x v="1"/>
    <x v="6"/>
    <n v="8"/>
    <n v="13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0.24399999999999999"/>
    <n v="47.846153846153847"/>
    <x v="1"/>
    <x v="6"/>
    <n v="8"/>
    <n v="13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8.7040618955512572E-2"/>
    <n v="34.408163265306122"/>
    <x v="1"/>
    <x v="6"/>
    <n v="8"/>
    <n v="13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2.4242424242424242E-2"/>
    <n v="40.238095238095241"/>
    <x v="1"/>
    <x v="6"/>
    <n v="8"/>
    <n v="13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5.5E-2"/>
    <n v="60.285714285714285"/>
    <x v="1"/>
    <x v="6"/>
    <n v="8"/>
    <n v="13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6.3E-2"/>
    <n v="25.30952380952381"/>
    <x v="1"/>
    <x v="6"/>
    <n v="8"/>
    <n v="13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6.6666666666666671E-3"/>
    <n v="35.952380952380949"/>
    <x v="1"/>
    <x v="6"/>
    <n v="8"/>
    <n v="13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5.3999999999999999E-2"/>
    <n v="136"/>
    <x v="1"/>
    <x v="6"/>
    <n v="8"/>
    <n v="13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7.5600000000000001E-2"/>
    <n v="70.763157894736835"/>
    <x v="1"/>
    <x v="6"/>
    <n v="8"/>
    <n v="13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0"/>
    <n v="125"/>
    <x v="1"/>
    <x v="6"/>
    <n v="8"/>
    <n v="13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3.7600000000000001E-2"/>
    <n v="66.512820512820511"/>
    <x v="1"/>
    <x v="6"/>
    <n v="8"/>
    <n v="13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4999999999999999E-2"/>
    <n v="105"/>
    <x v="1"/>
    <x v="6"/>
    <n v="8"/>
    <n v="13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4.3999999999999997E-2"/>
    <n v="145"/>
    <x v="1"/>
    <x v="6"/>
    <n v="8"/>
    <n v="13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0.8"/>
    <n v="12"/>
    <x v="1"/>
    <x v="6"/>
    <n v="8"/>
    <n v="13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6.3333333333333339E-2"/>
    <n v="96.666666666666671"/>
    <x v="1"/>
    <x v="6"/>
    <n v="8"/>
    <n v="13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5.5555555555555558E-3"/>
    <n v="60.333333333333336"/>
    <x v="1"/>
    <x v="6"/>
    <n v="8"/>
    <n v="13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2E-2"/>
    <n v="79.89473684210526"/>
    <x v="1"/>
    <x v="6"/>
    <n v="8"/>
    <n v="13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0"/>
    <n v="58.823529411764703"/>
    <x v="1"/>
    <x v="6"/>
    <n v="8"/>
    <n v="13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0.18392857142857144"/>
    <n v="75.340909090909093"/>
    <x v="1"/>
    <x v="6"/>
    <n v="8"/>
    <n v="13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0.1"/>
    <n v="55"/>
    <x v="1"/>
    <x v="6"/>
    <n v="8"/>
    <n v="13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2.6666666666666668E-2"/>
    <n v="66.956521739130437"/>
    <x v="1"/>
    <x v="6"/>
    <n v="8"/>
    <n v="13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0"/>
    <n v="227.27272727272728"/>
    <x v="1"/>
    <x v="6"/>
    <n v="8"/>
    <n v="13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0"/>
    <n v="307.69230769230768"/>
    <x v="1"/>
    <x v="6"/>
    <n v="8"/>
    <n v="13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0.10046000000000004"/>
    <n v="50.020909090909093"/>
    <x v="1"/>
    <x v="6"/>
    <n v="8"/>
    <n v="13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35E-2"/>
    <n v="72.392857142857139"/>
    <x v="1"/>
    <x v="6"/>
    <n v="8"/>
    <n v="13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7.4999999999999997E-3"/>
    <n v="95.952380952380949"/>
    <x v="1"/>
    <x v="6"/>
    <n v="8"/>
    <n v="13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0.69428571428571428"/>
    <n v="45.615384615384613"/>
    <x v="1"/>
    <x v="6"/>
    <n v="8"/>
    <n v="13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0"/>
    <n v="41.029411764705884"/>
    <x v="1"/>
    <x v="6"/>
    <n v="8"/>
    <n v="13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0.13650000000000001"/>
    <n v="56.825000000000003"/>
    <x v="1"/>
    <x v="6"/>
    <n v="8"/>
    <n v="13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5599999999999999E-2"/>
    <n v="137.24324324324326"/>
    <x v="1"/>
    <x v="6"/>
    <n v="8"/>
    <n v="13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0.06"/>
    <n v="75.714285714285708"/>
    <x v="1"/>
    <x v="6"/>
    <n v="8"/>
    <n v="13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0.02"/>
    <n v="99"/>
    <x v="1"/>
    <x v="6"/>
    <n v="8"/>
    <n v="13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0.16916666666666666"/>
    <n v="81.569767441860463"/>
    <x v="1"/>
    <x v="6"/>
    <n v="8"/>
    <n v="13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1515151515151515E-2"/>
    <n v="45.108108108108105"/>
    <x v="1"/>
    <x v="6"/>
    <n v="8"/>
    <n v="13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0.32"/>
    <n v="36.666666666666664"/>
    <x v="1"/>
    <x v="6"/>
    <n v="8"/>
    <n v="13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0"/>
    <n v="125"/>
    <x v="1"/>
    <x v="6"/>
    <n v="8"/>
    <n v="13"/>
  </r>
  <r>
    <s v="A political comedy for a crazy election year"/>
    <n v="1000"/>
    <n v="1280"/>
    <x v="0"/>
    <x v="0"/>
    <s v="USD"/>
    <n v="1467301334"/>
    <n v="1464709334"/>
    <b v="0"/>
    <n v="26"/>
    <b v="1"/>
    <x v="6"/>
    <n v="0.28000000000000003"/>
    <n v="49.230769230769234"/>
    <x v="1"/>
    <x v="6"/>
    <n v="8"/>
    <n v="13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0.18958333333333333"/>
    <n v="42.296296296296298"/>
    <x v="1"/>
    <x v="6"/>
    <n v="8"/>
    <n v="13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0.26200000000000001"/>
    <n v="78.875"/>
    <x v="1"/>
    <x v="6"/>
    <n v="8"/>
    <n v="13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0.56200000000000006"/>
    <n v="38.284313725490193"/>
    <x v="1"/>
    <x v="6"/>
    <n v="8"/>
    <n v="13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3.15E-2"/>
    <n v="44.847826086956523"/>
    <x v="1"/>
    <x v="6"/>
    <n v="8"/>
    <n v="13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0.53333333333333333"/>
    <n v="13.529411764705882"/>
    <x v="1"/>
    <x v="6"/>
    <n v="8"/>
    <n v="13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0.80444444444444441"/>
    <n v="43.5"/>
    <x v="1"/>
    <x v="6"/>
    <n v="8"/>
    <n v="13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0.28449999999999998"/>
    <n v="30.951807228915662"/>
    <x v="1"/>
    <x v="6"/>
    <n v="8"/>
    <n v="13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0.19666666666666666"/>
    <n v="55.230769230769234"/>
    <x v="1"/>
    <x v="6"/>
    <n v="8"/>
    <n v="13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0.23"/>
    <n v="46.125"/>
    <x v="1"/>
    <x v="6"/>
    <n v="8"/>
    <n v="13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0.05"/>
    <n v="39.375"/>
    <x v="1"/>
    <x v="6"/>
    <n v="8"/>
    <n v="13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2.2363636363636363E-2"/>
    <n v="66.152941176470591"/>
    <x v="1"/>
    <x v="6"/>
    <n v="8"/>
    <n v="13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4.6666666666666669E-2"/>
    <n v="54.137931034482762"/>
    <x v="1"/>
    <x v="6"/>
    <n v="8"/>
    <n v="13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0"/>
    <n v="104.16666666666667"/>
    <x v="1"/>
    <x v="6"/>
    <n v="8"/>
    <n v="13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4.0000000000000001E-3"/>
    <n v="31.375"/>
    <x v="1"/>
    <x v="6"/>
    <n v="8"/>
    <n v="13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2.2727272727272728E-2"/>
    <n v="59.210526315789473"/>
    <x v="1"/>
    <x v="6"/>
    <n v="8"/>
    <n v="13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0.14409285714285713"/>
    <n v="119.17633928571429"/>
    <x v="1"/>
    <x v="6"/>
    <n v="8"/>
    <n v="13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9047619047619049E-2"/>
    <n v="164.61538461538461"/>
    <x v="1"/>
    <x v="6"/>
    <n v="8"/>
    <n v="13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0.02"/>
    <n v="24.285714285714285"/>
    <x v="1"/>
    <x v="6"/>
    <n v="8"/>
    <n v="13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4.8000000000000001E-2"/>
    <n v="40.9375"/>
    <x v="1"/>
    <x v="6"/>
    <n v="8"/>
    <n v="13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8333333333333333E-2"/>
    <n v="61.1"/>
    <x v="1"/>
    <x v="6"/>
    <n v="8"/>
    <n v="13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0"/>
    <n v="38.65"/>
    <x v="1"/>
    <x v="6"/>
    <n v="8"/>
    <n v="13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6.2727272727272729E-2"/>
    <n v="56.20192307692308"/>
    <x v="1"/>
    <x v="6"/>
    <n v="8"/>
    <n v="13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0.13422199999999992"/>
    <n v="107.00207547169811"/>
    <x v="1"/>
    <x v="6"/>
    <n v="8"/>
    <n v="13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0"/>
    <n v="171.42857142857142"/>
    <x v="1"/>
    <x v="6"/>
    <n v="8"/>
    <n v="13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4.5454545454545452E-3"/>
    <n v="110.5"/>
    <x v="1"/>
    <x v="6"/>
    <n v="8"/>
    <n v="13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3.6000000000000002E-4"/>
    <n v="179.27598566308242"/>
    <x v="1"/>
    <x v="6"/>
    <n v="8"/>
    <n v="13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0.44"/>
    <n v="22.90909090909091"/>
    <x v="1"/>
    <x v="6"/>
    <n v="8"/>
    <n v="13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3.5000000000000003E-2"/>
    <n v="43.125"/>
    <x v="1"/>
    <x v="6"/>
    <n v="8"/>
    <n v="13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8.4375000000000006E-2"/>
    <n v="46.891891891891895"/>
    <x v="1"/>
    <x v="6"/>
    <n v="8"/>
    <n v="13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2.4E-2"/>
    <n v="47.407407407407405"/>
    <x v="1"/>
    <x v="6"/>
    <n v="8"/>
    <n v="13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0.48888888888888887"/>
    <n v="15.129032258064516"/>
    <x v="1"/>
    <x v="6"/>
    <n v="8"/>
    <n v="13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5.4900000000000088E-2"/>
    <n v="21.098000000000003"/>
    <x v="1"/>
    <x v="6"/>
    <n v="8"/>
    <n v="13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.0000000000000001E-3"/>
    <n v="59.117647058823529"/>
    <x v="1"/>
    <x v="6"/>
    <n v="8"/>
    <n v="13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0.30555555555555558"/>
    <n v="97.916666666666671"/>
    <x v="1"/>
    <x v="6"/>
    <n v="8"/>
    <n v="13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4.7500000000000001E-2"/>
    <n v="55.131578947368418"/>
    <x v="1"/>
    <x v="6"/>
    <n v="8"/>
    <n v="13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8.7999999999999995E-2"/>
    <n v="26.536585365853657"/>
    <x v="1"/>
    <x v="6"/>
    <n v="8"/>
    <n v="13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0.11"/>
    <n v="58.421052631578945"/>
    <x v="1"/>
    <x v="6"/>
    <n v="8"/>
    <n v="13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4.7999999999999996E-3"/>
    <n v="122.53658536585365"/>
    <x v="1"/>
    <x v="6"/>
    <n v="8"/>
    <n v="13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0.14349999999999999"/>
    <n v="87.961538461538467"/>
    <x v="1"/>
    <x v="6"/>
    <n v="8"/>
    <n v="13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0.22066666666666668"/>
    <n v="73.239999999999995"/>
    <x v="1"/>
    <x v="6"/>
    <n v="8"/>
    <n v="13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0"/>
    <n v="55.555555555555557"/>
    <x v="1"/>
    <x v="6"/>
    <n v="8"/>
    <n v="13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2.8000000000000001E-2"/>
    <n v="39.53846153846154"/>
    <x v="1"/>
    <x v="6"/>
    <n v="8"/>
    <n v="13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6.1206896551724135E-2"/>
    <n v="136.77777777777777"/>
    <x v="1"/>
    <x v="6"/>
    <n v="8"/>
    <n v="13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3299999999999999E-2"/>
    <n v="99.343137254901961"/>
    <x v="1"/>
    <x v="6"/>
    <n v="8"/>
    <n v="13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0"/>
    <n v="20"/>
    <x v="1"/>
    <x v="6"/>
    <n v="8"/>
    <n v="13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0.3"/>
    <n v="28.888888888888889"/>
    <x v="1"/>
    <x v="6"/>
    <n v="8"/>
    <n v="13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3333333333336364E-4"/>
    <n v="40.545945945945945"/>
    <x v="1"/>
    <x v="6"/>
    <n v="8"/>
    <n v="13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0"/>
    <n v="35.714285714285715"/>
    <x v="1"/>
    <x v="6"/>
    <n v="8"/>
    <n v="13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0.1388888888888889"/>
    <n v="37.962962962962962"/>
    <x v="1"/>
    <x v="6"/>
    <n v="8"/>
    <n v="13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"/>
    <n v="33.333333333333336"/>
    <x v="1"/>
    <x v="6"/>
    <n v="8"/>
    <n v="13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1.87"/>
    <n v="58.571428571428569"/>
    <x v="1"/>
    <x v="6"/>
    <n v="8"/>
    <n v="13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8.5000000000000006E-2"/>
    <n v="135.625"/>
    <x v="1"/>
    <x v="6"/>
    <n v="8"/>
    <n v="13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0.155"/>
    <n v="30.9375"/>
    <x v="1"/>
    <x v="6"/>
    <n v="8"/>
    <n v="13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0.19117647058823528"/>
    <n v="176.08695652173913"/>
    <x v="1"/>
    <x v="6"/>
    <n v="8"/>
    <n v="13"/>
  </r>
  <r>
    <s v="See Theatre In A New Light"/>
    <n v="7500"/>
    <n v="8207"/>
    <x v="0"/>
    <x v="0"/>
    <s v="USD"/>
    <n v="1474649070"/>
    <n v="1469465070"/>
    <b v="0"/>
    <n v="54"/>
    <b v="1"/>
    <x v="6"/>
    <n v="9.4266666666666665E-2"/>
    <n v="151.9814814814815"/>
    <x v="1"/>
    <x v="6"/>
    <n v="8"/>
    <n v="13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0.26600000000000001"/>
    <n v="22.607142857142858"/>
    <x v="1"/>
    <x v="6"/>
    <n v="8"/>
    <n v="13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5.0000000000000001E-3"/>
    <n v="18.272727272727273"/>
    <x v="1"/>
    <x v="6"/>
    <n v="8"/>
    <n v="13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0.27500000000000002"/>
    <n v="82.258064516129039"/>
    <x v="1"/>
    <x v="6"/>
    <n v="8"/>
    <n v="13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5.9999999999999995E-4"/>
    <n v="68.534246575342465"/>
    <x v="1"/>
    <x v="6"/>
    <n v="8"/>
    <n v="13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0.75"/>
    <n v="68.055555555555557"/>
    <x v="1"/>
    <x v="6"/>
    <n v="8"/>
    <n v="13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0.27250000000000002"/>
    <n v="72.714285714285708"/>
    <x v="1"/>
    <x v="6"/>
    <n v="8"/>
    <n v="13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0.10633333333333334"/>
    <n v="77.186046511627907"/>
    <x v="1"/>
    <x v="6"/>
    <n v="8"/>
    <n v="13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0.25937500000000002"/>
    <n v="55.972222222222221"/>
    <x v="1"/>
    <x v="6"/>
    <n v="8"/>
    <n v="13"/>
  </r>
  <r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0.185"/>
    <n v="49.693548387096776"/>
    <x v="1"/>
    <x v="6"/>
    <n v="8"/>
    <n v="13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7.7272727272727271E-2"/>
    <n v="79"/>
    <x v="1"/>
    <x v="6"/>
    <n v="8"/>
    <n v="13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2.5999999999999999E-2"/>
    <n v="77.727272727272734"/>
    <x v="1"/>
    <x v="6"/>
    <n v="8"/>
    <n v="13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0.10100000000000001"/>
    <n v="40.777777777777779"/>
    <x v="1"/>
    <x v="6"/>
    <n v="8"/>
    <n v="13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1.02"/>
    <n v="59.411764705882355"/>
    <x v="1"/>
    <x v="6"/>
    <n v="8"/>
    <n v="13"/>
  </r>
  <r>
    <s v="The First Play From The Man Who Brought You The Black James Bond!"/>
    <n v="10"/>
    <n v="13"/>
    <x v="0"/>
    <x v="0"/>
    <s v="USD"/>
    <n v="1476390164"/>
    <n v="1473970964"/>
    <b v="0"/>
    <n v="4"/>
    <b v="1"/>
    <x v="6"/>
    <n v="0.3"/>
    <n v="3.25"/>
    <x v="1"/>
    <x v="6"/>
    <n v="8"/>
    <n v="13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4.3499999999999997E-2"/>
    <n v="39.377358490566039"/>
    <x v="1"/>
    <x v="6"/>
    <n v="8"/>
    <n v="13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5.0000000000000001E-4"/>
    <n v="81.673469387755105"/>
    <x v="1"/>
    <x v="6"/>
    <n v="8"/>
    <n v="13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0.70666666666666667"/>
    <n v="44.912280701754383"/>
    <x v="1"/>
    <x v="6"/>
    <n v="8"/>
    <n v="13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0.12833333333333333"/>
    <n v="49.05797101449275"/>
    <x v="1"/>
    <x v="6"/>
    <n v="8"/>
    <n v="13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0.84"/>
    <n v="30.666666666666668"/>
    <x v="1"/>
    <x v="6"/>
    <n v="8"/>
    <n v="13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0.30266666666666664"/>
    <n v="61.0625"/>
    <x v="1"/>
    <x v="6"/>
    <n v="8"/>
    <n v="13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5.4545454545454543E-2"/>
    <n v="29"/>
    <x v="1"/>
    <x v="6"/>
    <n v="8"/>
    <n v="13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0"/>
    <n v="29.62962962962963"/>
    <x v="1"/>
    <x v="6"/>
    <n v="8"/>
    <n v="13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0.53316326530612246"/>
    <n v="143.0952380952381"/>
    <x v="1"/>
    <x v="6"/>
    <n v="8"/>
    <n v="13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0.623"/>
    <n v="52.354838709677416"/>
    <x v="1"/>
    <x v="6"/>
    <n v="8"/>
    <n v="13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0.36"/>
    <n v="66.666666666666671"/>
    <x v="1"/>
    <x v="6"/>
    <n v="8"/>
    <n v="13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0.44400000000000001"/>
    <n v="126.66666666666667"/>
    <x v="1"/>
    <x v="6"/>
    <n v="8"/>
    <n v="13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0"/>
    <n v="62.5"/>
    <x v="1"/>
    <x v="6"/>
    <n v="8"/>
    <n v="13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8.0000000000000002E-3"/>
    <n v="35.492957746478872"/>
    <x v="1"/>
    <x v="6"/>
    <n v="8"/>
    <n v="13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6.8000000000000005E-2"/>
    <n v="37.083333333333336"/>
    <x v="1"/>
    <x v="6"/>
    <n v="8"/>
    <n v="13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0.248"/>
    <n v="69.333333333333329"/>
    <x v="1"/>
    <x v="6"/>
    <n v="8"/>
    <n v="13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0.1891891891891892"/>
    <n v="17.254901960784313"/>
    <x v="1"/>
    <x v="6"/>
    <n v="8"/>
    <n v="13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0.01"/>
    <n v="36.071428571428569"/>
    <x v="1"/>
    <x v="6"/>
    <n v="8"/>
    <n v="13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0.13"/>
    <n v="66.470588235294116"/>
    <x v="1"/>
    <x v="6"/>
    <n v="8"/>
    <n v="13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.1904761904761905E-2"/>
    <n v="56.065989847715734"/>
    <x v="1"/>
    <x v="6"/>
    <n v="8"/>
    <n v="13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9.7333333333333327E-2"/>
    <n v="47.028571428571432"/>
    <x v="1"/>
    <x v="6"/>
    <n v="8"/>
    <n v="13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9.900000000000091E-4"/>
    <n v="47.666190476190479"/>
    <x v="1"/>
    <x v="6"/>
    <n v="8"/>
    <n v="13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0.2"/>
    <n v="88.235294117647058"/>
    <x v="1"/>
    <x v="6"/>
    <n v="8"/>
    <n v="13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4.9333333333333333E-2"/>
    <n v="80.717948717948715"/>
    <x v="1"/>
    <x v="6"/>
    <n v="8"/>
    <n v="13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2.6666666666666668E-2"/>
    <n v="39.487179487179489"/>
    <x v="1"/>
    <x v="6"/>
    <n v="8"/>
    <n v="13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8249999999999999E-2"/>
    <n v="84.854166666666671"/>
    <x v="1"/>
    <x v="6"/>
    <n v="8"/>
    <n v="13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0"/>
    <n v="68.965517241379317"/>
    <x v="1"/>
    <x v="6"/>
    <n v="8"/>
    <n v="13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-1"/>
    <e v="#DIV/0!"/>
    <x v="1"/>
    <x v="40"/>
    <n v="8"/>
    <n v="15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-0.99999800000000005"/>
    <n v="1"/>
    <x v="1"/>
    <x v="40"/>
    <n v="8"/>
    <n v="15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-0.9996666666666667"/>
    <n v="1"/>
    <x v="1"/>
    <x v="40"/>
    <n v="8"/>
    <n v="15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-0.48976608187134502"/>
    <n v="147.88135593220338"/>
    <x v="1"/>
    <x v="40"/>
    <n v="8"/>
    <n v="15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-0.8"/>
    <n v="100"/>
    <x v="1"/>
    <x v="40"/>
    <n v="8"/>
    <n v="15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-0.64759999999999995"/>
    <n v="56.838709677419352"/>
    <x v="1"/>
    <x v="40"/>
    <n v="8"/>
    <n v="15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-0.95753333333333335"/>
    <n v="176.94444444444446"/>
    <x v="1"/>
    <x v="40"/>
    <n v="8"/>
    <n v="15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-0.63542857142857145"/>
    <n v="127.6"/>
    <x v="1"/>
    <x v="40"/>
    <n v="8"/>
    <n v="15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-1"/>
    <e v="#DIV/0!"/>
    <x v="1"/>
    <x v="40"/>
    <n v="8"/>
    <n v="15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-0.69133333333333336"/>
    <n v="66.142857142857139"/>
    <x v="1"/>
    <x v="40"/>
    <n v="8"/>
    <n v="15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-0.93454545454545457"/>
    <n v="108"/>
    <x v="1"/>
    <x v="40"/>
    <n v="8"/>
    <n v="15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-0.99995999999999996"/>
    <n v="1"/>
    <x v="1"/>
    <x v="40"/>
    <n v="8"/>
    <n v="15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-0.94499999999999995"/>
    <n v="18.333333333333332"/>
    <x v="1"/>
    <x v="40"/>
    <n v="8"/>
    <n v="15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-1"/>
    <e v="#DIV/0!"/>
    <x v="1"/>
    <x v="40"/>
    <n v="8"/>
    <n v="15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-0.97857142857142854"/>
    <n v="7.5"/>
    <x v="1"/>
    <x v="40"/>
    <n v="8"/>
    <n v="15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-1"/>
    <e v="#DIV/0!"/>
    <x v="1"/>
    <x v="40"/>
    <n v="8"/>
    <n v="15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-0.83579999999999999"/>
    <n v="68.416666666666671"/>
    <x v="1"/>
    <x v="40"/>
    <n v="8"/>
    <n v="15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-0.999"/>
    <n v="1"/>
    <x v="1"/>
    <x v="40"/>
    <n v="8"/>
    <n v="15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-0.95189999999999997"/>
    <n v="60.125"/>
    <x v="1"/>
    <x v="40"/>
    <n v="8"/>
    <n v="15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-0.94"/>
    <n v="15"/>
    <x v="1"/>
    <x v="40"/>
    <n v="8"/>
    <n v="15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3.8249999999999998E-3"/>
    <n v="550.04109589041093"/>
    <x v="1"/>
    <x v="6"/>
    <n v="8"/>
    <n v="13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0.04"/>
    <n v="97.5"/>
    <x v="1"/>
    <x v="6"/>
    <n v="8"/>
    <n v="13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0"/>
    <n v="29.411764705882351"/>
    <x v="1"/>
    <x v="6"/>
    <n v="8"/>
    <n v="13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0.04"/>
    <n v="57.777777777777779"/>
    <x v="1"/>
    <x v="6"/>
    <n v="8"/>
    <n v="13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1.5066666666666666"/>
    <n v="44.235294117647058"/>
    <x v="1"/>
    <x v="6"/>
    <n v="8"/>
    <n v="13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5.0000000000000001E-3"/>
    <n v="60.909090909090907"/>
    <x v="1"/>
    <x v="6"/>
    <n v="8"/>
    <n v="13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0.74399999999999999"/>
    <n v="68.84210526315789"/>
    <x v="1"/>
    <x v="6"/>
    <n v="8"/>
    <n v="13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0.16259999999999999"/>
    <n v="73.582278481012665"/>
    <x v="1"/>
    <x v="6"/>
    <n v="8"/>
    <n v="13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5.8200000000000002E-2"/>
    <n v="115.02173913043478"/>
    <x v="1"/>
    <x v="6"/>
    <n v="8"/>
    <n v="13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0.1075"/>
    <n v="110.75"/>
    <x v="1"/>
    <x v="6"/>
    <n v="8"/>
    <n v="13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6.6666666666666671E-3"/>
    <n v="75.5"/>
    <x v="1"/>
    <x v="6"/>
    <n v="8"/>
    <n v="13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2.0333333333333332E-2"/>
    <n v="235.46153846153845"/>
    <x v="1"/>
    <x v="6"/>
    <n v="8"/>
    <n v="13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0"/>
    <n v="11.363636363636363"/>
    <x v="1"/>
    <x v="6"/>
    <n v="8"/>
    <n v="13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0.11"/>
    <n v="92.5"/>
    <x v="1"/>
    <x v="6"/>
    <n v="8"/>
    <n v="13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4250000000000001E-2"/>
    <n v="202.85"/>
    <x v="1"/>
    <x v="6"/>
    <n v="8"/>
    <n v="13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0.04"/>
    <n v="26"/>
    <x v="1"/>
    <x v="6"/>
    <n v="8"/>
    <n v="13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9.375E-2"/>
    <n v="46.05263157894737"/>
    <x v="1"/>
    <x v="6"/>
    <n v="8"/>
    <n v="13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0.15161290322580645"/>
    <n v="51"/>
    <x v="1"/>
    <x v="6"/>
    <n v="8"/>
    <n v="13"/>
  </r>
  <r>
    <s v="Artistic Internship @ Ojai Playwrights Conference"/>
    <n v="1200"/>
    <n v="1200"/>
    <x v="0"/>
    <x v="0"/>
    <s v="USD"/>
    <n v="1406185200"/>
    <n v="1404337382"/>
    <b v="0"/>
    <n v="38"/>
    <b v="1"/>
    <x v="6"/>
    <n v="0"/>
    <n v="31.578947368421051"/>
    <x v="1"/>
    <x v="6"/>
    <n v="8"/>
    <n v="13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3.1703333333333375E-2"/>
    <n v="53.363965517241382"/>
    <x v="1"/>
    <x v="6"/>
    <n v="8"/>
    <n v="13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.5000000000000003E-2"/>
    <n v="36.964285714285715"/>
    <x v="1"/>
    <x v="6"/>
    <n v="8"/>
    <n v="13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0.38200000000000001"/>
    <n v="81.294117647058826"/>
    <x v="1"/>
    <x v="6"/>
    <n v="8"/>
    <n v="13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9.5454545454545459E-2"/>
    <n v="20.083333333333332"/>
    <x v="1"/>
    <x v="6"/>
    <n v="8"/>
    <n v="13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8.5714285714285719E-3"/>
    <n v="88.25"/>
    <x v="1"/>
    <x v="6"/>
    <n v="8"/>
    <n v="13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5333333333333332E-2"/>
    <n v="53.438596491228068"/>
    <x v="1"/>
    <x v="6"/>
    <n v="8"/>
    <n v="13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0.13625000000000001"/>
    <n v="39.868421052631582"/>
    <x v="1"/>
    <x v="6"/>
    <n v="8"/>
    <n v="13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0"/>
    <n v="145.16129032258064"/>
    <x v="1"/>
    <x v="6"/>
    <n v="8"/>
    <n v="13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0.4"/>
    <n v="23.333333333333332"/>
    <x v="1"/>
    <x v="6"/>
    <n v="8"/>
    <n v="13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0.28749999999999998"/>
    <n v="64.375"/>
    <x v="1"/>
    <x v="6"/>
    <n v="8"/>
    <n v="13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2.9041666666666667E-2"/>
    <n v="62.052763819095475"/>
    <x v="1"/>
    <x v="6"/>
    <n v="8"/>
    <n v="13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2.5000000000000001E-2"/>
    <n v="66.129032258064512"/>
    <x v="1"/>
    <x v="6"/>
    <n v="8"/>
    <n v="13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0.10100000000000001"/>
    <n v="73.400000000000006"/>
    <x v="1"/>
    <x v="6"/>
    <n v="8"/>
    <n v="13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0.12766666666666668"/>
    <n v="99.5"/>
    <x v="1"/>
    <x v="6"/>
    <n v="8"/>
    <n v="13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0.11899999999999999"/>
    <n v="62.166666666666664"/>
    <x v="1"/>
    <x v="6"/>
    <n v="8"/>
    <n v="13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0.39200000000000002"/>
    <n v="62.328358208955223"/>
    <x v="1"/>
    <x v="6"/>
    <n v="8"/>
    <n v="13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0.10857142857142857"/>
    <n v="58.787878787878789"/>
    <x v="1"/>
    <x v="6"/>
    <n v="8"/>
    <n v="13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0.39066666666666666"/>
    <n v="45.347826086956523"/>
    <x v="1"/>
    <x v="6"/>
    <n v="8"/>
    <n v="13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5.7000000000000002E-2"/>
    <n v="41.944444444444443"/>
    <x v="1"/>
    <x v="6"/>
    <n v="8"/>
    <n v="13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4285714285714285E-2"/>
    <n v="59.166666666666664"/>
    <x v="1"/>
    <x v="6"/>
    <n v="8"/>
    <n v="13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2.4499999999999999E-3"/>
    <n v="200.49"/>
    <x v="1"/>
    <x v="6"/>
    <n v="8"/>
    <n v="13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9.166666666666666E-2"/>
    <n v="83.974358974358978"/>
    <x v="1"/>
    <x v="6"/>
    <n v="8"/>
    <n v="13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0.18333333333333332"/>
    <n v="57.258064516129032"/>
    <x v="1"/>
    <x v="6"/>
    <n v="8"/>
    <n v="13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0.2"/>
    <n v="58.064516129032256"/>
    <x v="1"/>
    <x v="6"/>
    <n v="8"/>
    <n v="13"/>
  </r>
  <r>
    <s v="World Premiere of last play written by Amiri Baraka"/>
    <n v="40000"/>
    <n v="51184"/>
    <x v="0"/>
    <x v="0"/>
    <s v="USD"/>
    <n v="1425272340"/>
    <n v="1421426929"/>
    <b v="0"/>
    <n v="274"/>
    <b v="1"/>
    <x v="6"/>
    <n v="0.27960000000000002"/>
    <n v="186.80291970802921"/>
    <x v="1"/>
    <x v="6"/>
    <n v="8"/>
    <n v="13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0.26"/>
    <n v="74.117647058823536"/>
    <x v="1"/>
    <x v="6"/>
    <n v="8"/>
    <n v="13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0.29129129129129128"/>
    <n v="30.714285714285715"/>
    <x v="1"/>
    <x v="6"/>
    <n v="8"/>
    <n v="13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7.4285714285714288E-2"/>
    <n v="62.666666666666664"/>
    <x v="1"/>
    <x v="6"/>
    <n v="8"/>
    <n v="13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25E-3"/>
    <n v="121.36363636363636"/>
    <x v="1"/>
    <x v="6"/>
    <n v="8"/>
    <n v="13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0.55000000000000004"/>
    <n v="39.743589743589745"/>
    <x v="1"/>
    <x v="6"/>
    <n v="8"/>
    <n v="13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0.08"/>
    <n v="72"/>
    <x v="1"/>
    <x v="6"/>
    <n v="8"/>
    <n v="13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0.1052"/>
    <n v="40.632352941176471"/>
    <x v="1"/>
    <x v="6"/>
    <n v="8"/>
    <n v="13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8.0000000000000002E-3"/>
    <n v="63"/>
    <x v="1"/>
    <x v="6"/>
    <n v="8"/>
    <n v="13"/>
  </r>
  <r>
    <s v="Help me produce the play I have written for my senior project!"/>
    <n v="500"/>
    <n v="606"/>
    <x v="0"/>
    <x v="0"/>
    <s v="USD"/>
    <n v="1412092800"/>
    <n v="1409493800"/>
    <b v="0"/>
    <n v="18"/>
    <b v="1"/>
    <x v="6"/>
    <n v="0.21199999999999999"/>
    <n v="33.666666666666664"/>
    <x v="1"/>
    <x v="6"/>
    <n v="8"/>
    <n v="13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3.3333333333333335E-3"/>
    <n v="38.589743589743591"/>
    <x v="1"/>
    <x v="6"/>
    <n v="8"/>
    <n v="13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9.166666666666666E-2"/>
    <n v="155.95238095238096"/>
    <x v="1"/>
    <x v="6"/>
    <n v="8"/>
    <n v="13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0.23428571428571429"/>
    <n v="43.2"/>
    <x v="1"/>
    <x v="6"/>
    <n v="8"/>
    <n v="13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0.36336666666666662"/>
    <n v="15.148518518518518"/>
    <x v="1"/>
    <x v="6"/>
    <n v="8"/>
    <n v="13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3.4665723381676686E-2"/>
    <n v="83.571428571428569"/>
    <x v="1"/>
    <x v="6"/>
    <n v="8"/>
    <n v="13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0.21333333333333335"/>
    <n v="140"/>
    <x v="1"/>
    <x v="6"/>
    <n v="8"/>
    <n v="13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0.86"/>
    <n v="80.869565217391298"/>
    <x v="1"/>
    <x v="6"/>
    <n v="8"/>
    <n v="13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2"/>
    <n v="53.846153846153847"/>
    <x v="1"/>
    <x v="6"/>
    <n v="8"/>
    <n v="13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8.2500000000000004E-2"/>
    <n v="30.928571428571427"/>
    <x v="1"/>
    <x v="6"/>
    <n v="8"/>
    <n v="13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0.41153846153846152"/>
    <n v="67.962962962962962"/>
    <x v="1"/>
    <x v="6"/>
    <n v="8"/>
    <n v="13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0.14000000000000001"/>
    <n v="27.142857142857142"/>
    <x v="1"/>
    <x v="6"/>
    <n v="8"/>
    <n v="13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0.53733333333333333"/>
    <n v="110.86538461538461"/>
    <x v="1"/>
    <x v="6"/>
    <n v="8"/>
    <n v="13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4999999999999999E-2"/>
    <n v="106.84210526315789"/>
    <x v="1"/>
    <x v="6"/>
    <n v="8"/>
    <n v="13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2.35E-2"/>
    <n v="105.51546391752578"/>
    <x v="1"/>
    <x v="6"/>
    <n v="8"/>
    <n v="13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2.5714285714285714E-2"/>
    <n v="132.96296296296296"/>
    <x v="1"/>
    <x v="6"/>
    <n v="8"/>
    <n v="13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0.5575"/>
    <n v="51.916666666666664"/>
    <x v="1"/>
    <x v="6"/>
    <n v="8"/>
    <n v="13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7.4999999999999997E-3"/>
    <n v="310"/>
    <x v="1"/>
    <x v="6"/>
    <n v="8"/>
    <n v="13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1.3939999999999999"/>
    <n v="26.021739130434781"/>
    <x v="1"/>
    <x v="6"/>
    <n v="8"/>
    <n v="13"/>
  </r>
  <r>
    <s v="A new piece of physical theatre about love, regret and longing."/>
    <n v="200"/>
    <n v="420"/>
    <x v="0"/>
    <x v="1"/>
    <s v="GBP"/>
    <n v="1434994266"/>
    <n v="1432402266"/>
    <b v="0"/>
    <n v="4"/>
    <b v="1"/>
    <x v="6"/>
    <n v="1.1000000000000001"/>
    <n v="105"/>
    <x v="1"/>
    <x v="6"/>
    <n v="8"/>
    <n v="13"/>
  </r>
  <r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4.5151515151515151E-2"/>
    <n v="86.224999999999994"/>
    <x v="1"/>
    <x v="6"/>
    <n v="8"/>
    <n v="13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8.0000000000000002E-3"/>
    <n v="114.54545454545455"/>
    <x v="1"/>
    <x v="6"/>
    <n v="8"/>
    <n v="13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0.112"/>
    <n v="47.657142857142858"/>
    <x v="1"/>
    <x v="6"/>
    <n v="8"/>
    <n v="13"/>
  </r>
  <r>
    <s v="Saltmine Theatre Company present Beauty and the Beast:"/>
    <n v="4500"/>
    <n v="4592"/>
    <x v="0"/>
    <x v="1"/>
    <s v="GBP"/>
    <n v="1417374262"/>
    <n v="1414778662"/>
    <b v="0"/>
    <n v="63"/>
    <b v="1"/>
    <x v="6"/>
    <n v="2.0444444444444446E-2"/>
    <n v="72.888888888888886"/>
    <x v="1"/>
    <x v="6"/>
    <n v="8"/>
    <n v="13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2.5476744186046552E-2"/>
    <n v="49.545505617977533"/>
    <x v="1"/>
    <x v="6"/>
    <n v="8"/>
    <n v="13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0.27"/>
    <n v="25.4"/>
    <x v="1"/>
    <x v="6"/>
    <n v="8"/>
    <n v="13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.3870588235294119"/>
    <n v="62.586956521739133"/>
    <x v="1"/>
    <x v="6"/>
    <n v="8"/>
    <n v="13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7.4999999999999997E-3"/>
    <n v="61.060606060606062"/>
    <x v="1"/>
    <x v="6"/>
    <n v="8"/>
    <n v="13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-0.90690000000000004"/>
    <n v="60.064516129032256"/>
    <x v="1"/>
    <x v="6"/>
    <n v="8"/>
    <n v="13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-0.92759999999999998"/>
    <n v="72.400000000000006"/>
    <x v="1"/>
    <x v="6"/>
    <n v="8"/>
    <n v="13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-0.9"/>
    <n v="100"/>
    <x v="1"/>
    <x v="6"/>
    <n v="8"/>
    <n v="13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-0.88727272727272732"/>
    <n v="51.666666666666664"/>
    <x v="1"/>
    <x v="6"/>
    <n v="8"/>
    <n v="13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-0.84588235294117642"/>
    <n v="32.75"/>
    <x v="1"/>
    <x v="6"/>
    <n v="8"/>
    <n v="13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-1"/>
    <e v="#DIV/0!"/>
    <x v="1"/>
    <x v="6"/>
    <n v="8"/>
    <n v="13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-0.71533333333333338"/>
    <n v="61"/>
    <x v="1"/>
    <x v="6"/>
    <n v="8"/>
    <n v="13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-0.8666666666666667"/>
    <n v="10"/>
    <x v="1"/>
    <x v="6"/>
    <n v="8"/>
    <n v="13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-0.99333333333333329"/>
    <n v="10"/>
    <x v="1"/>
    <x v="6"/>
    <n v="8"/>
    <n v="13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-0.7857142857142857"/>
    <n v="37.5"/>
    <x v="1"/>
    <x v="6"/>
    <n v="8"/>
    <n v="13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-0.82"/>
    <n v="45"/>
    <x v="1"/>
    <x v="6"/>
    <n v="8"/>
    <n v="13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-0.79874999999999996"/>
    <n v="100.625"/>
    <x v="1"/>
    <x v="6"/>
    <n v="8"/>
    <n v="13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-0.82099999999999995"/>
    <n v="25.571428571428573"/>
    <x v="1"/>
    <x v="6"/>
    <n v="8"/>
    <n v="13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-1"/>
    <e v="#DIV/0!"/>
    <x v="1"/>
    <x v="6"/>
    <n v="8"/>
    <n v="13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-0.98"/>
    <n v="25"/>
    <x v="1"/>
    <x v="6"/>
    <n v="8"/>
    <n v="13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-1"/>
    <e v="#DIV/0!"/>
    <x v="1"/>
    <x v="6"/>
    <n v="8"/>
    <n v="13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-1"/>
    <e v="#DIV/0!"/>
    <x v="1"/>
    <x v="6"/>
    <n v="8"/>
    <n v="13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-0.9"/>
    <n v="10"/>
    <x v="1"/>
    <x v="6"/>
    <n v="8"/>
    <n v="13"/>
  </r>
  <r>
    <s v="Generational curses CAN be broken...right?"/>
    <n v="8500"/>
    <n v="202"/>
    <x v="2"/>
    <x v="0"/>
    <s v="USD"/>
    <n v="1475918439"/>
    <n v="1473326439"/>
    <b v="0"/>
    <n v="1"/>
    <b v="0"/>
    <x v="6"/>
    <n v="-0.97623529411764709"/>
    <n v="202"/>
    <x v="1"/>
    <x v="6"/>
    <n v="8"/>
    <n v="13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-0.99"/>
    <n v="25"/>
    <x v="1"/>
    <x v="6"/>
    <n v="8"/>
    <n v="13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3.5200000000000002E-2"/>
    <n v="99.538461538461533"/>
    <x v="1"/>
    <x v="40"/>
    <n v="8"/>
    <n v="15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0.05"/>
    <n v="75"/>
    <x v="1"/>
    <x v="40"/>
    <n v="8"/>
    <n v="15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4.4999999999999997E-3"/>
    <n v="215.25"/>
    <x v="1"/>
    <x v="40"/>
    <n v="8"/>
    <n v="15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0.32600000000000001"/>
    <n v="120.54545454545455"/>
    <x v="1"/>
    <x v="40"/>
    <n v="8"/>
    <n v="15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0.13"/>
    <n v="37.666666666666664"/>
    <x v="1"/>
    <x v="40"/>
    <n v="8"/>
    <n v="15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3.3399999999999999E-2"/>
    <n v="172.23333333333332"/>
    <x v="1"/>
    <x v="40"/>
    <n v="8"/>
    <n v="15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0.2"/>
    <n v="111.11111111111111"/>
    <x v="1"/>
    <x v="40"/>
    <n v="8"/>
    <n v="15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0.29636363636363638"/>
    <n v="25.464285714285715"/>
    <x v="1"/>
    <x v="40"/>
    <n v="8"/>
    <n v="15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1111111111111112E-2"/>
    <n v="267.64705882352939"/>
    <x v="1"/>
    <x v="40"/>
    <n v="8"/>
    <n v="15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8.5142857142857145E-2"/>
    <n v="75.959999999999994"/>
    <x v="1"/>
    <x v="40"/>
    <n v="8"/>
    <n v="15"/>
  </r>
  <r>
    <s v="LUIGI'S LADIES: an original one-woman musical comedy"/>
    <n v="1500"/>
    <n v="1535"/>
    <x v="0"/>
    <x v="0"/>
    <s v="USD"/>
    <n v="1400475600"/>
    <n v="1397819938"/>
    <b v="0"/>
    <n v="26"/>
    <b v="1"/>
    <x v="40"/>
    <n v="2.3333333333333334E-2"/>
    <n v="59.03846153846154"/>
    <x v="1"/>
    <x v="40"/>
    <n v="8"/>
    <n v="15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0.1024425000000001"/>
    <n v="50.111022727272733"/>
    <x v="1"/>
    <x v="40"/>
    <n v="8"/>
    <n v="15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54000000000087E-2"/>
    <n v="55.502967032967035"/>
    <x v="1"/>
    <x v="40"/>
    <n v="8"/>
    <n v="15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0"/>
    <n v="166.66666666666666"/>
    <x v="1"/>
    <x v="40"/>
    <n v="8"/>
    <n v="15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6.2399999999999997E-2"/>
    <n v="47.428571428571431"/>
    <x v="1"/>
    <x v="40"/>
    <n v="8"/>
    <n v="15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0"/>
    <n v="64.935064935064929"/>
    <x v="1"/>
    <x v="40"/>
    <n v="8"/>
    <n v="15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0"/>
    <n v="55.555555555555557"/>
    <x v="1"/>
    <x v="40"/>
    <n v="8"/>
    <n v="15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0.13457142857142856"/>
    <n v="74.224299065420567"/>
    <x v="1"/>
    <x v="40"/>
    <n v="8"/>
    <n v="15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2.6501000000000021E-2"/>
    <n v="106.9271875"/>
    <x v="1"/>
    <x v="40"/>
    <n v="8"/>
    <n v="15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0.16750000000000001"/>
    <n v="41.696428571428569"/>
    <x v="1"/>
    <x v="40"/>
    <n v="8"/>
    <n v="15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7.6527499999999915E-2"/>
    <n v="74.243275862068955"/>
    <x v="1"/>
    <x v="40"/>
    <n v="8"/>
    <n v="15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0"/>
    <n v="73.333333333333329"/>
    <x v="1"/>
    <x v="40"/>
    <n v="8"/>
    <n v="15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0"/>
    <n v="100"/>
    <x v="1"/>
    <x v="40"/>
    <n v="8"/>
    <n v="15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0.46"/>
    <n v="38.421052631578945"/>
    <x v="1"/>
    <x v="40"/>
    <n v="8"/>
    <n v="15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0.10199999999999999"/>
    <n v="166.96969696969697"/>
    <x v="1"/>
    <x v="40"/>
    <n v="8"/>
    <n v="15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8.2000000000000003E-2"/>
    <n v="94.912280701754383"/>
    <x v="1"/>
    <x v="40"/>
    <n v="8"/>
    <n v="15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0"/>
    <n v="100"/>
    <x v="1"/>
    <x v="40"/>
    <n v="8"/>
    <n v="15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2.5000000000000001E-3"/>
    <n v="143.21428571428572"/>
    <x v="1"/>
    <x v="40"/>
    <n v="8"/>
    <n v="15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6.7125000000000004E-2"/>
    <n v="90.819148936170208"/>
    <x v="1"/>
    <x v="40"/>
    <n v="8"/>
    <n v="15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0.432"/>
    <n v="48.542372881355931"/>
    <x v="1"/>
    <x v="40"/>
    <n v="8"/>
    <n v="15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5.0416666666666665E-2"/>
    <n v="70.027777777777771"/>
    <x v="1"/>
    <x v="40"/>
    <n v="8"/>
    <n v="15"/>
  </r>
  <r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3.9800000000000002E-2"/>
    <n v="135.62608695652173"/>
    <x v="1"/>
    <x v="40"/>
    <n v="8"/>
    <n v="15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0.2"/>
    <n v="100"/>
    <x v="1"/>
    <x v="40"/>
    <n v="8"/>
    <n v="15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.6666666666666665E-2"/>
    <n v="94.90384615384616"/>
    <x v="1"/>
    <x v="40"/>
    <n v="8"/>
    <n v="15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7500000000000002E-2"/>
    <n v="75.370370370370367"/>
    <x v="1"/>
    <x v="40"/>
    <n v="8"/>
    <n v="15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0.28916666666666668"/>
    <n v="64.458333333333329"/>
    <x v="1"/>
    <x v="40"/>
    <n v="8"/>
    <n v="15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0.15"/>
    <n v="115"/>
    <x v="1"/>
    <x v="40"/>
    <n v="8"/>
    <n v="15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0.50749999999999995"/>
    <n v="100.5"/>
    <x v="1"/>
    <x v="40"/>
    <n v="8"/>
    <n v="15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0.10966666666666666"/>
    <n v="93.774647887323937"/>
    <x v="1"/>
    <x v="40"/>
    <n v="8"/>
    <n v="15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2.8571428571428571E-3"/>
    <n v="35.1"/>
    <x v="1"/>
    <x v="40"/>
    <n v="8"/>
    <n v="15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-0.99333333333333329"/>
    <n v="500"/>
    <x v="1"/>
    <x v="40"/>
    <n v="8"/>
    <n v="15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-0.96732394366197183"/>
    <n v="29"/>
    <x v="1"/>
    <x v="40"/>
    <n v="8"/>
    <n v="15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-1"/>
    <e v="#DIV/0!"/>
    <x v="1"/>
    <x v="40"/>
    <n v="8"/>
    <n v="15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-1"/>
    <e v="#DIV/0!"/>
    <x v="1"/>
    <x v="40"/>
    <n v="8"/>
    <n v="15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-0.99719999999999998"/>
    <n v="17.5"/>
    <x v="1"/>
    <x v="40"/>
    <n v="8"/>
    <n v="15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-0.40342857142857141"/>
    <n v="174"/>
    <x v="1"/>
    <x v="40"/>
    <n v="8"/>
    <n v="15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-0.99"/>
    <n v="50"/>
    <x v="1"/>
    <x v="40"/>
    <n v="8"/>
    <n v="15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-0.98333333333333328"/>
    <n v="5"/>
    <x v="1"/>
    <x v="40"/>
    <n v="8"/>
    <n v="15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-0.9999555555555556"/>
    <n v="1"/>
    <x v="1"/>
    <x v="40"/>
    <n v="8"/>
    <n v="15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-0.10333333333333333"/>
    <n v="145.40540540540542"/>
    <x v="1"/>
    <x v="40"/>
    <n v="8"/>
    <n v="15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-0.98535714285714282"/>
    <n v="205"/>
    <x v="1"/>
    <x v="40"/>
    <n v="8"/>
    <n v="15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-0.95979999999999999"/>
    <n v="100.5"/>
    <x v="1"/>
    <x v="40"/>
    <n v="8"/>
    <n v="15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-0.9599545454545455"/>
    <n v="55.0625"/>
    <x v="1"/>
    <x v="40"/>
    <n v="8"/>
    <n v="15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-0.91479999999999995"/>
    <n v="47.333333333333336"/>
    <x v="1"/>
    <x v="40"/>
    <n v="8"/>
    <n v="15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-1"/>
    <e v="#DIV/0!"/>
    <x v="1"/>
    <x v="40"/>
    <n v="8"/>
    <n v="15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-0.80349999999999999"/>
    <n v="58.95"/>
    <x v="1"/>
    <x v="40"/>
    <n v="8"/>
    <n v="15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-1"/>
    <e v="#DIV/0!"/>
    <x v="1"/>
    <x v="40"/>
    <n v="8"/>
    <n v="15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-0.99997999999999998"/>
    <n v="1.5"/>
    <x v="1"/>
    <x v="40"/>
    <n v="8"/>
    <n v="15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-0.9993333333333333"/>
    <n v="5"/>
    <x v="1"/>
    <x v="40"/>
    <n v="8"/>
    <n v="15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-0.69666666666666666"/>
    <n v="50.555555555555557"/>
    <x v="1"/>
    <x v="40"/>
    <n v="8"/>
    <n v="15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0"/>
    <n v="41.666666666666664"/>
    <x v="1"/>
    <x v="6"/>
    <n v="8"/>
    <n v="13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2500000000000001E-2"/>
    <n v="53.289473684210527"/>
    <x v="1"/>
    <x v="6"/>
    <n v="8"/>
    <n v="13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0.21733333333333332"/>
    <n v="70.230769230769226"/>
    <x v="1"/>
    <x v="6"/>
    <n v="8"/>
    <n v="13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2.2999999999999998"/>
    <n v="43.421052631578945"/>
    <x v="1"/>
    <x v="6"/>
    <n v="8"/>
    <n v="13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9.5500000000000002E-2"/>
    <n v="199.18181818181819"/>
    <x v="1"/>
    <x v="6"/>
    <n v="8"/>
    <n v="13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9.5190476190475156E-3"/>
    <n v="78.518148148148143"/>
    <x v="1"/>
    <x v="6"/>
    <n v="8"/>
    <n v="13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0.40133333333333332"/>
    <n v="61.823529411764703"/>
    <x v="1"/>
    <x v="6"/>
    <n v="8"/>
    <n v="13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9.9999999999909054E-6"/>
    <n v="50.000500000000002"/>
    <x v="1"/>
    <x v="6"/>
    <n v="8"/>
    <n v="13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0.19237999999999997"/>
    <n v="48.339729729729726"/>
    <x v="1"/>
    <x v="6"/>
    <n v="8"/>
    <n v="13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7.2499999999999995E-2"/>
    <n v="107.25"/>
    <x v="1"/>
    <x v="6"/>
    <n v="8"/>
    <n v="13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1.28"/>
    <n v="57"/>
    <x v="1"/>
    <x v="6"/>
    <n v="8"/>
    <n v="13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6.4000000000000001E-2"/>
    <n v="40.92307692307692"/>
    <x v="1"/>
    <x v="6"/>
    <n v="8"/>
    <n v="13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0.43333333333333335"/>
    <n v="21.5"/>
    <x v="1"/>
    <x v="6"/>
    <n v="8"/>
    <n v="13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4.5428571428571429E-2"/>
    <n v="79.543478260869563"/>
    <x v="1"/>
    <x v="6"/>
    <n v="8"/>
    <n v="13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0.1002"/>
    <n v="72.381578947368425"/>
    <x v="1"/>
    <x v="6"/>
    <n v="8"/>
    <n v="13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0.06"/>
    <n v="64.634146341463421"/>
    <x v="1"/>
    <x v="6"/>
    <n v="8"/>
    <n v="13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0.08"/>
    <n v="38.571428571428569"/>
    <x v="1"/>
    <x v="6"/>
    <n v="8"/>
    <n v="13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5.4199999999999998E-2"/>
    <n v="107.57142857142857"/>
    <x v="1"/>
    <x v="6"/>
    <n v="8"/>
    <n v="13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0.19166666666666668"/>
    <n v="27.5"/>
    <x v="1"/>
    <x v="6"/>
    <n v="8"/>
    <n v="13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0.52666666666666662"/>
    <n v="70.461538461538467"/>
    <x v="1"/>
    <x v="6"/>
    <n v="8"/>
    <n v="13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0"/>
    <n v="178.57142857142858"/>
    <x v="1"/>
    <x v="6"/>
    <n v="8"/>
    <n v="13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2E-3"/>
    <n v="62.625"/>
    <x v="1"/>
    <x v="6"/>
    <n v="8"/>
    <n v="13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1.25"/>
    <n v="75"/>
    <x v="1"/>
    <x v="6"/>
    <n v="8"/>
    <n v="13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6.022000000000003E-2"/>
    <n v="58.901111111111113"/>
    <x v="1"/>
    <x v="6"/>
    <n v="8"/>
    <n v="13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4.6666666666666669E-2"/>
    <n v="139.55555555555554"/>
    <x v="1"/>
    <x v="6"/>
    <n v="8"/>
    <n v="13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0.16666666666666666"/>
    <n v="70"/>
    <x v="1"/>
    <x v="6"/>
    <n v="8"/>
    <n v="13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9.0333333333333335E-2"/>
    <n v="57.385964912280699"/>
    <x v="1"/>
    <x v="6"/>
    <n v="8"/>
    <n v="13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0.6"/>
    <n v="40"/>
    <x v="1"/>
    <x v="6"/>
    <n v="8"/>
    <n v="13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0.125"/>
    <n v="64.285714285714292"/>
    <x v="1"/>
    <x v="6"/>
    <n v="8"/>
    <n v="13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2.1000000000000001E-2"/>
    <n v="120.11764705882354"/>
    <x v="1"/>
    <x v="6"/>
    <n v="8"/>
    <n v="13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8.2400000000000008E-3"/>
    <n v="1008.24"/>
    <x v="1"/>
    <x v="6"/>
    <n v="8"/>
    <n v="13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2500000000000001E-2"/>
    <n v="63.28125"/>
    <x v="1"/>
    <x v="6"/>
    <n v="8"/>
    <n v="13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4"/>
    <n v="21.666666666666668"/>
    <x v="1"/>
    <x v="6"/>
    <n v="8"/>
    <n v="13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-0.91279999999999994"/>
    <n v="25.647058823529413"/>
    <x v="1"/>
    <x v="6"/>
    <n v="8"/>
    <n v="13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-0.78059999999999996"/>
    <n v="47.695652173913047"/>
    <x v="1"/>
    <x v="6"/>
    <n v="8"/>
    <n v="13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-0.78700000000000003"/>
    <n v="56.05263157894737"/>
    <x v="1"/>
    <x v="6"/>
    <n v="8"/>
    <n v="13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-0.58510204081632655"/>
    <n v="81.319999999999993"/>
    <x v="1"/>
    <x v="6"/>
    <n v="8"/>
    <n v="13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-0.97894999999999999"/>
    <n v="70.166666666666671"/>
    <x v="1"/>
    <x v="6"/>
    <n v="8"/>
    <n v="13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-0.97299999999999998"/>
    <n v="23.625"/>
    <x v="1"/>
    <x v="6"/>
    <n v="8"/>
    <n v="13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-0.83838095238095234"/>
    <n v="188.55555555555554"/>
    <x v="1"/>
    <x v="6"/>
    <n v="8"/>
    <n v="13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-0.83623076923076922"/>
    <n v="49.511627906976742"/>
    <x v="1"/>
    <x v="6"/>
    <n v="8"/>
    <n v="13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-0.92956666666666665"/>
    <n v="75.464285714285708"/>
    <x v="1"/>
    <x v="6"/>
    <n v="8"/>
    <n v="13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-0.96199999999999997"/>
    <n v="9.5"/>
    <x v="1"/>
    <x v="6"/>
    <n v="8"/>
    <n v="13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-0.65920000000000001"/>
    <n v="35.5"/>
    <x v="1"/>
    <x v="6"/>
    <n v="8"/>
    <n v="13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-0.998"/>
    <n v="10"/>
    <x v="1"/>
    <x v="6"/>
    <n v="8"/>
    <n v="13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-0.99973999999999996"/>
    <n v="13"/>
    <x v="1"/>
    <x v="6"/>
    <n v="8"/>
    <n v="13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-0.83745454545454545"/>
    <n v="89.4"/>
    <x v="1"/>
    <x v="6"/>
    <n v="8"/>
    <n v="13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-0.97499999999999998"/>
    <n v="25"/>
    <x v="1"/>
    <x v="6"/>
    <n v="8"/>
    <n v="13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-0.99980000000000002"/>
    <n v="1"/>
    <x v="1"/>
    <x v="6"/>
    <n v="8"/>
    <n v="13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-0.94799999999999995"/>
    <n v="65"/>
    <x v="1"/>
    <x v="6"/>
    <n v="8"/>
    <n v="13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-0.98"/>
    <n v="10"/>
    <x v="1"/>
    <x v="6"/>
    <n v="8"/>
    <n v="13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-0.99960000000000004"/>
    <n v="1"/>
    <x v="1"/>
    <x v="6"/>
    <n v="8"/>
    <n v="13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-0.82333333333333336"/>
    <n v="81.538461538461533"/>
    <x v="1"/>
    <x v="6"/>
    <n v="8"/>
    <n v="13"/>
  </r>
  <r>
    <s v="THE COMING OF THE LORD!"/>
    <n v="2000"/>
    <n v="100"/>
    <x v="2"/>
    <x v="0"/>
    <s v="USD"/>
    <n v="1415828820"/>
    <n v="1412258977"/>
    <b v="0"/>
    <n v="1"/>
    <b v="0"/>
    <x v="6"/>
    <n v="-0.95"/>
    <n v="100"/>
    <x v="1"/>
    <x v="6"/>
    <n v="8"/>
    <n v="13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-0.99986666666666668"/>
    <n v="1"/>
    <x v="1"/>
    <x v="6"/>
    <n v="8"/>
    <n v="13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-1"/>
    <e v="#DIV/0!"/>
    <x v="1"/>
    <x v="6"/>
    <n v="8"/>
    <n v="13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-0.98799999999999999"/>
    <n v="20"/>
    <x v="1"/>
    <x v="6"/>
    <n v="8"/>
    <n v="13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-0.73062577704102771"/>
    <n v="46.428571428571431"/>
    <x v="1"/>
    <x v="6"/>
    <n v="8"/>
    <n v="13"/>
  </r>
  <r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-0.99450000000000005"/>
    <n v="5.5"/>
    <x v="1"/>
    <x v="6"/>
    <n v="8"/>
    <n v="13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-0.87450000000000006"/>
    <n v="50.2"/>
    <x v="1"/>
    <x v="6"/>
    <n v="8"/>
    <n v="13"/>
  </r>
  <r>
    <s v="New collection of music by Scott Evan Davis!"/>
    <n v="5000"/>
    <n v="10"/>
    <x v="1"/>
    <x v="1"/>
    <s v="GBP"/>
    <n v="1410191405"/>
    <n v="1408031405"/>
    <b v="0"/>
    <n v="1"/>
    <b v="0"/>
    <x v="40"/>
    <n v="-0.998"/>
    <n v="10"/>
    <x v="1"/>
    <x v="40"/>
    <n v="8"/>
    <n v="15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-0.96552513156891162"/>
    <n v="30.133333333333333"/>
    <x v="1"/>
    <x v="40"/>
    <n v="8"/>
    <n v="15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-0.85"/>
    <n v="150"/>
    <x v="1"/>
    <x v="40"/>
    <n v="8"/>
    <n v="15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-0.97333333333333338"/>
    <n v="13.333333333333334"/>
    <x v="1"/>
    <x v="40"/>
    <n v="8"/>
    <n v="15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-1"/>
    <e v="#DIV/0!"/>
    <x v="1"/>
    <x v="40"/>
    <n v="8"/>
    <n v="15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-1"/>
    <e v="#DIV/0!"/>
    <x v="1"/>
    <x v="40"/>
    <n v="8"/>
    <n v="15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-1"/>
    <e v="#DIV/0!"/>
    <x v="1"/>
    <x v="40"/>
    <n v="8"/>
    <n v="15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-1"/>
    <e v="#DIV/0!"/>
    <x v="1"/>
    <x v="40"/>
    <n v="8"/>
    <n v="15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-0.47205128205128205"/>
    <n v="44.760869565217391"/>
    <x v="1"/>
    <x v="40"/>
    <n v="8"/>
    <n v="15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-0.95035999999999998"/>
    <n v="88.642857142857139"/>
    <x v="1"/>
    <x v="40"/>
    <n v="8"/>
    <n v="15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-0.99944444444444447"/>
    <n v="10"/>
    <x v="1"/>
    <x v="40"/>
    <n v="8"/>
    <n v="15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-1"/>
    <e v="#DIV/0!"/>
    <x v="1"/>
    <x v="40"/>
    <n v="8"/>
    <n v="15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-0.86933333333333329"/>
    <n v="57.647058823529413"/>
    <x v="1"/>
    <x v="40"/>
    <n v="8"/>
    <n v="15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-0.95"/>
    <n v="25"/>
    <x v="1"/>
    <x v="40"/>
    <n v="8"/>
    <n v="15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-1"/>
    <e v="#DIV/0!"/>
    <x v="1"/>
    <x v="40"/>
    <n v="8"/>
    <n v="15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-1"/>
    <e v="#DIV/0!"/>
    <x v="1"/>
    <x v="40"/>
    <n v="8"/>
    <n v="15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-1"/>
    <e v="#DIV/0!"/>
    <x v="1"/>
    <x v="40"/>
    <n v="8"/>
    <n v="15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-1"/>
    <e v="#DIV/0!"/>
    <x v="1"/>
    <x v="40"/>
    <n v="8"/>
    <n v="15"/>
  </r>
  <r>
    <n v="1"/>
    <n v="10000"/>
    <n v="0"/>
    <x v="1"/>
    <x v="2"/>
    <s v="AUD"/>
    <n v="1418275702"/>
    <n v="1415683702"/>
    <b v="0"/>
    <n v="0"/>
    <b v="0"/>
    <x v="40"/>
    <n v="-1"/>
    <e v="#DIV/0!"/>
    <x v="1"/>
    <x v="40"/>
    <n v="8"/>
    <n v="15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-0.98250000000000004"/>
    <n v="17.5"/>
    <x v="1"/>
    <x v="40"/>
    <n v="8"/>
    <n v="15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-0.72899999999999998"/>
    <n v="38.714285714285715"/>
    <x v="1"/>
    <x v="6"/>
    <n v="8"/>
    <n v="13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-0.98524999999999996"/>
    <n v="13.111111111111111"/>
    <x v="1"/>
    <x v="6"/>
    <n v="8"/>
    <n v="13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-0.83173333333333332"/>
    <n v="315.5"/>
    <x v="1"/>
    <x v="6"/>
    <n v="8"/>
    <n v="13"/>
  </r>
  <r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-0.67500000000000004"/>
    <n v="37.142857142857146"/>
    <x v="1"/>
    <x v="6"/>
    <n v="8"/>
    <n v="13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-1"/>
    <e v="#DIV/0!"/>
    <x v="1"/>
    <x v="6"/>
    <n v="8"/>
    <n v="13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-0.78449999999999998"/>
    <n v="128.27380952380952"/>
    <x v="1"/>
    <x v="6"/>
    <n v="8"/>
    <n v="13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-0.96533333333333338"/>
    <n v="47.272727272727273"/>
    <x v="1"/>
    <x v="6"/>
    <n v="8"/>
    <n v="13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-0.95"/>
    <n v="50"/>
    <x v="1"/>
    <x v="6"/>
    <n v="8"/>
    <n v="13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-0.89375000000000004"/>
    <n v="42.5"/>
    <x v="1"/>
    <x v="6"/>
    <n v="8"/>
    <n v="13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-0.82399999999999995"/>
    <n v="44"/>
    <x v="1"/>
    <x v="6"/>
    <n v="8"/>
    <n v="13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-0.6744"/>
    <n v="50.875"/>
    <x v="1"/>
    <x v="6"/>
    <n v="8"/>
    <n v="13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-0.98750000000000004"/>
    <n v="62.5"/>
    <x v="1"/>
    <x v="6"/>
    <n v="8"/>
    <n v="13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-0.94599999999999995"/>
    <n v="27"/>
    <x v="1"/>
    <x v="6"/>
    <n v="8"/>
    <n v="13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-0.9916666666666667"/>
    <n v="25"/>
    <x v="1"/>
    <x v="6"/>
    <n v="8"/>
    <n v="13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-0.51166666666666671"/>
    <n v="47.258064516129032"/>
    <x v="1"/>
    <x v="6"/>
    <n v="8"/>
    <n v="13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-1"/>
    <e v="#DIV/0!"/>
    <x v="1"/>
    <x v="6"/>
    <n v="8"/>
    <n v="13"/>
  </r>
  <r>
    <s v="A play that will cover 4000 years of black history."/>
    <n v="10000"/>
    <n v="3"/>
    <x v="2"/>
    <x v="0"/>
    <s v="USD"/>
    <n v="1429074240"/>
    <n v="1427866200"/>
    <b v="0"/>
    <n v="2"/>
    <b v="0"/>
    <x v="6"/>
    <n v="-0.99970000000000003"/>
    <n v="1.5"/>
    <x v="1"/>
    <x v="6"/>
    <n v="8"/>
    <n v="13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-0.88466666666666671"/>
    <n v="24.714285714285715"/>
    <x v="1"/>
    <x v="6"/>
    <n v="8"/>
    <n v="13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-0.32666666666666666"/>
    <n v="63.125"/>
    <x v="1"/>
    <x v="6"/>
    <n v="8"/>
    <n v="13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-0.84699999999999998"/>
    <n v="38.25"/>
    <x v="1"/>
    <x v="6"/>
    <n v="8"/>
    <n v="13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-0.91333333333333333"/>
    <n v="16.25"/>
    <x v="1"/>
    <x v="6"/>
    <n v="8"/>
    <n v="13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-0.99775000000000003"/>
    <n v="33.75"/>
    <x v="1"/>
    <x v="6"/>
    <n v="8"/>
    <n v="13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-0.96916666666666662"/>
    <n v="61.666666666666664"/>
    <x v="1"/>
    <x v="6"/>
    <n v="8"/>
    <n v="13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-0.62587499999999996"/>
    <n v="83.138888888888886"/>
    <x v="1"/>
    <x v="6"/>
    <n v="8"/>
    <n v="13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-0.99993333333333334"/>
    <n v="1"/>
    <x v="1"/>
    <x v="6"/>
    <n v="8"/>
    <n v="13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-0.9"/>
    <n v="142.85714285714286"/>
    <x v="1"/>
    <x v="6"/>
    <n v="8"/>
    <n v="13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-0.63639999999999997"/>
    <n v="33.666666666666664"/>
    <x v="1"/>
    <x v="6"/>
    <n v="8"/>
    <n v="13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-0.9966666666666667"/>
    <n v="5"/>
    <x v="1"/>
    <x v="6"/>
    <n v="8"/>
    <n v="13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-1"/>
    <e v="#DIV/0!"/>
    <x v="1"/>
    <x v="6"/>
    <n v="8"/>
    <n v="13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-0.99714285714285711"/>
    <n v="10"/>
    <x v="1"/>
    <x v="6"/>
    <n v="8"/>
    <n v="13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-0.998"/>
    <n v="40"/>
    <x v="1"/>
    <x v="6"/>
    <n v="8"/>
    <n v="13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-0.98199999999999998"/>
    <n v="30"/>
    <x v="1"/>
    <x v="6"/>
    <n v="8"/>
    <n v="13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-0.94599999999999995"/>
    <n v="45"/>
    <x v="1"/>
    <x v="6"/>
    <n v="8"/>
    <n v="13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-1"/>
    <e v="#DIV/0!"/>
    <x v="1"/>
    <x v="6"/>
    <n v="8"/>
    <n v="13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-0.91866666666666663"/>
    <n v="10.166666666666666"/>
    <x v="1"/>
    <x v="6"/>
    <n v="8"/>
    <n v="13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-0.87965217391304351"/>
    <n v="81.411764705882348"/>
    <x v="1"/>
    <x v="6"/>
    <n v="8"/>
    <n v="13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-0.84733333333333338"/>
    <n v="57.25"/>
    <x v="1"/>
    <x v="6"/>
    <n v="8"/>
    <n v="13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-0.9"/>
    <n v="5"/>
    <x v="1"/>
    <x v="6"/>
    <n v="8"/>
    <n v="13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-0.997"/>
    <n v="15"/>
    <x v="1"/>
    <x v="6"/>
    <n v="8"/>
    <n v="13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-0.99"/>
    <n v="12.5"/>
    <x v="1"/>
    <x v="6"/>
    <n v="8"/>
    <n v="13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-0.86980000000000002"/>
    <n v="93"/>
    <x v="1"/>
    <x v="6"/>
    <n v="8"/>
    <n v="13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-0.97735000000000005"/>
    <n v="32.357142857142854"/>
    <x v="1"/>
    <x v="6"/>
    <n v="8"/>
    <n v="13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-1"/>
    <e v="#DIV/0!"/>
    <x v="1"/>
    <x v="6"/>
    <n v="8"/>
    <n v="13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-1"/>
    <e v="#DIV/0!"/>
    <x v="1"/>
    <x v="6"/>
    <n v="8"/>
    <n v="13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-0.99991666666666668"/>
    <n v="1"/>
    <x v="1"/>
    <x v="6"/>
    <n v="8"/>
    <n v="13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-0.84257142857142853"/>
    <n v="91.833333333333329"/>
    <x v="1"/>
    <x v="6"/>
    <n v="8"/>
    <n v="13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-0.89"/>
    <n v="45.833333333333336"/>
    <x v="1"/>
    <x v="6"/>
    <n v="8"/>
    <n v="13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-0.56166666666666665"/>
    <n v="57.173913043478258"/>
    <x v="1"/>
    <x v="6"/>
    <n v="8"/>
    <n v="13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-1"/>
    <e v="#DIV/0!"/>
    <x v="1"/>
    <x v="6"/>
    <n v="8"/>
    <n v="13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-0.13864818024263431"/>
    <n v="248.5"/>
    <x v="1"/>
    <x v="6"/>
    <n v="8"/>
    <n v="13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-0.87803379416282645"/>
    <n v="79.400000000000006"/>
    <x v="1"/>
    <x v="6"/>
    <n v="8"/>
    <n v="13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-0.999"/>
    <n v="5"/>
    <x v="1"/>
    <x v="6"/>
    <n v="8"/>
    <n v="13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-0.99780000000000002"/>
    <n v="5.5"/>
    <x v="1"/>
    <x v="6"/>
    <n v="8"/>
    <n v="13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-0.99090909090909096"/>
    <n v="25"/>
    <x v="1"/>
    <x v="6"/>
    <n v="8"/>
    <n v="13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-1"/>
    <e v="#DIV/0!"/>
    <x v="1"/>
    <x v="6"/>
    <n v="8"/>
    <n v="13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-0.64359999999999995"/>
    <n v="137.07692307692307"/>
    <x v="1"/>
    <x v="6"/>
    <n v="8"/>
    <n v="13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-1"/>
    <e v="#DIV/0!"/>
    <x v="1"/>
    <x v="6"/>
    <n v="8"/>
    <n v="13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-0.99750000000000005"/>
    <n v="5"/>
    <x v="1"/>
    <x v="6"/>
    <n v="8"/>
    <n v="13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-0.96750000000000003"/>
    <n v="39"/>
    <x v="1"/>
    <x v="6"/>
    <n v="8"/>
    <n v="13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-0.96633333333333338"/>
    <n v="50.5"/>
    <x v="1"/>
    <x v="6"/>
    <n v="8"/>
    <n v="13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-1"/>
    <e v="#DIV/0!"/>
    <x v="1"/>
    <x v="6"/>
    <n v="8"/>
    <n v="13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-0.84230000000000005"/>
    <n v="49.28125"/>
    <x v="1"/>
    <x v="6"/>
    <n v="8"/>
    <n v="13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-0.99375000000000002"/>
    <n v="25"/>
    <x v="1"/>
    <x v="6"/>
    <n v="8"/>
    <n v="13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-0.99999499999999997"/>
    <n v="1"/>
    <x v="1"/>
    <x v="6"/>
    <n v="8"/>
    <n v="13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-0.99903846153846154"/>
    <n v="25"/>
    <x v="1"/>
    <x v="6"/>
    <n v="8"/>
    <n v="13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-1"/>
    <e v="#DIV/0!"/>
    <x v="1"/>
    <x v="6"/>
    <n v="8"/>
    <n v="13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-1"/>
    <e v="#DIV/0!"/>
    <x v="1"/>
    <x v="6"/>
    <n v="8"/>
    <n v="13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-0.75714285714285712"/>
    <n v="53.125"/>
    <x v="1"/>
    <x v="6"/>
    <n v="8"/>
    <n v="13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-1"/>
    <e v="#DIV/0!"/>
    <x v="1"/>
    <x v="6"/>
    <n v="8"/>
    <n v="13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-0.99975000000000003"/>
    <n v="7"/>
    <x v="1"/>
    <x v="6"/>
    <n v="8"/>
    <n v="13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-0.67949999999999999"/>
    <n v="40.0625"/>
    <x v="1"/>
    <x v="6"/>
    <n v="8"/>
    <n v="13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-0.75666666666666671"/>
    <n v="24.333333333333332"/>
    <x v="1"/>
    <x v="6"/>
    <n v="8"/>
    <n v="13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-0.98499999999999999"/>
    <n v="11.25"/>
    <x v="1"/>
    <x v="6"/>
    <n v="8"/>
    <n v="13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-0.99580000000000002"/>
    <n v="10.5"/>
    <x v="1"/>
    <x v="6"/>
    <n v="8"/>
    <n v="13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-0.96785714285714286"/>
    <n v="15"/>
    <x v="1"/>
    <x v="6"/>
    <n v="8"/>
    <n v="13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-1"/>
    <e v="#DIV/0!"/>
    <x v="1"/>
    <x v="6"/>
    <n v="8"/>
    <n v="13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-0.93700000000000006"/>
    <n v="42"/>
    <x v="1"/>
    <x v="6"/>
    <n v="8"/>
    <n v="13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-0.85750000000000004"/>
    <n v="71.25"/>
    <x v="1"/>
    <x v="6"/>
    <n v="8"/>
    <n v="13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-0.99399999999999999"/>
    <n v="22.5"/>
    <x v="1"/>
    <x v="6"/>
    <n v="8"/>
    <n v="13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-0.75882352941176467"/>
    <n v="41"/>
    <x v="1"/>
    <x v="6"/>
    <n v="8"/>
    <n v="13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-0.89459999999999995"/>
    <n v="47.909090909090907"/>
    <x v="1"/>
    <x v="6"/>
    <n v="8"/>
    <n v="13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-0.92530973451327436"/>
    <n v="35.166666666666664"/>
    <x v="1"/>
    <x v="6"/>
    <n v="8"/>
    <n v="13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-0.99926666666666664"/>
    <n v="5.5"/>
    <x v="1"/>
    <x v="6"/>
    <n v="8"/>
    <n v="13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-0.99028571428571432"/>
    <n v="22.666666666666668"/>
    <x v="1"/>
    <x v="6"/>
    <n v="8"/>
    <n v="13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-0.78900000000000003"/>
    <n v="26.375"/>
    <x v="1"/>
    <x v="6"/>
    <n v="8"/>
    <n v="13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-0.219"/>
    <n v="105.54054054054055"/>
    <x v="1"/>
    <x v="6"/>
    <n v="8"/>
    <n v="13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-0.68"/>
    <n v="29.09090909090909"/>
    <x v="1"/>
    <x v="6"/>
    <n v="8"/>
    <n v="13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-1"/>
    <e v="#DIV/0!"/>
    <x v="1"/>
    <x v="6"/>
    <n v="8"/>
    <n v="13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-0.52307692307692311"/>
    <n v="62"/>
    <x v="1"/>
    <x v="6"/>
    <n v="8"/>
    <n v="13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-0.98550000000000004"/>
    <n v="217.5"/>
    <x v="1"/>
    <x v="6"/>
    <n v="8"/>
    <n v="13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-0.89300000000000002"/>
    <n v="26.75"/>
    <x v="1"/>
    <x v="6"/>
    <n v="8"/>
    <n v="13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-0.98166666666666669"/>
    <n v="18.333333333333332"/>
    <x v="1"/>
    <x v="6"/>
    <n v="8"/>
    <n v="13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-0.82"/>
    <n v="64.285714285714292"/>
    <x v="1"/>
    <x v="6"/>
    <n v="8"/>
    <n v="13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-0.95916666666666661"/>
    <n v="175"/>
    <x v="1"/>
    <x v="6"/>
    <n v="8"/>
    <n v="13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-0.8"/>
    <n v="34"/>
    <x v="1"/>
    <x v="6"/>
    <n v="8"/>
    <n v="13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-0.65197486535008975"/>
    <n v="84.282608695652172"/>
    <x v="1"/>
    <x v="6"/>
    <n v="8"/>
    <n v="13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-0.93666666666666665"/>
    <n v="9.5"/>
    <x v="1"/>
    <x v="6"/>
    <n v="8"/>
    <n v="13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-0.67949999999999999"/>
    <n v="33.736842105263158"/>
    <x v="1"/>
    <x v="6"/>
    <n v="8"/>
    <n v="13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-0.90239999999999998"/>
    <n v="37.53846153846154"/>
    <x v="1"/>
    <x v="6"/>
    <n v="8"/>
    <n v="13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-0.62250000000000005"/>
    <n v="11.615384615384615"/>
    <x v="1"/>
    <x v="6"/>
    <n v="8"/>
    <n v="13"/>
  </r>
  <r>
    <s v="An evening of of stories based both in myth and truth."/>
    <n v="1500"/>
    <n v="32"/>
    <x v="2"/>
    <x v="0"/>
    <s v="USD"/>
    <n v="1440813413"/>
    <n v="1439517413"/>
    <b v="0"/>
    <n v="4"/>
    <b v="0"/>
    <x v="6"/>
    <n v="-0.97866666666666668"/>
    <n v="8"/>
    <x v="1"/>
    <x v="6"/>
    <n v="8"/>
    <n v="13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-1"/>
    <e v="#DIV/0!"/>
    <x v="1"/>
    <x v="6"/>
    <n v="8"/>
    <n v="13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-0.95818181818181813"/>
    <n v="23"/>
    <x v="1"/>
    <x v="6"/>
    <n v="8"/>
    <n v="13"/>
  </r>
  <r>
    <s v="North Texas first actor-driven theatre company needs your help"/>
    <n v="500"/>
    <n v="100"/>
    <x v="2"/>
    <x v="0"/>
    <s v="USD"/>
    <n v="1433086082"/>
    <n v="1430494082"/>
    <b v="0"/>
    <n v="1"/>
    <b v="0"/>
    <x v="6"/>
    <n v="-0.8"/>
    <n v="100"/>
    <x v="1"/>
    <x v="6"/>
    <n v="8"/>
    <n v="13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-0.94589999999999996"/>
    <n v="60.111111111111114"/>
    <x v="1"/>
    <x v="6"/>
    <n v="8"/>
    <n v="13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-0.99994000000000005"/>
    <n v="3"/>
    <x v="1"/>
    <x v="6"/>
    <n v="8"/>
    <n v="13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-0.99750000000000005"/>
    <n v="5"/>
    <x v="1"/>
    <x v="6"/>
    <n v="8"/>
    <n v="13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-0.65"/>
    <n v="17.5"/>
    <x v="1"/>
    <x v="6"/>
    <n v="8"/>
    <n v="13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-0.83433333333333337"/>
    <n v="29.235294117647058"/>
    <x v="1"/>
    <x v="6"/>
    <n v="8"/>
    <n v="13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-1"/>
    <e v="#DIV/0!"/>
    <x v="1"/>
    <x v="6"/>
    <n v="8"/>
    <n v="13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-0.42799999999999999"/>
    <n v="59.583333333333336"/>
    <x v="1"/>
    <x v="6"/>
    <n v="8"/>
    <n v="13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-0.83485714285714285"/>
    <n v="82.571428571428569"/>
    <x v="1"/>
    <x v="6"/>
    <n v="8"/>
    <n v="13"/>
  </r>
  <r>
    <s v="An Enticing Trip into the World of Assisted Dying"/>
    <n v="8000"/>
    <n v="10"/>
    <x v="2"/>
    <x v="0"/>
    <s v="USD"/>
    <n v="1462631358"/>
    <n v="1457450958"/>
    <b v="0"/>
    <n v="1"/>
    <b v="0"/>
    <x v="6"/>
    <n v="-0.99875000000000003"/>
    <n v="10"/>
    <x v="1"/>
    <x v="6"/>
    <n v="8"/>
    <n v="13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-0.62250000000000005"/>
    <n v="32.357142857142854"/>
    <x v="1"/>
    <x v="6"/>
    <n v="8"/>
    <n v="13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-0.98160000000000003"/>
    <n v="5.75"/>
    <x v="1"/>
    <x v="6"/>
    <n v="8"/>
    <n v="13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-0.89949999999999997"/>
    <n v="100.5"/>
    <x v="1"/>
    <x v="6"/>
    <n v="8"/>
    <n v="13"/>
  </r>
  <r>
    <s v="Help Launch The Queen Into South Florida!"/>
    <n v="500"/>
    <n v="1"/>
    <x v="2"/>
    <x v="0"/>
    <s v="USD"/>
    <n v="1412740457"/>
    <n v="1410148457"/>
    <b v="0"/>
    <n v="1"/>
    <b v="0"/>
    <x v="6"/>
    <n v="-0.998"/>
    <n v="1"/>
    <x v="1"/>
    <x v="6"/>
    <n v="8"/>
    <n v="13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-0.98666666666666669"/>
    <n v="20"/>
    <x v="1"/>
    <x v="6"/>
    <n v="8"/>
    <n v="13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-0.99993333333333334"/>
    <n v="2"/>
    <x v="1"/>
    <x v="6"/>
    <n v="8"/>
    <n v="13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-0.99750000000000005"/>
    <n v="5"/>
    <x v="1"/>
    <x v="6"/>
    <n v="8"/>
    <n v="13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-0.94"/>
    <n v="15"/>
    <x v="1"/>
    <x v="6"/>
    <n v="8"/>
    <n v="13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-0.96113989637305697"/>
    <n v="25"/>
    <x v="1"/>
    <x v="6"/>
    <n v="8"/>
    <n v="13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-0.75805555555555559"/>
    <n v="45.842105263157897"/>
    <x v="1"/>
    <x v="6"/>
    <n v="8"/>
    <n v="13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-0.92400000000000004"/>
    <n v="4.75"/>
    <x v="1"/>
    <x v="6"/>
    <n v="8"/>
    <n v="13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-1"/>
    <e v="#DIV/0!"/>
    <x v="1"/>
    <x v="6"/>
    <n v="8"/>
    <n v="13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-0.98699999999999999"/>
    <n v="13"/>
    <x v="1"/>
    <x v="6"/>
    <n v="8"/>
    <n v="13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-1"/>
    <e v="#DIV/0!"/>
    <x v="1"/>
    <x v="6"/>
    <n v="8"/>
    <n v="13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-0.99985714285714289"/>
    <n v="1"/>
    <x v="1"/>
    <x v="6"/>
    <n v="8"/>
    <n v="13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-0.86"/>
    <n v="10"/>
    <x v="1"/>
    <x v="6"/>
    <n v="8"/>
    <n v="13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-0.98950000000000005"/>
    <n v="52.5"/>
    <x v="1"/>
    <x v="6"/>
    <n v="8"/>
    <n v="13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-0.91333333333333333"/>
    <n v="32.5"/>
    <x v="1"/>
    <x v="6"/>
    <n v="8"/>
    <n v="13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-0.99171428571428566"/>
    <n v="7.25"/>
    <x v="1"/>
    <x v="6"/>
    <n v="8"/>
    <n v="13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-0.83333333333333337"/>
    <n v="33.333333333333336"/>
    <x v="1"/>
    <x v="6"/>
    <n v="8"/>
    <n v="13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-0.9916666666666667"/>
    <n v="62.5"/>
    <x v="1"/>
    <x v="6"/>
    <n v="8"/>
    <n v="13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-0.30438888888888888"/>
    <n v="63.558375634517766"/>
    <x v="1"/>
    <x v="6"/>
    <n v="8"/>
    <n v="13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-1"/>
    <e v="#DIV/0!"/>
    <x v="1"/>
    <x v="6"/>
    <n v="8"/>
    <n v="13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-0.98750000000000004"/>
    <n v="10"/>
    <x v="1"/>
    <x v="6"/>
    <n v="8"/>
    <n v="13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-0.95"/>
    <n v="62.5"/>
    <x v="1"/>
    <x v="6"/>
    <n v="8"/>
    <n v="13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-1"/>
    <e v="#DIV/0!"/>
    <x v="1"/>
    <x v="6"/>
    <n v="8"/>
    <n v="13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-0.92833333333333334"/>
    <n v="30.714285714285715"/>
    <x v="1"/>
    <x v="6"/>
    <n v="8"/>
    <n v="13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-0.71950000000000003"/>
    <n v="51"/>
    <x v="1"/>
    <x v="6"/>
    <n v="8"/>
    <n v="13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-1"/>
    <e v="#DIV/0!"/>
    <x v="1"/>
    <x v="6"/>
    <n v="8"/>
    <n v="13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-0.84"/>
    <n v="66.666666666666671"/>
    <x v="1"/>
    <x v="6"/>
    <n v="8"/>
    <n v="13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-1"/>
    <e v="#DIV/0!"/>
    <x v="1"/>
    <x v="6"/>
    <n v="8"/>
    <n v="13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-0.93171296296296291"/>
    <n v="59"/>
    <x v="1"/>
    <x v="6"/>
    <n v="8"/>
    <n v="13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-0.74301297071129713"/>
    <n v="65.340319148936175"/>
    <x v="1"/>
    <x v="6"/>
    <n v="8"/>
    <n v="13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-0.98518518518518516"/>
    <n v="100"/>
    <x v="1"/>
    <x v="6"/>
    <n v="8"/>
    <n v="13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-0.63149999999999995"/>
    <n v="147.4"/>
    <x v="1"/>
    <x v="6"/>
    <n v="8"/>
    <n v="13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-0.52949999999999997"/>
    <n v="166.05882352941177"/>
    <x v="1"/>
    <x v="6"/>
    <n v="8"/>
    <n v="13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-0.88571428571428568"/>
    <n v="40"/>
    <x v="1"/>
    <x v="6"/>
    <n v="8"/>
    <n v="13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-0.87960000000000005"/>
    <n v="75.25"/>
    <x v="1"/>
    <x v="6"/>
    <n v="8"/>
    <n v="13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-0.4"/>
    <n v="60"/>
    <x v="1"/>
    <x v="6"/>
    <n v="8"/>
    <n v="13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-0.6875"/>
    <n v="1250"/>
    <x v="1"/>
    <x v="6"/>
    <n v="8"/>
    <n v="13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-0.99580000000000002"/>
    <n v="10.5"/>
    <x v="1"/>
    <x v="6"/>
    <n v="8"/>
    <n v="13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-0.99790000000000001"/>
    <n v="7"/>
    <x v="1"/>
    <x v="6"/>
    <n v="8"/>
    <n v="13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-1"/>
    <e v="#DIV/0!"/>
    <x v="1"/>
    <x v="6"/>
    <n v="8"/>
    <n v="13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-0.625"/>
    <n v="56.25"/>
    <x v="1"/>
    <x v="6"/>
    <n v="8"/>
    <n v="13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-0.99980000000000002"/>
    <n v="1"/>
    <x v="1"/>
    <x v="6"/>
    <n v="8"/>
    <n v="13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-0.91785714285714282"/>
    <n v="38.333333333333336"/>
    <x v="1"/>
    <x v="6"/>
    <n v="8"/>
    <n v="13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-0.97799999999999998"/>
    <n v="27.5"/>
    <x v="1"/>
    <x v="6"/>
    <n v="8"/>
    <n v="13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-0.82347058823529407"/>
    <n v="32.978021978021978"/>
    <x v="1"/>
    <x v="6"/>
    <n v="8"/>
    <n v="13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-0.99919999999999998"/>
    <n v="16"/>
    <x v="1"/>
    <x v="6"/>
    <n v="8"/>
    <n v="13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-0.9993333333333333"/>
    <n v="1"/>
    <x v="1"/>
    <x v="6"/>
    <n v="8"/>
    <n v="13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-1"/>
    <e v="#DIV/0!"/>
    <x v="1"/>
    <x v="6"/>
    <n v="8"/>
    <n v="13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-0.6246666666666667"/>
    <n v="86.615384615384613"/>
    <x v="1"/>
    <x v="6"/>
    <n v="8"/>
    <n v="13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-0.78"/>
    <n v="55"/>
    <x v="1"/>
    <x v="6"/>
    <n v="8"/>
    <n v="13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-1"/>
    <e v="#DIV/0!"/>
    <x v="1"/>
    <x v="6"/>
    <n v="8"/>
    <n v="13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-0.82379999999999998"/>
    <n v="41.952380952380949"/>
    <x v="1"/>
    <x v="6"/>
    <n v="8"/>
    <n v="13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-0.47"/>
    <n v="88.333333333333329"/>
    <x v="1"/>
    <x v="6"/>
    <n v="8"/>
    <n v="13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-0.77857142857142858"/>
    <n v="129.16666666666666"/>
    <x v="1"/>
    <x v="6"/>
    <n v="8"/>
    <n v="13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-0.97466666666666668"/>
    <n v="23.75"/>
    <x v="1"/>
    <x v="6"/>
    <n v="8"/>
    <n v="13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-0.97499999999999998"/>
    <n v="35.714285714285715"/>
    <x v="1"/>
    <x v="6"/>
    <n v="8"/>
    <n v="13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-0.97150000000000003"/>
    <n v="57"/>
    <x v="1"/>
    <x v="6"/>
    <n v="8"/>
    <n v="13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-1"/>
    <e v="#DIV/0!"/>
    <x v="1"/>
    <x v="6"/>
    <n v="8"/>
    <n v="13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-0.97550000000000003"/>
    <n v="163.33333333333334"/>
    <x v="1"/>
    <x v="6"/>
    <n v="8"/>
    <n v="13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-0.98578947368421055"/>
    <n v="15"/>
    <x v="1"/>
    <x v="6"/>
    <n v="8"/>
    <n v="13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-0.8075"/>
    <n v="64.166666666666671"/>
    <x v="1"/>
    <x v="6"/>
    <n v="8"/>
    <n v="13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-0.99324999999999997"/>
    <n v="6.75"/>
    <x v="1"/>
    <x v="6"/>
    <n v="8"/>
    <n v="13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-0.99833333333333329"/>
    <n v="25"/>
    <x v="1"/>
    <x v="6"/>
    <n v="8"/>
    <n v="13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-0.39100000000000001"/>
    <n v="179.11764705882354"/>
    <x v="1"/>
    <x v="6"/>
    <n v="8"/>
    <n v="13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-0.9900000000000001"/>
    <n v="34.950000000000003"/>
    <x v="1"/>
    <x v="6"/>
    <n v="8"/>
    <n v="13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-0.65600000000000003"/>
    <n v="33.07692307692308"/>
    <x v="1"/>
    <x v="6"/>
    <n v="8"/>
    <n v="13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-0.83499999999999996"/>
    <n v="27.5"/>
    <x v="1"/>
    <x v="6"/>
    <n v="8"/>
    <n v="13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-1"/>
    <e v="#DIV/0!"/>
    <x v="1"/>
    <x v="6"/>
    <n v="8"/>
    <n v="13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-0.996"/>
    <n v="2"/>
    <x v="1"/>
    <x v="6"/>
    <n v="8"/>
    <n v="13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-0.98942857142857144"/>
    <n v="18.5"/>
    <x v="1"/>
    <x v="6"/>
    <n v="8"/>
    <n v="13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-0.73272727272727278"/>
    <n v="35"/>
    <x v="1"/>
    <x v="6"/>
    <n v="8"/>
    <n v="13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-0.71199999999999997"/>
    <n v="44.307692307692307"/>
    <x v="1"/>
    <x v="6"/>
    <n v="8"/>
    <n v="13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-1"/>
    <e v="#DIV/0!"/>
    <x v="1"/>
    <x v="6"/>
    <n v="8"/>
    <n v="13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-0.91100000000000003"/>
    <n v="222.5"/>
    <x v="1"/>
    <x v="6"/>
    <n v="8"/>
    <n v="13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-1"/>
    <e v="#DIV/0!"/>
    <x v="1"/>
    <x v="6"/>
    <n v="8"/>
    <n v="13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-0.99833333333333329"/>
    <n v="5"/>
    <x v="1"/>
    <x v="6"/>
    <n v="8"/>
    <n v="13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-1"/>
    <e v="#DIV/0!"/>
    <x v="1"/>
    <x v="6"/>
    <n v="8"/>
    <n v="13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-0.84262589928057552"/>
    <n v="29.166666666666668"/>
    <x v="1"/>
    <x v="6"/>
    <n v="8"/>
    <n v="13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-0.98"/>
    <n v="1.5"/>
    <x v="1"/>
    <x v="6"/>
    <n v="8"/>
    <n v="13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-0.78314285714285714"/>
    <n v="126.5"/>
    <x v="1"/>
    <x v="6"/>
    <n v="8"/>
    <n v="13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-0.9966666666666667"/>
    <n v="10"/>
    <x v="1"/>
    <x v="6"/>
    <n v="8"/>
    <n v="13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-0.99714285714285711"/>
    <n v="10"/>
    <x v="1"/>
    <x v="6"/>
    <n v="8"/>
    <n v="13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-0.95299999999999996"/>
    <n v="9.4"/>
    <x v="1"/>
    <x v="6"/>
    <n v="8"/>
    <n v="13"/>
  </r>
  <r>
    <s v="Comedy Stage Play"/>
    <n v="9600"/>
    <n v="0"/>
    <x v="2"/>
    <x v="0"/>
    <s v="USD"/>
    <n v="1468777786"/>
    <n v="1466185786"/>
    <b v="0"/>
    <n v="0"/>
    <b v="0"/>
    <x v="6"/>
    <n v="-1"/>
    <e v="#DIV/0!"/>
    <x v="1"/>
    <x v="6"/>
    <n v="8"/>
    <n v="13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-0.89200000000000002"/>
    <n v="72"/>
    <x v="1"/>
    <x v="6"/>
    <n v="8"/>
    <n v="13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-0.95199999999999996"/>
    <n v="30"/>
    <x v="1"/>
    <x v="6"/>
    <n v="8"/>
    <n v="13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-0.96799999999999997"/>
    <n v="10.666666666666666"/>
    <x v="1"/>
    <x v="6"/>
    <n v="8"/>
    <n v="13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-0.87250000000000005"/>
    <n v="25.5"/>
    <x v="1"/>
    <x v="6"/>
    <n v="8"/>
    <n v="13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-0.99981818181818183"/>
    <n v="20"/>
    <x v="1"/>
    <x v="6"/>
    <n v="8"/>
    <n v="13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-0.97599999999999998"/>
    <n v="15"/>
    <x v="1"/>
    <x v="6"/>
    <n v="8"/>
    <n v="13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-0.63500000000000001"/>
    <n v="91.25"/>
    <x v="1"/>
    <x v="6"/>
    <n v="8"/>
    <n v="13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-0.97333333333333338"/>
    <n v="800"/>
    <x v="1"/>
    <x v="6"/>
    <n v="8"/>
    <n v="13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-0.88571428571428568"/>
    <n v="80"/>
    <x v="1"/>
    <x v="6"/>
    <n v="8"/>
    <n v="13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-1"/>
    <e v="#DIV/0!"/>
    <x v="1"/>
    <x v="6"/>
    <n v="8"/>
    <n v="13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-1"/>
    <e v="#DIV/0!"/>
    <x v="1"/>
    <x v="6"/>
    <n v="8"/>
    <n v="13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-0.98888888888888893"/>
    <n v="50"/>
    <x v="1"/>
    <x v="6"/>
    <n v="8"/>
    <n v="13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-1"/>
    <e v="#DIV/0!"/>
    <x v="1"/>
    <x v="6"/>
    <n v="8"/>
    <n v="13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-1"/>
    <e v="#DIV/0!"/>
    <x v="1"/>
    <x v="6"/>
    <n v="8"/>
    <n v="13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-0.72599999999999998"/>
    <n v="22.833333333333332"/>
    <x v="1"/>
    <x v="6"/>
    <n v="8"/>
    <n v="13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-0.9"/>
    <n v="16.666666666666668"/>
    <x v="1"/>
    <x v="6"/>
    <n v="8"/>
    <n v="13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-0.78633333333333333"/>
    <n v="45.785714285714285"/>
    <x v="1"/>
    <x v="6"/>
    <n v="8"/>
    <n v="13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-0.9303030303030303"/>
    <n v="383.33333333333331"/>
    <x v="1"/>
    <x v="6"/>
    <n v="8"/>
    <n v="13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-0.29399999999999998"/>
    <n v="106.96969696969697"/>
    <x v="1"/>
    <x v="6"/>
    <n v="8"/>
    <n v="13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-0.97950000000000004"/>
    <n v="10.25"/>
    <x v="1"/>
    <x v="6"/>
    <n v="8"/>
    <n v="13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-0.98033333333333328"/>
    <n v="59"/>
    <x v="1"/>
    <x v="6"/>
    <n v="8"/>
    <n v="13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-1"/>
    <e v="#DIV/0!"/>
    <x v="1"/>
    <x v="6"/>
    <n v="8"/>
    <n v="13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-0.71333333333333337"/>
    <n v="14.333333333333334"/>
    <x v="1"/>
    <x v="6"/>
    <n v="8"/>
    <n v="13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-0.96866666666666668"/>
    <n v="15.666666666666666"/>
    <x v="1"/>
    <x v="6"/>
    <n v="8"/>
    <n v="13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-0.99960000000000004"/>
    <n v="1"/>
    <x v="1"/>
    <x v="6"/>
    <n v="8"/>
    <n v="13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-0.998"/>
    <n v="1"/>
    <x v="1"/>
    <x v="6"/>
    <n v="8"/>
    <n v="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x v="0"/>
    <x v="0"/>
    <b v="0"/>
    <n v="182"/>
    <b v="1"/>
    <s v="film &amp; video/television"/>
    <n v="0.36858823529411766"/>
    <n v="63.917582417582416"/>
    <x v="0"/>
    <s v="television"/>
    <n v="13"/>
    <n v="23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x v="1"/>
    <x v="1"/>
    <b v="0"/>
    <n v="79"/>
    <b v="1"/>
    <s v="film &amp; video/television"/>
    <n v="0.42608272506082723"/>
    <n v="185.48101265822785"/>
    <x v="0"/>
    <s v="television"/>
    <n v="13"/>
    <n v="2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x v="2"/>
    <x v="2"/>
    <b v="0"/>
    <n v="35"/>
    <b v="1"/>
    <s v="film &amp; video/television"/>
    <n v="0.05"/>
    <n v="15"/>
    <x v="0"/>
    <s v="television"/>
    <n v="13"/>
    <n v="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x v="3"/>
    <x v="3"/>
    <b v="0"/>
    <n v="150"/>
    <b v="1"/>
    <s v="film &amp; video/television"/>
    <n v="3.9E-2"/>
    <n v="69.266666666666666"/>
    <x v="0"/>
    <s v="television"/>
    <n v="13"/>
    <n v="2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x v="4"/>
    <x v="0"/>
    <b v="0"/>
    <n v="284"/>
    <b v="1"/>
    <s v="film &amp; video/television"/>
    <n v="0.22991545454545451"/>
    <n v="190.55028169014085"/>
    <x v="0"/>
    <s v="television"/>
    <n v="13"/>
    <n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x v="5"/>
    <x v="2"/>
    <b v="0"/>
    <n v="47"/>
    <b v="1"/>
    <s v="film &amp; video/television"/>
    <n v="9.777444361090272E-2"/>
    <n v="93.40425531914893"/>
    <x v="0"/>
    <s v="television"/>
    <n v="13"/>
    <n v="2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x v="6"/>
    <x v="3"/>
    <b v="0"/>
    <n v="58"/>
    <b v="1"/>
    <s v="film &amp; video/television"/>
    <n v="6.4875000000000002E-2"/>
    <n v="146.87931034482759"/>
    <x v="0"/>
    <s v="television"/>
    <n v="13"/>
    <n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x v="7"/>
    <x v="2"/>
    <b v="0"/>
    <n v="57"/>
    <b v="1"/>
    <s v="film &amp; video/television"/>
    <n v="1.2222222222222223E-2"/>
    <n v="159.82456140350877"/>
    <x v="0"/>
    <s v="television"/>
    <n v="13"/>
    <n v="23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x v="8"/>
    <x v="2"/>
    <b v="0"/>
    <n v="12"/>
    <b v="1"/>
    <s v="film &amp; video/television"/>
    <n v="4.3428571428570911E-4"/>
    <n v="291.79333333333335"/>
    <x v="0"/>
    <s v="television"/>
    <n v="13"/>
    <n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x v="9"/>
    <x v="2"/>
    <b v="0"/>
    <n v="20"/>
    <b v="1"/>
    <s v="film &amp; video/television"/>
    <n v="0.25998000000000004"/>
    <n v="31.499500000000001"/>
    <x v="0"/>
    <s v="television"/>
    <n v="13"/>
    <n v="2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x v="10"/>
    <x v="3"/>
    <b v="0"/>
    <n v="19"/>
    <b v="1"/>
    <s v="film &amp; video/television"/>
    <n v="5.0000000000000001E-3"/>
    <n v="158.68421052631578"/>
    <x v="0"/>
    <s v="television"/>
    <n v="13"/>
    <n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x v="11"/>
    <x v="2"/>
    <b v="0"/>
    <n v="75"/>
    <b v="1"/>
    <s v="film &amp; video/television"/>
    <n v="0.20499999999999999"/>
    <n v="80.333333333333329"/>
    <x v="0"/>
    <s v="television"/>
    <n v="13"/>
    <n v="2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x v="12"/>
    <x v="3"/>
    <b v="0"/>
    <n v="827"/>
    <b v="1"/>
    <s v="film &amp; video/television"/>
    <n v="0.65293333333333337"/>
    <n v="59.961305925030231"/>
    <x v="0"/>
    <s v="television"/>
    <n v="13"/>
    <n v="2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x v="13"/>
    <x v="2"/>
    <b v="0"/>
    <n v="51"/>
    <b v="1"/>
    <s v="film &amp; video/television"/>
    <n v="0.59971428571428576"/>
    <n v="109.78431372549019"/>
    <x v="0"/>
    <s v="television"/>
    <n v="13"/>
    <n v="23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x v="14"/>
    <x v="3"/>
    <b v="0"/>
    <n v="41"/>
    <b v="1"/>
    <s v="film &amp; video/television"/>
    <n v="9.3333333333333341E-3"/>
    <n v="147.70731707317074"/>
    <x v="0"/>
    <s v="television"/>
    <n v="13"/>
    <n v="2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x v="15"/>
    <x v="0"/>
    <b v="0"/>
    <n v="98"/>
    <b v="1"/>
    <s v="film &amp; video/television"/>
    <n v="6.6000000000000003E-2"/>
    <n v="21.755102040816325"/>
    <x v="0"/>
    <s v="television"/>
    <n v="13"/>
    <n v="2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x v="16"/>
    <x v="3"/>
    <b v="0"/>
    <n v="70"/>
    <b v="1"/>
    <s v="film &amp; video/television"/>
    <n v="2.4166666666666668E-3"/>
    <n v="171.84285714285716"/>
    <x v="0"/>
    <s v="television"/>
    <n v="13"/>
    <n v="2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x v="17"/>
    <x v="3"/>
    <b v="0"/>
    <n v="36"/>
    <b v="1"/>
    <s v="film &amp; video/television"/>
    <n v="6.6666666666666671E-3"/>
    <n v="41.944444444444443"/>
    <x v="0"/>
    <s v="television"/>
    <n v="13"/>
    <n v="2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x v="18"/>
    <x v="3"/>
    <b v="0"/>
    <n v="342"/>
    <b v="1"/>
    <s v="film &amp; video/television"/>
    <n v="6.3211000000000059E-2"/>
    <n v="93.264122807017543"/>
    <x v="0"/>
    <s v="television"/>
    <n v="13"/>
    <n v="2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x v="19"/>
    <x v="0"/>
    <b v="0"/>
    <n v="22"/>
    <b v="1"/>
    <s v="film &amp; video/television"/>
    <n v="0.45294117647058824"/>
    <n v="56.136363636363633"/>
    <x v="0"/>
    <s v="television"/>
    <n v="13"/>
    <n v="2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x v="20"/>
    <x v="0"/>
    <b v="0"/>
    <n v="25"/>
    <b v="1"/>
    <s v="film &amp; video/television"/>
    <n v="2E-3"/>
    <n v="80.16"/>
    <x v="0"/>
    <s v="television"/>
    <n v="13"/>
    <n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x v="21"/>
    <x v="3"/>
    <b v="0"/>
    <n v="101"/>
    <b v="1"/>
    <s v="film &amp; video/television"/>
    <n v="9.1351351351351348E-2"/>
    <n v="199.9009900990099"/>
    <x v="0"/>
    <s v="television"/>
    <n v="13"/>
    <n v="2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x v="22"/>
    <x v="3"/>
    <b v="0"/>
    <n v="8"/>
    <b v="1"/>
    <s v="film &amp; video/television"/>
    <n v="0.17142857142857143"/>
    <n v="51.25"/>
    <x v="0"/>
    <s v="television"/>
    <n v="13"/>
    <n v="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x v="23"/>
    <x v="0"/>
    <b v="0"/>
    <n v="23"/>
    <b v="1"/>
    <s v="film &amp; video/television"/>
    <n v="0.185"/>
    <n v="103.04347826086956"/>
    <x v="0"/>
    <s v="television"/>
    <n v="13"/>
    <n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x v="24"/>
    <x v="0"/>
    <b v="0"/>
    <n v="574"/>
    <b v="1"/>
    <s v="film &amp; video/television"/>
    <n v="8.8076857142857207E-2"/>
    <n v="66.346149825783982"/>
    <x v="0"/>
    <s v="television"/>
    <n v="13"/>
    <n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x v="25"/>
    <x v="0"/>
    <b v="0"/>
    <n v="14"/>
    <b v="1"/>
    <s v="film &amp; video/television"/>
    <n v="0.33333333333333331"/>
    <n v="57.142857142857146"/>
    <x v="0"/>
    <s v="television"/>
    <n v="13"/>
    <n v="2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x v="26"/>
    <x v="3"/>
    <b v="0"/>
    <n v="19"/>
    <b v="1"/>
    <s v="film &amp; video/television"/>
    <n v="0.55200000000000005"/>
    <n v="102.10526315789474"/>
    <x v="0"/>
    <s v="television"/>
    <n v="13"/>
    <n v="2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x v="27"/>
    <x v="3"/>
    <b v="0"/>
    <n v="150"/>
    <b v="1"/>
    <s v="film &amp; video/television"/>
    <n v="0.11724999999999999"/>
    <n v="148.96666666666667"/>
    <x v="0"/>
    <s v="television"/>
    <n v="13"/>
    <n v="2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x v="28"/>
    <x v="0"/>
    <b v="0"/>
    <n v="71"/>
    <b v="1"/>
    <s v="film &amp; video/television"/>
    <n v="3.5000000000000001E-3"/>
    <n v="169.6056338028169"/>
    <x v="0"/>
    <s v="television"/>
    <n v="13"/>
    <n v="2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x v="29"/>
    <x v="3"/>
    <b v="0"/>
    <n v="117"/>
    <b v="1"/>
    <s v="film &amp; video/television"/>
    <n v="0.23333333333333334"/>
    <n v="31.623931623931625"/>
    <x v="0"/>
    <s v="television"/>
    <n v="13"/>
    <n v="2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x v="30"/>
    <x v="3"/>
    <b v="0"/>
    <n v="53"/>
    <b v="1"/>
    <s v="film &amp; video/television"/>
    <n v="1.2997499999999945E-2"/>
    <n v="76.45264150943396"/>
    <x v="0"/>
    <s v="television"/>
    <n v="13"/>
    <n v="2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x v="31"/>
    <x v="2"/>
    <b v="0"/>
    <n v="1"/>
    <b v="1"/>
    <s v="film &amp; video/television"/>
    <n v="0"/>
    <n v="13"/>
    <x v="0"/>
    <s v="television"/>
    <n v="13"/>
    <n v="2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x v="32"/>
    <x v="2"/>
    <b v="0"/>
    <n v="89"/>
    <b v="1"/>
    <s v="film &amp; video/television"/>
    <n v="2.4604569420035149E-3"/>
    <n v="320.44943820224717"/>
    <x v="0"/>
    <s v="television"/>
    <n v="13"/>
    <n v="2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x v="33"/>
    <x v="0"/>
    <b v="0"/>
    <n v="64"/>
    <b v="1"/>
    <s v="film &amp; video/television"/>
    <n v="2.0952380952380951E-2"/>
    <n v="83.75"/>
    <x v="0"/>
    <s v="television"/>
    <n v="13"/>
    <n v="2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x v="34"/>
    <x v="3"/>
    <b v="0"/>
    <n v="68"/>
    <b v="1"/>
    <s v="film &amp; video/television"/>
    <n v="0.30461538461538462"/>
    <n v="49.882352941176471"/>
    <x v="0"/>
    <s v="television"/>
    <n v="13"/>
    <n v="2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x v="35"/>
    <x v="0"/>
    <b v="0"/>
    <n v="28"/>
    <b v="1"/>
    <s v="film &amp; video/television"/>
    <n v="0.66500000000000004"/>
    <n v="59.464285714285715"/>
    <x v="0"/>
    <s v="television"/>
    <n v="13"/>
    <n v="23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x v="36"/>
    <x v="0"/>
    <b v="0"/>
    <n v="44"/>
    <b v="1"/>
    <s v="film &amp; video/television"/>
    <n v="0.42149999999999999"/>
    <n v="193.84090909090909"/>
    <x v="0"/>
    <s v="television"/>
    <n v="13"/>
    <n v="2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x v="37"/>
    <x v="0"/>
    <b v="0"/>
    <n v="253"/>
    <b v="1"/>
    <s v="film &amp; video/television"/>
    <n v="0.83440909090909088"/>
    <n v="159.51383399209487"/>
    <x v="0"/>
    <s v="television"/>
    <n v="13"/>
    <n v="2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x v="38"/>
    <x v="4"/>
    <b v="0"/>
    <n v="66"/>
    <b v="1"/>
    <s v="film &amp; video/television"/>
    <n v="0.1004"/>
    <n v="41.68181818181818"/>
    <x v="0"/>
    <s v="television"/>
    <n v="13"/>
    <n v="2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x v="39"/>
    <x v="3"/>
    <b v="0"/>
    <n v="217"/>
    <b v="1"/>
    <s v="film &amp; video/television"/>
    <n v="0.30980000000000002"/>
    <n v="150.89861751152074"/>
    <x v="0"/>
    <s v="television"/>
    <n v="13"/>
    <n v="2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x v="40"/>
    <x v="3"/>
    <b v="0"/>
    <n v="16"/>
    <b v="1"/>
    <s v="film &amp; video/television"/>
    <n v="1.35E-2"/>
    <n v="126.6875"/>
    <x v="0"/>
    <s v="television"/>
    <n v="13"/>
    <n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x v="41"/>
    <x v="3"/>
    <b v="0"/>
    <n v="19"/>
    <b v="1"/>
    <s v="film &amp; video/television"/>
    <n v="0"/>
    <n v="105.26315789473684"/>
    <x v="0"/>
    <s v="television"/>
    <n v="13"/>
    <n v="2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x v="42"/>
    <x v="3"/>
    <b v="0"/>
    <n v="169"/>
    <b v="1"/>
    <s v="film &amp; video/television"/>
    <n v="0.41857142857142859"/>
    <n v="117.51479289940828"/>
    <x v="0"/>
    <s v="television"/>
    <n v="13"/>
    <n v="2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x v="43"/>
    <x v="3"/>
    <b v="0"/>
    <n v="263"/>
    <b v="1"/>
    <s v="film &amp; video/television"/>
    <n v="2.0865999999999998"/>
    <n v="117.36121673003802"/>
    <x v="0"/>
    <s v="television"/>
    <n v="13"/>
    <n v="2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x v="44"/>
    <x v="3"/>
    <b v="0"/>
    <n v="15"/>
    <b v="1"/>
    <s v="film &amp; video/television"/>
    <n v="0"/>
    <n v="133.33333333333334"/>
    <x v="0"/>
    <s v="television"/>
    <n v="13"/>
    <n v="2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x v="45"/>
    <x v="2"/>
    <b v="0"/>
    <n v="61"/>
    <b v="1"/>
    <s v="film &amp; video/television"/>
    <n v="0.2"/>
    <n v="98.360655737704917"/>
    <x v="0"/>
    <s v="television"/>
    <n v="13"/>
    <n v="2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x v="46"/>
    <x v="0"/>
    <b v="0"/>
    <n v="45"/>
    <b v="1"/>
    <s v="film &amp; video/television"/>
    <n v="4.1666666666666664E-2"/>
    <n v="194.44444444444446"/>
    <x v="0"/>
    <s v="television"/>
    <n v="13"/>
    <n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x v="47"/>
    <x v="3"/>
    <b v="0"/>
    <n v="70"/>
    <b v="1"/>
    <s v="film &amp; video/television"/>
    <n v="7.6110000000000039E-2"/>
    <n v="76.865000000000009"/>
    <x v="0"/>
    <s v="television"/>
    <n v="13"/>
    <n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x v="48"/>
    <x v="0"/>
    <b v="0"/>
    <n v="38"/>
    <b v="1"/>
    <s v="film &amp; video/television"/>
    <n v="7.9500000000000001E-2"/>
    <n v="56.815789473684212"/>
    <x v="0"/>
    <s v="television"/>
    <n v="13"/>
    <n v="23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x v="49"/>
    <x v="0"/>
    <b v="0"/>
    <n v="87"/>
    <b v="1"/>
    <s v="film &amp; video/television"/>
    <n v="0"/>
    <n v="137.93103448275863"/>
    <x v="0"/>
    <s v="television"/>
    <n v="13"/>
    <n v="2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x v="50"/>
    <x v="3"/>
    <b v="0"/>
    <n v="22"/>
    <b v="1"/>
    <s v="film &amp; video/television"/>
    <n v="0"/>
    <n v="27.272727272727273"/>
    <x v="0"/>
    <s v="television"/>
    <n v="13"/>
    <n v="2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x v="51"/>
    <x v="0"/>
    <b v="0"/>
    <n v="119"/>
    <b v="1"/>
    <s v="film &amp; video/television"/>
    <n v="0.2801818181818182"/>
    <n v="118.33613445378151"/>
    <x v="0"/>
    <s v="television"/>
    <n v="13"/>
    <n v="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x v="52"/>
    <x v="3"/>
    <b v="0"/>
    <n v="52"/>
    <b v="1"/>
    <s v="film &amp; video/television"/>
    <n v="0.16209999999999999"/>
    <n v="223.48076923076923"/>
    <x v="0"/>
    <s v="television"/>
    <n v="13"/>
    <n v="23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x v="53"/>
    <x v="3"/>
    <b v="0"/>
    <n v="117"/>
    <b v="1"/>
    <s v="film &amp; video/television"/>
    <n v="9.633333333333334E-2"/>
    <n v="28.111111111111111"/>
    <x v="0"/>
    <s v="television"/>
    <n v="13"/>
    <n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x v="54"/>
    <x v="0"/>
    <b v="0"/>
    <n v="52"/>
    <b v="1"/>
    <s v="film &amp; video/television"/>
    <n v="0.01"/>
    <n v="194.23076923076923"/>
    <x v="0"/>
    <s v="television"/>
    <n v="13"/>
    <n v="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x v="55"/>
    <x v="2"/>
    <b v="0"/>
    <n v="86"/>
    <b v="1"/>
    <s v="film &amp; video/television"/>
    <n v="0.28953488372093023"/>
    <n v="128.95348837209303"/>
    <x v="0"/>
    <s v="television"/>
    <n v="13"/>
    <n v="2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x v="56"/>
    <x v="0"/>
    <b v="0"/>
    <n v="174"/>
    <b v="1"/>
    <s v="film &amp; video/television"/>
    <n v="7.2624999999999995E-2"/>
    <n v="49.316091954022987"/>
    <x v="0"/>
    <s v="television"/>
    <n v="13"/>
    <n v="2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x v="57"/>
    <x v="0"/>
    <b v="0"/>
    <n v="69"/>
    <b v="1"/>
    <s v="film &amp; video/television"/>
    <n v="1.9E-2"/>
    <n v="221.52173913043478"/>
    <x v="0"/>
    <s v="television"/>
    <n v="13"/>
    <n v="2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x v="58"/>
    <x v="3"/>
    <b v="0"/>
    <n v="75"/>
    <b v="1"/>
    <s v="film &amp; video/television"/>
    <n v="2.9100000000000001E-2"/>
    <n v="137.21333333333334"/>
    <x v="0"/>
    <s v="television"/>
    <n v="13"/>
    <n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x v="59"/>
    <x v="0"/>
    <b v="0"/>
    <n v="33"/>
    <b v="1"/>
    <s v="film &amp; video/television"/>
    <n v="1.2569999999999708E-3"/>
    <n v="606.82242424242418"/>
    <x v="0"/>
    <s v="television"/>
    <n v="13"/>
    <n v="2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x v="60"/>
    <x v="3"/>
    <b v="0"/>
    <n v="108"/>
    <b v="1"/>
    <s v="film &amp; video/shorts"/>
    <n v="3.2962222222222205E-2"/>
    <n v="43.040092592592593"/>
    <x v="0"/>
    <s v="shorts"/>
    <n v="13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x v="61"/>
    <x v="4"/>
    <b v="0"/>
    <n v="23"/>
    <b v="1"/>
    <s v="film &amp; video/shorts"/>
    <n v="0.48299999999999998"/>
    <n v="322.39130434782606"/>
    <x v="0"/>
    <s v="shorts"/>
    <n v="13"/>
    <n v="1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x v="62"/>
    <x v="4"/>
    <b v="0"/>
    <n v="48"/>
    <b v="1"/>
    <s v="film &amp; video/shorts"/>
    <n v="0.54733333333333334"/>
    <n v="96.708333333333329"/>
    <x v="0"/>
    <s v="shorts"/>
    <n v="13"/>
    <n v="1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x v="63"/>
    <x v="4"/>
    <b v="0"/>
    <n v="64"/>
    <b v="1"/>
    <s v="film &amp; video/shorts"/>
    <n v="0.13518499999999994"/>
    <n v="35.474531249999998"/>
    <x v="0"/>
    <s v="shorts"/>
    <n v="13"/>
    <n v="1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x v="64"/>
    <x v="4"/>
    <b v="0"/>
    <n v="24"/>
    <b v="1"/>
    <s v="film &amp; video/shorts"/>
    <n v="0.73333333333333328"/>
    <n v="86.666666666666671"/>
    <x v="0"/>
    <s v="shorts"/>
    <n v="13"/>
    <n v="1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x v="65"/>
    <x v="3"/>
    <b v="0"/>
    <n v="57"/>
    <b v="1"/>
    <s v="film &amp; video/shorts"/>
    <n v="7.5285714285714289E-2"/>
    <n v="132.05263157894737"/>
    <x v="0"/>
    <s v="shorts"/>
    <n v="13"/>
    <n v="1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x v="66"/>
    <x v="2"/>
    <b v="0"/>
    <n v="26"/>
    <b v="1"/>
    <s v="film &amp; video/shorts"/>
    <n v="0.186"/>
    <n v="91.230769230769226"/>
    <x v="0"/>
    <s v="shorts"/>
    <n v="13"/>
    <n v="1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x v="67"/>
    <x v="5"/>
    <b v="0"/>
    <n v="20"/>
    <b v="1"/>
    <s v="film &amp; video/shorts"/>
    <n v="0.16250000000000001"/>
    <n v="116.25"/>
    <x v="0"/>
    <s v="shorts"/>
    <n v="13"/>
    <n v="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x v="68"/>
    <x v="3"/>
    <b v="0"/>
    <n v="36"/>
    <b v="1"/>
    <s v="film &amp; video/shorts"/>
    <n v="0.27166666666666667"/>
    <n v="21.194444444444443"/>
    <x v="0"/>
    <s v="shorts"/>
    <n v="13"/>
    <n v="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x v="69"/>
    <x v="6"/>
    <b v="0"/>
    <n v="178"/>
    <b v="1"/>
    <s v="film &amp; video/shorts"/>
    <n v="0.10942299999999995"/>
    <n v="62.327134831460668"/>
    <x v="0"/>
    <s v="shorts"/>
    <n v="13"/>
    <n v="1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x v="70"/>
    <x v="6"/>
    <b v="0"/>
    <n v="17"/>
    <b v="1"/>
    <s v="film &amp; video/shorts"/>
    <n v="0.27200000000000002"/>
    <n v="37.411764705882355"/>
    <x v="0"/>
    <s v="shorts"/>
    <n v="13"/>
    <n v="1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x v="71"/>
    <x v="5"/>
    <b v="0"/>
    <n v="32"/>
    <b v="1"/>
    <s v="film &amp; video/shorts"/>
    <n v="0.23944444444444443"/>
    <n v="69.71875"/>
    <x v="0"/>
    <s v="shorts"/>
    <n v="13"/>
    <n v="1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x v="72"/>
    <x v="5"/>
    <b v="0"/>
    <n v="41"/>
    <b v="1"/>
    <s v="film &amp; video/shorts"/>
    <n v="8.4090909090909091E-2"/>
    <n v="58.170731707317074"/>
    <x v="0"/>
    <s v="shorts"/>
    <n v="13"/>
    <n v="1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x v="73"/>
    <x v="6"/>
    <b v="0"/>
    <n v="18"/>
    <b v="1"/>
    <s v="film &amp; video/shorts"/>
    <n v="0"/>
    <n v="50"/>
    <x v="0"/>
    <s v="shorts"/>
    <n v="13"/>
    <n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x v="74"/>
    <x v="0"/>
    <b v="0"/>
    <n v="29"/>
    <b v="1"/>
    <s v="film &amp; video/shorts"/>
    <n v="0.12931999999999994"/>
    <n v="19.471034482758618"/>
    <x v="0"/>
    <s v="shorts"/>
    <n v="13"/>
    <n v="1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x v="75"/>
    <x v="4"/>
    <b v="0"/>
    <n v="47"/>
    <b v="1"/>
    <s v="film &amp; video/shorts"/>
    <n v="0.15428571428571428"/>
    <n v="85.957446808510639"/>
    <x v="0"/>
    <s v="shorts"/>
    <n v="13"/>
    <n v="1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x v="76"/>
    <x v="6"/>
    <b v="0"/>
    <n v="15"/>
    <b v="1"/>
    <s v="film &amp; video/shorts"/>
    <n v="0.53333333333333333"/>
    <n v="30.666666666666668"/>
    <x v="0"/>
    <s v="shorts"/>
    <n v="13"/>
    <n v="1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x v="77"/>
    <x v="5"/>
    <b v="0"/>
    <n v="26"/>
    <b v="1"/>
    <s v="film &amp; video/shorts"/>
    <n v="2.9249999999999998"/>
    <n v="60.384615384615387"/>
    <x v="0"/>
    <s v="shorts"/>
    <n v="13"/>
    <n v="1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x v="78"/>
    <x v="2"/>
    <b v="0"/>
    <n v="35"/>
    <b v="1"/>
    <s v="film &amp; video/shorts"/>
    <n v="26.02"/>
    <n v="38.6"/>
    <x v="0"/>
    <s v="shorts"/>
    <n v="13"/>
    <n v="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x v="79"/>
    <x v="3"/>
    <b v="0"/>
    <n v="41"/>
    <b v="1"/>
    <s v="film &amp; video/shorts"/>
    <n v="0.27"/>
    <n v="40.268292682926827"/>
    <x v="0"/>
    <s v="shorts"/>
    <n v="13"/>
    <n v="1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x v="80"/>
    <x v="4"/>
    <b v="0"/>
    <n v="47"/>
    <b v="1"/>
    <s v="film &amp; video/shorts"/>
    <n v="7.2499999999999995E-2"/>
    <n v="273.82978723404256"/>
    <x v="0"/>
    <s v="shorts"/>
    <n v="13"/>
    <n v="1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x v="81"/>
    <x v="5"/>
    <b v="0"/>
    <n v="28"/>
    <b v="1"/>
    <s v="film &amp; video/shorts"/>
    <n v="0.98"/>
    <n v="53.035714285714285"/>
    <x v="0"/>
    <s v="shorts"/>
    <n v="13"/>
    <n v="1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x v="82"/>
    <x v="6"/>
    <b v="0"/>
    <n v="100"/>
    <b v="1"/>
    <s v="film &amp; video/shorts"/>
    <n v="1.25E-4"/>
    <n v="40.005000000000003"/>
    <x v="0"/>
    <s v="shorts"/>
    <n v="13"/>
    <n v="1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x v="83"/>
    <x v="0"/>
    <b v="0"/>
    <n v="13"/>
    <b v="1"/>
    <s v="film &amp; video/shorts"/>
    <n v="2.5000000000000001E-2"/>
    <n v="15.76923076923077"/>
    <x v="0"/>
    <s v="shorts"/>
    <n v="13"/>
    <n v="1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x v="84"/>
    <x v="6"/>
    <b v="0"/>
    <n v="7"/>
    <b v="1"/>
    <s v="film &amp; video/shorts"/>
    <n v="0"/>
    <n v="71.428571428571431"/>
    <x v="0"/>
    <s v="shorts"/>
    <n v="13"/>
    <n v="1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x v="85"/>
    <x v="6"/>
    <b v="0"/>
    <n v="21"/>
    <b v="1"/>
    <s v="film &amp; video/shorts"/>
    <n v="0.255"/>
    <n v="71.714285714285708"/>
    <x v="0"/>
    <s v="shorts"/>
    <n v="13"/>
    <n v="1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x v="86"/>
    <x v="0"/>
    <b v="0"/>
    <n v="17"/>
    <b v="1"/>
    <s v="film &amp; video/shorts"/>
    <n v="6.4666666666666664E-2"/>
    <n v="375.76470588235293"/>
    <x v="0"/>
    <s v="shorts"/>
    <n v="13"/>
    <n v="1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x v="87"/>
    <x v="7"/>
    <b v="0"/>
    <n v="25"/>
    <b v="1"/>
    <s v="film &amp; video/shorts"/>
    <n v="4.5999999999999999E-2"/>
    <n v="104.6"/>
    <x v="0"/>
    <s v="shorts"/>
    <n v="13"/>
    <n v="1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x v="88"/>
    <x v="3"/>
    <b v="0"/>
    <n v="60"/>
    <b v="1"/>
    <s v="film &amp; video/shorts"/>
    <n v="2.8571428571428571E-2"/>
    <n v="60"/>
    <x v="0"/>
    <s v="shorts"/>
    <n v="13"/>
    <n v="1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x v="89"/>
    <x v="4"/>
    <b v="0"/>
    <n v="56"/>
    <b v="1"/>
    <s v="film &amp; video/shorts"/>
    <n v="0.15066666666666667"/>
    <n v="123.28571428571429"/>
    <x v="0"/>
    <s v="shorts"/>
    <n v="13"/>
    <n v="1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x v="90"/>
    <x v="6"/>
    <b v="0"/>
    <n v="16"/>
    <b v="1"/>
    <s v="film &amp; video/shorts"/>
    <n v="4.0000000000000001E-3"/>
    <n v="31.375"/>
    <x v="0"/>
    <s v="shorts"/>
    <n v="13"/>
    <n v="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x v="91"/>
    <x v="6"/>
    <b v="0"/>
    <n v="46"/>
    <b v="1"/>
    <s v="film &amp; video/shorts"/>
    <n v="0.2"/>
    <n v="78.260869565217391"/>
    <x v="0"/>
    <s v="shorts"/>
    <n v="13"/>
    <n v="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x v="92"/>
    <x v="2"/>
    <b v="0"/>
    <n v="43"/>
    <b v="1"/>
    <s v="film &amp; video/shorts"/>
    <n v="5.1999999999999998E-2"/>
    <n v="122.32558139534883"/>
    <x v="0"/>
    <s v="shorts"/>
    <n v="13"/>
    <n v="1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x v="93"/>
    <x v="5"/>
    <b v="0"/>
    <n v="15"/>
    <b v="1"/>
    <s v="film &amp; video/shorts"/>
    <n v="0.106"/>
    <n v="73.733333333333334"/>
    <x v="0"/>
    <s v="shorts"/>
    <n v="13"/>
    <n v="1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x v="94"/>
    <x v="3"/>
    <b v="0"/>
    <n v="12"/>
    <b v="1"/>
    <s v="film &amp; video/shorts"/>
    <n v="0.04"/>
    <n v="21.666666666666668"/>
    <x v="0"/>
    <s v="shorts"/>
    <n v="13"/>
    <n v="1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x v="95"/>
    <x v="5"/>
    <b v="0"/>
    <n v="21"/>
    <b v="1"/>
    <s v="film &amp; video/shorts"/>
    <n v="0.31428571428571428"/>
    <n v="21.904761904761905"/>
    <x v="0"/>
    <s v="shorts"/>
    <n v="13"/>
    <n v="1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x v="96"/>
    <x v="7"/>
    <b v="0"/>
    <n v="34"/>
    <b v="1"/>
    <s v="film &amp; video/shorts"/>
    <n v="0.14666666666666667"/>
    <n v="50.588235294117645"/>
    <x v="0"/>
    <s v="shorts"/>
    <n v="13"/>
    <n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x v="97"/>
    <x v="6"/>
    <b v="0"/>
    <n v="8"/>
    <b v="1"/>
    <s v="film &amp; video/shorts"/>
    <n v="6.25E-2"/>
    <n v="53.125"/>
    <x v="0"/>
    <s v="shorts"/>
    <n v="13"/>
    <n v="1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x v="98"/>
    <x v="5"/>
    <b v="0"/>
    <n v="60"/>
    <b v="1"/>
    <s v="film &amp; video/shorts"/>
    <n v="6.25E-2"/>
    <n v="56.666666666666664"/>
    <x v="0"/>
    <s v="shorts"/>
    <n v="13"/>
    <n v="1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x v="99"/>
    <x v="4"/>
    <b v="0"/>
    <n v="39"/>
    <b v="1"/>
    <s v="film &amp; video/shorts"/>
    <n v="6.0193333333333307E-2"/>
    <n v="40.776666666666664"/>
    <x v="0"/>
    <s v="shorts"/>
    <n v="13"/>
    <n v="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x v="100"/>
    <x v="5"/>
    <b v="0"/>
    <n v="26"/>
    <b v="1"/>
    <s v="film &amp; video/shorts"/>
    <n v="0"/>
    <n v="192.30769230769232"/>
    <x v="0"/>
    <s v="shorts"/>
    <n v="13"/>
    <n v="1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x v="101"/>
    <x v="5"/>
    <b v="0"/>
    <n v="35"/>
    <b v="1"/>
    <s v="film &amp; video/shorts"/>
    <n v="0"/>
    <n v="100"/>
    <x v="0"/>
    <s v="shorts"/>
    <n v="13"/>
    <n v="1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x v="102"/>
    <x v="7"/>
    <b v="0"/>
    <n v="65"/>
    <b v="1"/>
    <s v="film &amp; video/shorts"/>
    <n v="0.27750000000000002"/>
    <n v="117.92307692307692"/>
    <x v="0"/>
    <s v="shorts"/>
    <n v="13"/>
    <n v="1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x v="103"/>
    <x v="3"/>
    <b v="0"/>
    <n v="49"/>
    <b v="1"/>
    <s v="film &amp; video/shorts"/>
    <n v="5.153846153846154E-2"/>
    <n v="27.897959183673468"/>
    <x v="0"/>
    <s v="shorts"/>
    <n v="13"/>
    <n v="19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x v="104"/>
    <x v="6"/>
    <b v="0"/>
    <n v="10"/>
    <b v="1"/>
    <s v="film &amp; video/shorts"/>
    <n v="0.2"/>
    <n v="60"/>
    <x v="0"/>
    <s v="shorts"/>
    <n v="13"/>
    <n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x v="105"/>
    <x v="2"/>
    <b v="0"/>
    <n v="60"/>
    <b v="1"/>
    <s v="film &amp; video/shorts"/>
    <n v="7.4090909090909096E-2"/>
    <n v="39.383333333333333"/>
    <x v="0"/>
    <s v="shorts"/>
    <n v="13"/>
    <n v="19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x v="106"/>
    <x v="5"/>
    <b v="0"/>
    <n v="27"/>
    <b v="1"/>
    <s v="film &amp; video/shorts"/>
    <n v="5.0000000000000001E-3"/>
    <n v="186.11111111111111"/>
    <x v="0"/>
    <s v="shorts"/>
    <n v="13"/>
    <n v="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x v="107"/>
    <x v="6"/>
    <b v="0"/>
    <n v="69"/>
    <b v="1"/>
    <s v="film &amp; video/shorts"/>
    <n v="2.4666666666666667E-2"/>
    <n v="111.37681159420291"/>
    <x v="0"/>
    <s v="shorts"/>
    <n v="13"/>
    <n v="1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x v="108"/>
    <x v="4"/>
    <b v="0"/>
    <n v="47"/>
    <b v="1"/>
    <s v="film &amp; video/shorts"/>
    <n v="1.4666666666666666"/>
    <n v="78.723404255319153"/>
    <x v="0"/>
    <s v="shorts"/>
    <n v="13"/>
    <n v="1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x v="109"/>
    <x v="6"/>
    <b v="0"/>
    <n v="47"/>
    <b v="1"/>
    <s v="film &amp; video/shorts"/>
    <n v="1.1950000000000001"/>
    <n v="46.702127659574465"/>
    <x v="0"/>
    <s v="shorts"/>
    <n v="13"/>
    <n v="1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x v="110"/>
    <x v="4"/>
    <b v="0"/>
    <n v="26"/>
    <b v="1"/>
    <s v="film &amp; video/shorts"/>
    <n v="0.30769230769230771"/>
    <n v="65.384615384615387"/>
    <x v="0"/>
    <s v="shorts"/>
    <n v="13"/>
    <n v="1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x v="111"/>
    <x v="0"/>
    <b v="0"/>
    <n v="53"/>
    <b v="1"/>
    <s v="film &amp; video/shorts"/>
    <n v="0.54571428571428571"/>
    <n v="102.0754716981132"/>
    <x v="0"/>
    <s v="shorts"/>
    <n v="13"/>
    <n v="1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x v="112"/>
    <x v="3"/>
    <b v="0"/>
    <n v="81"/>
    <b v="1"/>
    <s v="film &amp; video/shorts"/>
    <n v="0.04"/>
    <n v="64.197530864197532"/>
    <x v="0"/>
    <s v="shorts"/>
    <n v="13"/>
    <n v="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x v="113"/>
    <x v="6"/>
    <b v="0"/>
    <n v="78"/>
    <b v="1"/>
    <s v="film &amp; video/shorts"/>
    <n v="0.41"/>
    <n v="90.384615384615387"/>
    <x v="0"/>
    <s v="shorts"/>
    <n v="13"/>
    <n v="1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x v="114"/>
    <x v="6"/>
    <b v="0"/>
    <n v="35"/>
    <b v="1"/>
    <s v="film &amp; video/shorts"/>
    <n v="3.3333333333333333E-2"/>
    <n v="88.571428571428569"/>
    <x v="0"/>
    <s v="shorts"/>
    <n v="13"/>
    <n v="19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x v="115"/>
    <x v="5"/>
    <b v="0"/>
    <n v="22"/>
    <b v="1"/>
    <s v="film &amp; video/shorts"/>
    <n v="0.40444444444444444"/>
    <n v="28.727272727272727"/>
    <x v="0"/>
    <s v="shorts"/>
    <n v="13"/>
    <n v="1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x v="116"/>
    <x v="6"/>
    <b v="0"/>
    <n v="57"/>
    <b v="1"/>
    <s v="film &amp; video/shorts"/>
    <n v="0.13657142857142857"/>
    <n v="69.78947368421052"/>
    <x v="0"/>
    <s v="shorts"/>
    <n v="13"/>
    <n v="1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x v="117"/>
    <x v="7"/>
    <b v="0"/>
    <n v="27"/>
    <b v="1"/>
    <s v="film &amp; video/shorts"/>
    <n v="4.9377777777778343E-3"/>
    <n v="167.48962962962963"/>
    <x v="0"/>
    <s v="shorts"/>
    <n v="13"/>
    <n v="1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x v="118"/>
    <x v="6"/>
    <b v="0"/>
    <n v="39"/>
    <b v="1"/>
    <s v="film &amp; video/shorts"/>
    <n v="0.13031599999999999"/>
    <n v="144.91230769230768"/>
    <x v="0"/>
    <s v="shorts"/>
    <n v="13"/>
    <n v="1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x v="119"/>
    <x v="6"/>
    <b v="0"/>
    <n v="37"/>
    <b v="1"/>
    <s v="film &amp; video/shorts"/>
    <n v="4.5569230769230744E-2"/>
    <n v="91.840540540540545"/>
    <x v="0"/>
    <s v="shorts"/>
    <n v="13"/>
    <n v="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x v="120"/>
    <x v="2"/>
    <b v="0"/>
    <n v="1"/>
    <b v="0"/>
    <s v="film &amp; video/science fiction"/>
    <n v="-0.99985714285714289"/>
    <n v="10"/>
    <x v="0"/>
    <s v="science fiction"/>
    <n v="13"/>
    <n v="2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x v="121"/>
    <x v="0"/>
    <b v="0"/>
    <n v="1"/>
    <b v="0"/>
    <s v="film &amp; video/science fiction"/>
    <n v="-0.9996666666666667"/>
    <n v="1"/>
    <x v="0"/>
    <s v="science fiction"/>
    <n v="13"/>
    <n v="2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x v="122"/>
    <x v="2"/>
    <b v="0"/>
    <n v="0"/>
    <b v="0"/>
    <s v="film &amp; video/science fiction"/>
    <n v="-1"/>
    <e v="#DIV/0!"/>
    <x v="0"/>
    <s v="science fiction"/>
    <n v="13"/>
    <n v="2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x v="123"/>
    <x v="3"/>
    <b v="0"/>
    <n v="6"/>
    <b v="0"/>
    <s v="film &amp; video/science fiction"/>
    <n v="-0.9972545454545455"/>
    <n v="25.166666666666668"/>
    <x v="0"/>
    <s v="science fiction"/>
    <n v="13"/>
    <n v="2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x v="124"/>
    <x v="0"/>
    <b v="0"/>
    <n v="0"/>
    <b v="0"/>
    <s v="film &amp; video/science fiction"/>
    <n v="-1"/>
    <e v="#DIV/0!"/>
    <x v="0"/>
    <s v="science fiction"/>
    <n v="13"/>
    <n v="2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x v="125"/>
    <x v="2"/>
    <b v="0"/>
    <n v="6"/>
    <b v="0"/>
    <s v="film &amp; video/science fiction"/>
    <n v="-0.86"/>
    <n v="11.666666666666666"/>
    <x v="0"/>
    <s v="science fiction"/>
    <n v="13"/>
    <n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x v="126"/>
    <x v="0"/>
    <b v="0"/>
    <n v="13"/>
    <b v="0"/>
    <s v="film &amp; video/science fiction"/>
    <n v="-0.94452000000000003"/>
    <n v="106.69230769230769"/>
    <x v="0"/>
    <s v="science fiction"/>
    <n v="13"/>
    <n v="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x v="127"/>
    <x v="0"/>
    <b v="0"/>
    <n v="4"/>
    <b v="0"/>
    <s v="film &amp; video/science fiction"/>
    <n v="-0.97624999999999995"/>
    <n v="47.5"/>
    <x v="0"/>
    <s v="science fiction"/>
    <n v="13"/>
    <n v="28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x v="128"/>
    <x v="2"/>
    <b v="0"/>
    <n v="6"/>
    <b v="0"/>
    <s v="film &amp; video/science fiction"/>
    <n v="-0.98133000000000004"/>
    <n v="311.16666666666669"/>
    <x v="0"/>
    <s v="science fiction"/>
    <n v="13"/>
    <n v="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x v="129"/>
    <x v="3"/>
    <b v="0"/>
    <n v="0"/>
    <b v="0"/>
    <s v="film &amp; video/science fiction"/>
    <n v="-1"/>
    <e v="#DIV/0!"/>
    <x v="0"/>
    <s v="science fiction"/>
    <n v="13"/>
    <n v="2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x v="130"/>
    <x v="3"/>
    <b v="0"/>
    <n v="0"/>
    <b v="0"/>
    <s v="film &amp; video/science fiction"/>
    <n v="-1"/>
    <e v="#DIV/0!"/>
    <x v="0"/>
    <s v="science fiction"/>
    <n v="13"/>
    <n v="28"/>
  </r>
  <r>
    <n v="131"/>
    <s v="I (Canceled)"/>
    <s v="I"/>
    <n v="1200"/>
    <n v="0"/>
    <x v="1"/>
    <s v="US"/>
    <s v="USD"/>
    <n v="1467763200"/>
    <d v="2016-07-05T19:00:00"/>
    <n v="1466453161"/>
    <x v="131"/>
    <x v="2"/>
    <b v="0"/>
    <n v="0"/>
    <b v="0"/>
    <s v="film &amp; video/science fiction"/>
    <n v="-1"/>
    <e v="#DIV/0!"/>
    <x v="0"/>
    <s v="science fiction"/>
    <n v="13"/>
    <n v="28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x v="132"/>
    <x v="3"/>
    <b v="0"/>
    <n v="81"/>
    <b v="0"/>
    <s v="film &amp; video/science fiction"/>
    <n v="-0.90431249999999996"/>
    <n v="94.506172839506178"/>
    <x v="0"/>
    <s v="science fiction"/>
    <n v="13"/>
    <n v="2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x v="133"/>
    <x v="2"/>
    <b v="0"/>
    <n v="0"/>
    <b v="0"/>
    <s v="film &amp; video/science fiction"/>
    <n v="-1"/>
    <e v="#DIV/0!"/>
    <x v="0"/>
    <s v="science fiction"/>
    <n v="13"/>
    <n v="28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x v="134"/>
    <x v="0"/>
    <b v="0"/>
    <n v="0"/>
    <b v="0"/>
    <s v="film &amp; video/science fiction"/>
    <n v="-1"/>
    <e v="#DIV/0!"/>
    <x v="0"/>
    <s v="science fiction"/>
    <n v="13"/>
    <n v="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x v="135"/>
    <x v="3"/>
    <b v="0"/>
    <n v="5"/>
    <b v="0"/>
    <s v="film &amp; video/science fiction"/>
    <n v="-0.8656666666666667"/>
    <n v="80.599999999999994"/>
    <x v="0"/>
    <s v="science fiction"/>
    <n v="13"/>
    <n v="2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x v="136"/>
    <x v="0"/>
    <b v="0"/>
    <n v="0"/>
    <b v="0"/>
    <s v="film &amp; video/science fiction"/>
    <n v="-1"/>
    <e v="#DIV/0!"/>
    <x v="0"/>
    <s v="science fiction"/>
    <n v="13"/>
    <n v="2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x v="137"/>
    <x v="0"/>
    <b v="0"/>
    <n v="0"/>
    <b v="0"/>
    <s v="film &amp; video/science fiction"/>
    <n v="-1"/>
    <e v="#DIV/0!"/>
    <x v="0"/>
    <s v="science fiction"/>
    <n v="13"/>
    <n v="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x v="138"/>
    <x v="0"/>
    <b v="0"/>
    <n v="58"/>
    <b v="0"/>
    <s v="film &amp; video/science fiction"/>
    <n v="-0.96858666666666671"/>
    <n v="81.241379310344826"/>
    <x v="0"/>
    <s v="science fiction"/>
    <n v="13"/>
    <n v="2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x v="139"/>
    <x v="0"/>
    <b v="0"/>
    <n v="1"/>
    <b v="0"/>
    <s v="film &amp; video/science fiction"/>
    <n v="0"/>
    <n v="500"/>
    <x v="0"/>
    <s v="science fiction"/>
    <n v="13"/>
    <n v="2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x v="140"/>
    <x v="0"/>
    <b v="0"/>
    <n v="0"/>
    <b v="0"/>
    <s v="film &amp; video/science fiction"/>
    <n v="-1"/>
    <e v="#DIV/0!"/>
    <x v="0"/>
    <s v="science fiction"/>
    <n v="13"/>
    <n v="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x v="141"/>
    <x v="0"/>
    <b v="0"/>
    <n v="28"/>
    <b v="0"/>
    <s v="film &amp; video/science fiction"/>
    <n v="-0.89224999999999999"/>
    <n v="46.178571428571431"/>
    <x v="0"/>
    <s v="science fiction"/>
    <n v="13"/>
    <n v="2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x v="142"/>
    <x v="3"/>
    <b v="0"/>
    <n v="1"/>
    <b v="0"/>
    <s v="film &amp; video/science fiction"/>
    <n v="-0.9966666666666667"/>
    <n v="10"/>
    <x v="0"/>
    <s v="science fiction"/>
    <n v="13"/>
    <n v="2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x v="143"/>
    <x v="2"/>
    <b v="0"/>
    <n v="0"/>
    <b v="0"/>
    <s v="film &amp; video/science fiction"/>
    <n v="-1"/>
    <e v="#DIV/0!"/>
    <x v="0"/>
    <s v="science fiction"/>
    <n v="13"/>
    <n v="2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x v="144"/>
    <x v="0"/>
    <b v="0"/>
    <n v="37"/>
    <b v="0"/>
    <s v="film &amp; video/science fiction"/>
    <n v="-0.72399999999999998"/>
    <n v="55.945945945945944"/>
    <x v="0"/>
    <s v="science fiction"/>
    <n v="13"/>
    <n v="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x v="145"/>
    <x v="0"/>
    <b v="0"/>
    <n v="9"/>
    <b v="0"/>
    <s v="film &amp; video/science fiction"/>
    <n v="-0.92488888888888887"/>
    <n v="37.555555555555557"/>
    <x v="0"/>
    <s v="science fiction"/>
    <n v="13"/>
    <n v="2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x v="146"/>
    <x v="2"/>
    <b v="0"/>
    <n v="3"/>
    <b v="0"/>
    <s v="film &amp; video/science fiction"/>
    <n v="-0.99424999999999997"/>
    <n v="38.333333333333336"/>
    <x v="0"/>
    <s v="science fiction"/>
    <n v="13"/>
    <n v="28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x v="147"/>
    <x v="3"/>
    <b v="0"/>
    <n v="0"/>
    <b v="0"/>
    <s v="film &amp; video/science fiction"/>
    <n v="-1"/>
    <e v="#DIV/0!"/>
    <x v="0"/>
    <s v="science fiction"/>
    <n v="13"/>
    <n v="2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x v="148"/>
    <x v="2"/>
    <b v="0"/>
    <n v="2"/>
    <b v="0"/>
    <s v="film &amp; video/science fiction"/>
    <n v="-0.99919999999999998"/>
    <n v="20"/>
    <x v="0"/>
    <s v="science fiction"/>
    <n v="13"/>
    <n v="2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x v="149"/>
    <x v="3"/>
    <b v="0"/>
    <n v="6"/>
    <b v="0"/>
    <s v="film &amp; video/science fiction"/>
    <n v="-0.99080000000000001"/>
    <n v="15.333333333333334"/>
    <x v="0"/>
    <s v="science fiction"/>
    <n v="13"/>
    <n v="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x v="150"/>
    <x v="0"/>
    <b v="0"/>
    <n v="67"/>
    <b v="0"/>
    <s v="film &amp; video/science fiction"/>
    <n v="-0.7683692307692308"/>
    <n v="449.43283582089555"/>
    <x v="0"/>
    <s v="science fiction"/>
    <n v="13"/>
    <n v="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x v="151"/>
    <x v="0"/>
    <b v="0"/>
    <n v="5"/>
    <b v="0"/>
    <s v="film &amp; video/science fiction"/>
    <n v="-0.99944"/>
    <n v="28"/>
    <x v="0"/>
    <s v="science fiction"/>
    <n v="13"/>
    <n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x v="152"/>
    <x v="3"/>
    <b v="0"/>
    <n v="2"/>
    <b v="0"/>
    <s v="film &amp; video/science fiction"/>
    <n v="-0.99992105263157893"/>
    <n v="15"/>
    <x v="0"/>
    <s v="science fiction"/>
    <n v="13"/>
    <n v="2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x v="153"/>
    <x v="3"/>
    <b v="0"/>
    <n v="10"/>
    <b v="0"/>
    <s v="film &amp; video/science fiction"/>
    <n v="-0.99282000000000004"/>
    <n v="35.9"/>
    <x v="0"/>
    <s v="science fiction"/>
    <n v="13"/>
    <n v="2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x v="154"/>
    <x v="0"/>
    <b v="0"/>
    <n v="3"/>
    <b v="0"/>
    <s v="film &amp; video/science fiction"/>
    <n v="-0.97333333333333338"/>
    <n v="13.333333333333334"/>
    <x v="0"/>
    <s v="science fiction"/>
    <n v="13"/>
    <n v="2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x v="155"/>
    <x v="0"/>
    <b v="0"/>
    <n v="4"/>
    <b v="0"/>
    <s v="film &amp; video/science fiction"/>
    <n v="-0.99994000000000005"/>
    <n v="20.25"/>
    <x v="0"/>
    <s v="science fiction"/>
    <n v="13"/>
    <n v="2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x v="156"/>
    <x v="3"/>
    <b v="0"/>
    <n v="15"/>
    <b v="0"/>
    <s v="film &amp; video/science fiction"/>
    <n v="-0.94899999999999995"/>
    <n v="119"/>
    <x v="0"/>
    <s v="science fiction"/>
    <n v="13"/>
    <n v="2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x v="157"/>
    <x v="2"/>
    <b v="0"/>
    <n v="2"/>
    <b v="0"/>
    <s v="film &amp; video/science fiction"/>
    <n v="-0.99732888146911525"/>
    <n v="4"/>
    <x v="0"/>
    <s v="science fiction"/>
    <n v="13"/>
    <n v="2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x v="158"/>
    <x v="3"/>
    <b v="0"/>
    <n v="0"/>
    <b v="0"/>
    <s v="film &amp; video/science fiction"/>
    <n v="-1"/>
    <e v="#DIV/0!"/>
    <x v="0"/>
    <s v="science fiction"/>
    <n v="13"/>
    <n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x v="159"/>
    <x v="2"/>
    <b v="0"/>
    <n v="1"/>
    <b v="0"/>
    <s v="film &amp; video/science fiction"/>
    <n v="-0.99997999999999998"/>
    <n v="10"/>
    <x v="0"/>
    <s v="science fiction"/>
    <n v="13"/>
    <n v="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x v="160"/>
    <x v="0"/>
    <b v="0"/>
    <n v="0"/>
    <b v="0"/>
    <s v="film &amp; video/drama"/>
    <n v="-1"/>
    <e v="#DIV/0!"/>
    <x v="0"/>
    <s v="drama"/>
    <n v="13"/>
    <n v="1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x v="161"/>
    <x v="3"/>
    <b v="0"/>
    <n v="1"/>
    <b v="0"/>
    <s v="film &amp; video/drama"/>
    <n v="-0.99990000000000001"/>
    <n v="5"/>
    <x v="0"/>
    <s v="drama"/>
    <n v="13"/>
    <n v="18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x v="162"/>
    <x v="3"/>
    <b v="0"/>
    <n v="10"/>
    <b v="0"/>
    <s v="film &amp; video/drama"/>
    <n v="-0.84464285714285714"/>
    <n v="43.5"/>
    <x v="0"/>
    <s v="drama"/>
    <n v="13"/>
    <n v="1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x v="163"/>
    <x v="0"/>
    <b v="0"/>
    <n v="0"/>
    <b v="0"/>
    <s v="film &amp; video/drama"/>
    <n v="-1"/>
    <e v="#DIV/0!"/>
    <x v="0"/>
    <s v="drama"/>
    <n v="13"/>
    <n v="1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x v="164"/>
    <x v="3"/>
    <b v="0"/>
    <n v="7"/>
    <b v="0"/>
    <s v="film &amp; video/drama"/>
    <n v="-0.9946666666666667"/>
    <n v="91.428571428571431"/>
    <x v="0"/>
    <s v="drama"/>
    <n v="13"/>
    <n v="18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x v="165"/>
    <x v="0"/>
    <b v="0"/>
    <n v="0"/>
    <b v="0"/>
    <s v="film &amp; video/drama"/>
    <n v="-1"/>
    <e v="#DIV/0!"/>
    <x v="0"/>
    <s v="drama"/>
    <n v="13"/>
    <n v="1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x v="166"/>
    <x v="2"/>
    <b v="0"/>
    <n v="1"/>
    <b v="0"/>
    <s v="film &amp; video/drama"/>
    <n v="-0.4"/>
    <n v="3000"/>
    <x v="0"/>
    <s v="drama"/>
    <n v="13"/>
    <n v="18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x v="167"/>
    <x v="0"/>
    <b v="0"/>
    <n v="2"/>
    <b v="0"/>
    <s v="film &amp; video/drama"/>
    <n v="-0.99990000000000001"/>
    <n v="5.5"/>
    <x v="0"/>
    <s v="drama"/>
    <n v="13"/>
    <n v="1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x v="168"/>
    <x v="0"/>
    <b v="0"/>
    <n v="3"/>
    <b v="0"/>
    <s v="film &amp; video/drama"/>
    <n v="-0.95937499999999998"/>
    <n v="108.33333333333333"/>
    <x v="0"/>
    <s v="drama"/>
    <n v="13"/>
    <n v="1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x v="169"/>
    <x v="3"/>
    <b v="0"/>
    <n v="10"/>
    <b v="0"/>
    <s v="film &amp; video/drama"/>
    <n v="-0.77600000000000002"/>
    <n v="56"/>
    <x v="0"/>
    <s v="drama"/>
    <n v="13"/>
    <n v="1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x v="170"/>
    <x v="0"/>
    <b v="0"/>
    <n v="10"/>
    <b v="0"/>
    <s v="film &amp; video/drama"/>
    <n v="-0.96750000000000003"/>
    <n v="32.5"/>
    <x v="0"/>
    <s v="drama"/>
    <n v="13"/>
    <n v="1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x v="171"/>
    <x v="2"/>
    <b v="0"/>
    <n v="1"/>
    <b v="0"/>
    <s v="film &amp; video/drama"/>
    <n v="-0.99997999999999998"/>
    <n v="1"/>
    <x v="0"/>
    <s v="drama"/>
    <n v="13"/>
    <n v="18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x v="172"/>
    <x v="0"/>
    <b v="0"/>
    <n v="0"/>
    <b v="0"/>
    <s v="film &amp; video/drama"/>
    <n v="-1"/>
    <e v="#DIV/0!"/>
    <x v="0"/>
    <s v="drama"/>
    <n v="13"/>
    <n v="1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x v="173"/>
    <x v="0"/>
    <b v="0"/>
    <n v="0"/>
    <b v="0"/>
    <s v="film &amp; video/drama"/>
    <n v="-1"/>
    <e v="#DIV/0!"/>
    <x v="0"/>
    <s v="drama"/>
    <n v="13"/>
    <n v="1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x v="174"/>
    <x v="0"/>
    <b v="0"/>
    <n v="0"/>
    <b v="0"/>
    <s v="film &amp; video/drama"/>
    <n v="-1"/>
    <e v="#DIV/0!"/>
    <x v="0"/>
    <s v="drama"/>
    <n v="13"/>
    <n v="1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x v="175"/>
    <x v="3"/>
    <b v="0"/>
    <n v="26"/>
    <b v="0"/>
    <s v="film &amp; video/drama"/>
    <n v="-0.93515000000000004"/>
    <n v="49.884615384615387"/>
    <x v="0"/>
    <s v="drama"/>
    <n v="13"/>
    <n v="1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x v="176"/>
    <x v="0"/>
    <b v="0"/>
    <n v="0"/>
    <b v="0"/>
    <s v="film &amp; video/drama"/>
    <n v="-1"/>
    <e v="#DIV/0!"/>
    <x v="0"/>
    <s v="drama"/>
    <n v="13"/>
    <n v="18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x v="177"/>
    <x v="0"/>
    <b v="0"/>
    <n v="7"/>
    <b v="0"/>
    <s v="film &amp; video/drama"/>
    <n v="-0.6"/>
    <n v="25.714285714285715"/>
    <x v="0"/>
    <s v="drama"/>
    <n v="13"/>
    <n v="18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x v="178"/>
    <x v="0"/>
    <b v="0"/>
    <n v="0"/>
    <b v="0"/>
    <s v="film &amp; video/drama"/>
    <n v="-1"/>
    <e v="#DIV/0!"/>
    <x v="0"/>
    <s v="drama"/>
    <n v="13"/>
    <n v="18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x v="179"/>
    <x v="2"/>
    <b v="0"/>
    <n v="2"/>
    <b v="0"/>
    <s v="film &amp; video/drama"/>
    <n v="-0.8"/>
    <n v="100"/>
    <x v="0"/>
    <s v="drama"/>
    <n v="13"/>
    <n v="1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x v="180"/>
    <x v="0"/>
    <b v="0"/>
    <n v="13"/>
    <b v="0"/>
    <s v="film &amp; video/drama"/>
    <n v="-0.66583333333333339"/>
    <n v="30.846153846153847"/>
    <x v="0"/>
    <s v="drama"/>
    <n v="13"/>
    <n v="1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x v="181"/>
    <x v="0"/>
    <b v="0"/>
    <n v="4"/>
    <b v="0"/>
    <s v="film &amp; video/drama"/>
    <n v="-0.78907391177329833"/>
    <n v="180.5"/>
    <x v="0"/>
    <s v="drama"/>
    <n v="13"/>
    <n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x v="182"/>
    <x v="2"/>
    <b v="0"/>
    <n v="0"/>
    <b v="0"/>
    <s v="film &amp; video/drama"/>
    <n v="-1"/>
    <e v="#DIV/0!"/>
    <x v="0"/>
    <s v="drama"/>
    <n v="13"/>
    <n v="18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x v="183"/>
    <x v="3"/>
    <b v="0"/>
    <n v="12"/>
    <b v="0"/>
    <s v="film &amp; video/drama"/>
    <n v="-0.64144000000000001"/>
    <n v="373.5"/>
    <x v="0"/>
    <s v="drama"/>
    <n v="13"/>
    <n v="1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x v="184"/>
    <x v="3"/>
    <b v="0"/>
    <n v="2"/>
    <b v="0"/>
    <s v="film &amp; video/drama"/>
    <n v="-0.96599999999999997"/>
    <n v="25.5"/>
    <x v="0"/>
    <s v="drama"/>
    <n v="13"/>
    <n v="18"/>
  </r>
  <r>
    <n v="185"/>
    <s v="BLANK Short Movie"/>
    <s v="Love has no boundaries!"/>
    <n v="40000"/>
    <n v="2200"/>
    <x v="2"/>
    <s v="NO"/>
    <s v="NOK"/>
    <n v="1471557139"/>
    <d v="2016-08-18T16:52:19"/>
    <n v="1468965139"/>
    <x v="185"/>
    <x v="2"/>
    <b v="0"/>
    <n v="10"/>
    <b v="0"/>
    <s v="film &amp; video/drama"/>
    <n v="-0.94499999999999995"/>
    <n v="220"/>
    <x v="0"/>
    <s v="drama"/>
    <n v="13"/>
    <n v="18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x v="186"/>
    <x v="1"/>
    <b v="0"/>
    <n v="0"/>
    <b v="0"/>
    <s v="film &amp; video/drama"/>
    <n v="-1"/>
    <e v="#DIV/0!"/>
    <x v="0"/>
    <s v="drama"/>
    <n v="13"/>
    <n v="1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x v="187"/>
    <x v="0"/>
    <b v="0"/>
    <n v="5"/>
    <b v="0"/>
    <s v="film &amp; video/drama"/>
    <n v="-0.84"/>
    <n v="160"/>
    <x v="0"/>
    <s v="drama"/>
    <n v="13"/>
    <n v="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x v="188"/>
    <x v="3"/>
    <b v="0"/>
    <n v="0"/>
    <b v="0"/>
    <s v="film &amp; video/drama"/>
    <n v="-1"/>
    <e v="#DIV/0!"/>
    <x v="0"/>
    <s v="drama"/>
    <n v="13"/>
    <n v="1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x v="189"/>
    <x v="2"/>
    <b v="0"/>
    <n v="5"/>
    <b v="0"/>
    <s v="film &amp; video/drama"/>
    <n v="-0.99931000000000003"/>
    <n v="69"/>
    <x v="0"/>
    <s v="drama"/>
    <n v="13"/>
    <n v="18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x v="190"/>
    <x v="2"/>
    <b v="0"/>
    <n v="1"/>
    <b v="0"/>
    <s v="film &amp; video/drama"/>
    <n v="-0.99583333333333335"/>
    <n v="50"/>
    <x v="0"/>
    <s v="drama"/>
    <n v="13"/>
    <n v="18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x v="191"/>
    <x v="0"/>
    <b v="0"/>
    <n v="3"/>
    <b v="0"/>
    <s v="film &amp; video/drama"/>
    <n v="-0.95"/>
    <n v="83.333333333333329"/>
    <x v="0"/>
    <s v="drama"/>
    <n v="13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x v="192"/>
    <x v="3"/>
    <b v="0"/>
    <n v="3"/>
    <b v="0"/>
    <s v="film &amp; video/drama"/>
    <n v="-0.99998299999999996"/>
    <n v="5.666666666666667"/>
    <x v="0"/>
    <s v="drama"/>
    <n v="13"/>
    <n v="1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x v="193"/>
    <x v="3"/>
    <b v="0"/>
    <n v="0"/>
    <b v="0"/>
    <s v="film &amp; video/drama"/>
    <n v="-1"/>
    <e v="#DIV/0!"/>
    <x v="0"/>
    <s v="drama"/>
    <n v="13"/>
    <n v="1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x v="194"/>
    <x v="2"/>
    <b v="0"/>
    <n v="3"/>
    <b v="0"/>
    <s v="film &amp; video/drama"/>
    <n v="-0.99880000000000002"/>
    <n v="1"/>
    <x v="0"/>
    <s v="drama"/>
    <n v="13"/>
    <n v="1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x v="195"/>
    <x v="0"/>
    <b v="0"/>
    <n v="0"/>
    <b v="0"/>
    <s v="film &amp; video/drama"/>
    <n v="-1"/>
    <e v="#DIV/0!"/>
    <x v="0"/>
    <s v="drama"/>
    <n v="13"/>
    <n v="1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x v="196"/>
    <x v="0"/>
    <b v="0"/>
    <n v="19"/>
    <b v="0"/>
    <s v="film &amp; video/drama"/>
    <n v="-0.58142857142857141"/>
    <n v="77.10526315789474"/>
    <x v="0"/>
    <s v="drama"/>
    <n v="13"/>
    <n v="1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x v="197"/>
    <x v="1"/>
    <b v="0"/>
    <n v="8"/>
    <b v="0"/>
    <s v="film &amp; video/drama"/>
    <n v="-0.8952"/>
    <n v="32.75"/>
    <x v="0"/>
    <s v="drama"/>
    <n v="13"/>
    <n v="1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x v="198"/>
    <x v="3"/>
    <b v="0"/>
    <n v="6"/>
    <b v="0"/>
    <s v="film &amp; video/drama"/>
    <n v="-0.98884000000000005"/>
    <n v="46.5"/>
    <x v="0"/>
    <s v="drama"/>
    <n v="13"/>
    <n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x v="199"/>
    <x v="2"/>
    <b v="0"/>
    <n v="0"/>
    <b v="0"/>
    <s v="film &amp; video/drama"/>
    <n v="-1"/>
    <e v="#DIV/0!"/>
    <x v="0"/>
    <s v="drama"/>
    <n v="13"/>
    <n v="1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x v="200"/>
    <x v="3"/>
    <b v="0"/>
    <n v="18"/>
    <b v="0"/>
    <s v="film &amp; video/drama"/>
    <n v="-0.73807499999999993"/>
    <n v="87.308333333333337"/>
    <x v="0"/>
    <s v="drama"/>
    <n v="13"/>
    <n v="1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x v="201"/>
    <x v="0"/>
    <b v="0"/>
    <n v="7"/>
    <b v="0"/>
    <s v="film &amp; video/drama"/>
    <n v="-0.41538461538461541"/>
    <n v="54.285714285714285"/>
    <x v="0"/>
    <s v="drama"/>
    <n v="13"/>
    <n v="18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x v="202"/>
    <x v="0"/>
    <b v="0"/>
    <n v="0"/>
    <b v="0"/>
    <s v="film &amp; video/drama"/>
    <n v="-1"/>
    <e v="#DIV/0!"/>
    <x v="0"/>
    <s v="drama"/>
    <n v="13"/>
    <n v="1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x v="203"/>
    <x v="3"/>
    <b v="0"/>
    <n v="8"/>
    <b v="0"/>
    <s v="film &amp; video/drama"/>
    <n v="-0.7016"/>
    <n v="93.25"/>
    <x v="0"/>
    <s v="drama"/>
    <n v="13"/>
    <n v="1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x v="204"/>
    <x v="2"/>
    <b v="0"/>
    <n v="1293"/>
    <b v="0"/>
    <s v="film &amp; video/drama"/>
    <n v="-0.49278333333333335"/>
    <n v="117.68368136117556"/>
    <x v="0"/>
    <s v="drama"/>
    <n v="13"/>
    <n v="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x v="205"/>
    <x v="0"/>
    <b v="0"/>
    <n v="17"/>
    <b v="0"/>
    <s v="film &amp; video/drama"/>
    <n v="-0.83750000000000002"/>
    <n v="76.470588235294116"/>
    <x v="0"/>
    <s v="drama"/>
    <n v="13"/>
    <n v="1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x v="206"/>
    <x v="2"/>
    <b v="0"/>
    <n v="0"/>
    <b v="0"/>
    <s v="film &amp; video/drama"/>
    <n v="-1"/>
    <e v="#DIV/0!"/>
    <x v="0"/>
    <s v="drama"/>
    <n v="13"/>
    <n v="1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x v="207"/>
    <x v="3"/>
    <b v="0"/>
    <n v="13"/>
    <b v="0"/>
    <s v="film &amp; video/drama"/>
    <n v="-0.84785714285714286"/>
    <n v="163.84615384615384"/>
    <x v="0"/>
    <s v="drama"/>
    <n v="13"/>
    <n v="1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x v="208"/>
    <x v="3"/>
    <b v="0"/>
    <n v="0"/>
    <b v="0"/>
    <s v="film &amp; video/drama"/>
    <n v="-1"/>
    <e v="#DIV/0!"/>
    <x v="0"/>
    <s v="drama"/>
    <n v="13"/>
    <n v="1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x v="209"/>
    <x v="0"/>
    <b v="0"/>
    <n v="0"/>
    <b v="0"/>
    <s v="film &amp; video/drama"/>
    <n v="-1"/>
    <e v="#DIV/0!"/>
    <x v="0"/>
    <s v="drama"/>
    <n v="13"/>
    <n v="1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x v="210"/>
    <x v="0"/>
    <b v="0"/>
    <n v="33"/>
    <b v="0"/>
    <s v="film &amp; video/drama"/>
    <n v="-0.74750000000000005"/>
    <n v="91.818181818181813"/>
    <x v="0"/>
    <s v="drama"/>
    <n v="13"/>
    <n v="1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x v="211"/>
    <x v="0"/>
    <b v="0"/>
    <n v="12"/>
    <b v="0"/>
    <s v="film &amp; video/drama"/>
    <n v="-0.55400000000000005"/>
    <n v="185.83333333333334"/>
    <x v="0"/>
    <s v="drama"/>
    <n v="13"/>
    <n v="1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x v="212"/>
    <x v="2"/>
    <b v="0"/>
    <n v="1"/>
    <b v="0"/>
    <s v="film &amp; video/drama"/>
    <n v="-0.99984126984126986"/>
    <n v="1"/>
    <x v="0"/>
    <s v="drama"/>
    <n v="13"/>
    <n v="1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x v="213"/>
    <x v="0"/>
    <b v="0"/>
    <n v="1"/>
    <b v="0"/>
    <s v="film &amp; video/drama"/>
    <n v="-0.99960000000000004"/>
    <n v="20"/>
    <x v="0"/>
    <s v="drama"/>
    <n v="13"/>
    <n v="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x v="214"/>
    <x v="0"/>
    <b v="0"/>
    <n v="1"/>
    <b v="0"/>
    <s v="film &amp; video/drama"/>
    <n v="-0.99992000000000003"/>
    <n v="1"/>
    <x v="0"/>
    <s v="drama"/>
    <n v="13"/>
    <n v="18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x v="215"/>
    <x v="2"/>
    <b v="0"/>
    <n v="1"/>
    <b v="0"/>
    <s v="film &amp; video/drama"/>
    <n v="-0.99772727272727268"/>
    <n v="10"/>
    <x v="0"/>
    <s v="drama"/>
    <n v="13"/>
    <n v="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x v="216"/>
    <x v="0"/>
    <b v="0"/>
    <n v="84"/>
    <b v="0"/>
    <s v="film &amp; video/drama"/>
    <n v="-0.44301559999999995"/>
    <n v="331.53833333333336"/>
    <x v="0"/>
    <s v="drama"/>
    <n v="13"/>
    <n v="18"/>
  </r>
  <r>
    <n v="217"/>
    <s v="Bitch"/>
    <s v="A roadmovie by paw"/>
    <n v="100000"/>
    <n v="11943"/>
    <x v="2"/>
    <s v="SE"/>
    <s v="SEK"/>
    <n v="1419780149"/>
    <d v="2014-12-28T10:22:29"/>
    <n v="1417101749"/>
    <x v="217"/>
    <x v="3"/>
    <b v="0"/>
    <n v="38"/>
    <b v="0"/>
    <s v="film &amp; video/drama"/>
    <n v="-0.88056999999999996"/>
    <n v="314.28947368421052"/>
    <x v="0"/>
    <s v="drama"/>
    <n v="13"/>
    <n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x v="218"/>
    <x v="0"/>
    <b v="0"/>
    <n v="1"/>
    <b v="0"/>
    <s v="film &amp; video/drama"/>
    <n v="-0.98"/>
    <n v="100"/>
    <x v="0"/>
    <s v="drama"/>
    <n v="13"/>
    <n v="18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x v="219"/>
    <x v="2"/>
    <b v="0"/>
    <n v="76"/>
    <b v="0"/>
    <s v="film &amp; video/drama"/>
    <n v="-0.82369999999999999"/>
    <n v="115.98684210526316"/>
    <x v="0"/>
    <s v="drama"/>
    <n v="13"/>
    <n v="1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x v="220"/>
    <x v="0"/>
    <b v="0"/>
    <n v="3"/>
    <b v="0"/>
    <s v="film &amp; video/drama"/>
    <n v="-0.99280000000000002"/>
    <n v="120"/>
    <x v="0"/>
    <s v="drama"/>
    <n v="13"/>
    <n v="18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x v="221"/>
    <x v="0"/>
    <b v="0"/>
    <n v="0"/>
    <b v="0"/>
    <s v="film &amp; video/drama"/>
    <n v="-1"/>
    <e v="#DIV/0!"/>
    <x v="0"/>
    <s v="drama"/>
    <n v="13"/>
    <n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x v="222"/>
    <x v="0"/>
    <b v="0"/>
    <n v="2"/>
    <b v="0"/>
    <s v="film &amp; video/drama"/>
    <n v="-0.87"/>
    <n v="65"/>
    <x v="0"/>
    <s v="drama"/>
    <n v="13"/>
    <n v="1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x v="223"/>
    <x v="2"/>
    <b v="0"/>
    <n v="0"/>
    <b v="0"/>
    <s v="film &amp; video/drama"/>
    <n v="-1"/>
    <e v="#DIV/0!"/>
    <x v="0"/>
    <s v="drama"/>
    <n v="13"/>
    <n v="1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x v="224"/>
    <x v="0"/>
    <b v="0"/>
    <n v="0"/>
    <b v="0"/>
    <s v="film &amp; video/drama"/>
    <n v="-1"/>
    <e v="#DIV/0!"/>
    <x v="0"/>
    <s v="drama"/>
    <n v="13"/>
    <n v="18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x v="225"/>
    <x v="2"/>
    <b v="0"/>
    <n v="0"/>
    <b v="0"/>
    <s v="film &amp; video/drama"/>
    <n v="-1"/>
    <e v="#DIV/0!"/>
    <x v="0"/>
    <s v="drama"/>
    <n v="13"/>
    <n v="18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x v="226"/>
    <x v="0"/>
    <b v="0"/>
    <n v="2"/>
    <b v="0"/>
    <s v="film &amp; video/drama"/>
    <n v="-0.99137931034482762"/>
    <n v="125"/>
    <x v="0"/>
    <s v="drama"/>
    <n v="13"/>
    <n v="1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x v="227"/>
    <x v="0"/>
    <b v="0"/>
    <n v="0"/>
    <b v="0"/>
    <s v="film &amp; video/drama"/>
    <n v="-1"/>
    <e v="#DIV/0!"/>
    <x v="0"/>
    <s v="drama"/>
    <n v="13"/>
    <n v="18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x v="228"/>
    <x v="0"/>
    <b v="0"/>
    <n v="0"/>
    <b v="0"/>
    <s v="film &amp; video/drama"/>
    <n v="-1"/>
    <e v="#DIV/0!"/>
    <x v="0"/>
    <s v="drama"/>
    <n v="13"/>
    <n v="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x v="229"/>
    <x v="2"/>
    <b v="0"/>
    <n v="0"/>
    <b v="0"/>
    <s v="film &amp; video/drama"/>
    <n v="-1"/>
    <e v="#DIV/0!"/>
    <x v="0"/>
    <s v="drama"/>
    <n v="13"/>
    <n v="1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x v="230"/>
    <x v="0"/>
    <b v="0"/>
    <n v="2"/>
    <b v="0"/>
    <s v="film &amp; video/drama"/>
    <n v="-0.996"/>
    <n v="30"/>
    <x v="0"/>
    <s v="drama"/>
    <n v="13"/>
    <n v="1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x v="231"/>
    <x v="0"/>
    <b v="0"/>
    <n v="0"/>
    <b v="0"/>
    <s v="film &amp; video/drama"/>
    <n v="-1"/>
    <e v="#DIV/0!"/>
    <x v="0"/>
    <s v="drama"/>
    <n v="13"/>
    <n v="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x v="232"/>
    <x v="0"/>
    <b v="0"/>
    <n v="7"/>
    <b v="0"/>
    <s v="film &amp; video/drama"/>
    <n v="-0.97250000000000003"/>
    <n v="15.714285714285714"/>
    <x v="0"/>
    <s v="drama"/>
    <n v="13"/>
    <n v="18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x v="233"/>
    <x v="2"/>
    <b v="0"/>
    <n v="0"/>
    <b v="0"/>
    <s v="film &amp; video/drama"/>
    <n v="-1"/>
    <e v="#DIV/0!"/>
    <x v="0"/>
    <s v="drama"/>
    <n v="13"/>
    <n v="1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x v="234"/>
    <x v="0"/>
    <b v="0"/>
    <n v="5"/>
    <b v="0"/>
    <s v="film &amp; video/drama"/>
    <n v="-0.59899999999999998"/>
    <n v="80.2"/>
    <x v="0"/>
    <s v="drama"/>
    <n v="13"/>
    <n v="1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x v="235"/>
    <x v="0"/>
    <b v="0"/>
    <n v="0"/>
    <b v="0"/>
    <s v="film &amp; video/drama"/>
    <n v="-1"/>
    <e v="#DIV/0!"/>
    <x v="0"/>
    <s v="drama"/>
    <n v="13"/>
    <n v="1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x v="236"/>
    <x v="0"/>
    <b v="0"/>
    <n v="0"/>
    <b v="0"/>
    <s v="film &amp; video/drama"/>
    <n v="-1"/>
    <e v="#DIV/0!"/>
    <x v="0"/>
    <s v="drama"/>
    <n v="13"/>
    <n v="18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x v="237"/>
    <x v="2"/>
    <b v="0"/>
    <n v="1"/>
    <b v="0"/>
    <s v="film &amp; video/drama"/>
    <n v="-0.9966666666666667"/>
    <n v="50"/>
    <x v="0"/>
    <s v="drama"/>
    <n v="13"/>
    <n v="1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x v="238"/>
    <x v="2"/>
    <b v="0"/>
    <n v="0"/>
    <b v="0"/>
    <s v="film &amp; video/drama"/>
    <n v="-1"/>
    <e v="#DIV/0!"/>
    <x v="0"/>
    <s v="drama"/>
    <n v="13"/>
    <n v="1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x v="239"/>
    <x v="0"/>
    <b v="0"/>
    <n v="5"/>
    <b v="0"/>
    <s v="film &amp; video/drama"/>
    <n v="-0.75"/>
    <n v="50"/>
    <x v="0"/>
    <s v="drama"/>
    <n v="13"/>
    <n v="1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x v="240"/>
    <x v="4"/>
    <b v="1"/>
    <n v="137"/>
    <b v="1"/>
    <s v="film &amp; video/documentary"/>
    <n v="7.6341333333333386E-2"/>
    <n v="117.84759124087591"/>
    <x v="0"/>
    <s v="documentary"/>
    <n v="13"/>
    <n v="2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x v="241"/>
    <x v="3"/>
    <b v="1"/>
    <n v="376"/>
    <b v="1"/>
    <s v="film &amp; video/documentary"/>
    <n v="0.12637362637362637"/>
    <n v="109.04255319148936"/>
    <x v="0"/>
    <s v="documentary"/>
    <n v="13"/>
    <n v="2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x v="242"/>
    <x v="6"/>
    <b v="1"/>
    <n v="202"/>
    <b v="1"/>
    <s v="film &amp; video/documentary"/>
    <n v="0.13461538461538461"/>
    <n v="73.019801980198025"/>
    <x v="0"/>
    <s v="documentary"/>
    <n v="13"/>
    <n v="2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x v="243"/>
    <x v="3"/>
    <b v="1"/>
    <n v="328"/>
    <b v="1"/>
    <s v="film &amp; video/documentary"/>
    <n v="2.5919999999999999E-2"/>
    <n v="78.195121951219505"/>
    <x v="0"/>
    <s v="documentary"/>
    <n v="13"/>
    <n v="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x v="244"/>
    <x v="7"/>
    <b v="1"/>
    <n v="84"/>
    <b v="1"/>
    <s v="film &amp; video/documentary"/>
    <n v="0.13757142857142857"/>
    <n v="47.398809523809526"/>
    <x v="0"/>
    <s v="documentary"/>
    <n v="13"/>
    <n v="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x v="245"/>
    <x v="5"/>
    <b v="1"/>
    <n v="96"/>
    <b v="1"/>
    <s v="film &amp; video/documentary"/>
    <n v="3.7199999999999997E-2"/>
    <n v="54.020833333333336"/>
    <x v="0"/>
    <s v="documentary"/>
    <n v="13"/>
    <n v="2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x v="246"/>
    <x v="7"/>
    <b v="1"/>
    <n v="223"/>
    <b v="1"/>
    <s v="film &amp; video/documentary"/>
    <n v="2.0546000000000002"/>
    <n v="68.488789237668158"/>
    <x v="0"/>
    <s v="documentary"/>
    <n v="13"/>
    <n v="2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x v="247"/>
    <x v="7"/>
    <b v="1"/>
    <n v="62"/>
    <b v="1"/>
    <s v="film &amp; video/documentary"/>
    <n v="0.34100000000000003"/>
    <n v="108.14516129032258"/>
    <x v="0"/>
    <s v="documentary"/>
    <n v="13"/>
    <n v="2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x v="248"/>
    <x v="6"/>
    <b v="1"/>
    <n v="146"/>
    <b v="1"/>
    <s v="film &amp; video/documentary"/>
    <n v="1.3329411764705883E-2"/>
    <n v="589.95205479452056"/>
    <x v="0"/>
    <s v="documentary"/>
    <n v="13"/>
    <n v="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x v="249"/>
    <x v="7"/>
    <b v="1"/>
    <n v="235"/>
    <b v="1"/>
    <s v="film &amp; video/documentary"/>
    <n v="0.12920000000000001"/>
    <n v="48.051063829787232"/>
    <x v="0"/>
    <s v="documentary"/>
    <n v="13"/>
    <n v="2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x v="250"/>
    <x v="4"/>
    <b v="1"/>
    <n v="437"/>
    <b v="1"/>
    <s v="film &amp; video/documentary"/>
    <n v="5.5833333333333332E-2"/>
    <n v="72.482837528604122"/>
    <x v="0"/>
    <s v="documentary"/>
    <n v="13"/>
    <n v="2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x v="251"/>
    <x v="5"/>
    <b v="1"/>
    <n v="77"/>
    <b v="1"/>
    <s v="film &amp; video/documentary"/>
    <n v="0.25571428571428573"/>
    <n v="57.077922077922075"/>
    <x v="0"/>
    <s v="documentary"/>
    <n v="13"/>
    <n v="2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x v="252"/>
    <x v="7"/>
    <b v="1"/>
    <n v="108"/>
    <b v="1"/>
    <s v="film &amp; video/documentary"/>
    <n v="0.84560000000000002"/>
    <n v="85.444444444444443"/>
    <x v="0"/>
    <s v="documentary"/>
    <n v="13"/>
    <n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x v="253"/>
    <x v="5"/>
    <b v="1"/>
    <n v="7"/>
    <b v="1"/>
    <s v="film &amp; video/documentary"/>
    <n v="7.3333333333333332E-3"/>
    <n v="215.85714285714286"/>
    <x v="0"/>
    <s v="documentary"/>
    <n v="13"/>
    <n v="2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x v="254"/>
    <x v="0"/>
    <b v="1"/>
    <n v="314"/>
    <b v="1"/>
    <s v="film &amp; video/documentary"/>
    <n v="0.1694725"/>
    <n v="89.38643312101911"/>
    <x v="0"/>
    <s v="documentary"/>
    <n v="13"/>
    <n v="2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x v="255"/>
    <x v="6"/>
    <b v="1"/>
    <n v="188"/>
    <b v="1"/>
    <s v="film &amp; video/documentary"/>
    <n v="6.7332499999999976E-2"/>
    <n v="45.418404255319146"/>
    <x v="0"/>
    <s v="documentary"/>
    <n v="13"/>
    <n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x v="256"/>
    <x v="4"/>
    <b v="1"/>
    <n v="275"/>
    <b v="1"/>
    <s v="film &amp; video/documentary"/>
    <n v="0.39100000000000001"/>
    <n v="65.756363636363631"/>
    <x v="0"/>
    <s v="documentary"/>
    <n v="13"/>
    <n v="2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x v="257"/>
    <x v="2"/>
    <b v="1"/>
    <n v="560"/>
    <b v="1"/>
    <s v="film &amp; video/documentary"/>
    <n v="6.7264857142857057E-2"/>
    <n v="66.70405357142856"/>
    <x v="0"/>
    <s v="documentary"/>
    <n v="13"/>
    <n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x v="258"/>
    <x v="6"/>
    <b v="1"/>
    <n v="688"/>
    <b v="1"/>
    <s v="film &amp; video/documentary"/>
    <n v="0.91139999999999999"/>
    <n v="83.345930232558146"/>
    <x v="0"/>
    <s v="documentary"/>
    <n v="13"/>
    <n v="2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x v="259"/>
    <x v="0"/>
    <b v="1"/>
    <n v="942"/>
    <b v="1"/>
    <s v="film &amp; video/documentary"/>
    <n v="0.31937893333333334"/>
    <n v="105.04609341825902"/>
    <x v="0"/>
    <s v="documentary"/>
    <n v="13"/>
    <n v="2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x v="260"/>
    <x v="7"/>
    <b v="1"/>
    <n v="88"/>
    <b v="1"/>
    <s v="film &amp; video/documentary"/>
    <n v="6.4000000000000001E-2"/>
    <n v="120.90909090909091"/>
    <x v="0"/>
    <s v="documentary"/>
    <n v="13"/>
    <n v="2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x v="261"/>
    <x v="5"/>
    <b v="1"/>
    <n v="220"/>
    <b v="1"/>
    <s v="film &amp; video/documentary"/>
    <n v="7.3999999999999996E-2"/>
    <n v="97.63636363636364"/>
    <x v="0"/>
    <s v="documentary"/>
    <n v="13"/>
    <n v="2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x v="262"/>
    <x v="6"/>
    <b v="1"/>
    <n v="145"/>
    <b v="1"/>
    <s v="film &amp; video/documentary"/>
    <n v="1.4"/>
    <n v="41.379310344827587"/>
    <x v="0"/>
    <s v="documentary"/>
    <n v="13"/>
    <n v="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x v="263"/>
    <x v="5"/>
    <b v="1"/>
    <n v="963"/>
    <b v="1"/>
    <s v="film &amp; video/documentary"/>
    <n v="0.18081080000000002"/>
    <n v="30.654485981308412"/>
    <x v="0"/>
    <s v="documentary"/>
    <n v="13"/>
    <n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x v="264"/>
    <x v="5"/>
    <b v="1"/>
    <n v="91"/>
    <b v="1"/>
    <s v="film &amp; video/documentary"/>
    <n v="0.182"/>
    <n v="64.945054945054949"/>
    <x v="0"/>
    <s v="documentary"/>
    <n v="13"/>
    <n v="2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x v="265"/>
    <x v="7"/>
    <b v="1"/>
    <n v="58"/>
    <b v="1"/>
    <s v="film &amp; video/documentary"/>
    <n v="0.111"/>
    <n v="95.775862068965523"/>
    <x v="0"/>
    <s v="documentary"/>
    <n v="13"/>
    <n v="2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x v="266"/>
    <x v="7"/>
    <b v="1"/>
    <n v="36"/>
    <b v="1"/>
    <s v="film &amp; video/documentary"/>
    <n v="0.45500000000000002"/>
    <n v="40.416666666666664"/>
    <x v="0"/>
    <s v="documentary"/>
    <n v="13"/>
    <n v="2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x v="267"/>
    <x v="3"/>
    <b v="1"/>
    <n v="165"/>
    <b v="1"/>
    <s v="film &amp; video/documentary"/>
    <n v="0.31628832487309649"/>
    <n v="78.578424242424248"/>
    <x v="0"/>
    <s v="documentary"/>
    <n v="13"/>
    <n v="2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x v="268"/>
    <x v="6"/>
    <b v="1"/>
    <n v="111"/>
    <b v="1"/>
    <s v="film &amp; video/documentary"/>
    <n v="0.114"/>
    <n v="50.18018018018018"/>
    <x v="0"/>
    <s v="documentary"/>
    <n v="13"/>
    <n v="2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x v="269"/>
    <x v="1"/>
    <b v="1"/>
    <n v="1596"/>
    <b v="1"/>
    <s v="film &amp; video/documentary"/>
    <n v="0.47233769999999992"/>
    <n v="92.251735588972423"/>
    <x v="0"/>
    <s v="documentary"/>
    <n v="13"/>
    <n v="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x v="270"/>
    <x v="6"/>
    <b v="1"/>
    <n v="61"/>
    <b v="1"/>
    <s v="film &amp; video/documentary"/>
    <n v="0.52608695652173909"/>
    <n v="57.540983606557376"/>
    <x v="0"/>
    <s v="documentary"/>
    <n v="13"/>
    <n v="2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x v="271"/>
    <x v="4"/>
    <b v="1"/>
    <n v="287"/>
    <b v="1"/>
    <s v="film &amp; video/documentary"/>
    <n v="4.6800000000000001E-2"/>
    <n v="109.42160278745645"/>
    <x v="0"/>
    <s v="documentary"/>
    <n v="13"/>
    <n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x v="272"/>
    <x v="7"/>
    <b v="1"/>
    <n v="65"/>
    <b v="1"/>
    <s v="film &amp; video/documentary"/>
    <n v="0.77433666666666678"/>
    <n v="81.892461538461546"/>
    <x v="0"/>
    <s v="documentary"/>
    <n v="13"/>
    <n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x v="273"/>
    <x v="6"/>
    <b v="1"/>
    <n v="118"/>
    <b v="1"/>
    <s v="film &amp; video/documentary"/>
    <n v="7.7757999999999994E-2"/>
    <n v="45.667711864406776"/>
    <x v="0"/>
    <s v="documentary"/>
    <n v="13"/>
    <n v="2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x v="274"/>
    <x v="5"/>
    <b v="1"/>
    <n v="113"/>
    <b v="1"/>
    <s v="film &amp; video/documentary"/>
    <n v="0.56000000000000005"/>
    <n v="55.221238938053098"/>
    <x v="0"/>
    <s v="documentary"/>
    <n v="13"/>
    <n v="2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x v="275"/>
    <x v="5"/>
    <b v="1"/>
    <n v="332"/>
    <b v="1"/>
    <s v="film &amp; video/documentary"/>
    <n v="8.3949999999999997E-2"/>
    <n v="65.298192771084331"/>
    <x v="0"/>
    <s v="documentary"/>
    <n v="13"/>
    <n v="2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x v="276"/>
    <x v="5"/>
    <b v="1"/>
    <n v="62"/>
    <b v="1"/>
    <s v="film &amp; video/documentary"/>
    <n v="0.47599999999999998"/>
    <n v="95.225806451612897"/>
    <x v="0"/>
    <s v="documentary"/>
    <n v="13"/>
    <n v="2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x v="277"/>
    <x v="0"/>
    <b v="1"/>
    <n v="951"/>
    <b v="1"/>
    <s v="film &amp; video/documentary"/>
    <n v="0.10381538461538461"/>
    <n v="75.444794952681391"/>
    <x v="0"/>
    <s v="documentary"/>
    <n v="13"/>
    <n v="2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x v="278"/>
    <x v="5"/>
    <b v="1"/>
    <n v="415"/>
    <b v="1"/>
    <s v="film &amp; video/documentary"/>
    <n v="0.50348148148148153"/>
    <n v="97.816867469879512"/>
    <x v="0"/>
    <s v="documentary"/>
    <n v="13"/>
    <n v="2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x v="279"/>
    <x v="1"/>
    <b v="1"/>
    <n v="305"/>
    <b v="1"/>
    <s v="film &amp; video/documentary"/>
    <n v="0.57318294117647062"/>
    <n v="87.685606557377056"/>
    <x v="0"/>
    <s v="documentary"/>
    <n v="13"/>
    <n v="2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x v="280"/>
    <x v="3"/>
    <b v="1"/>
    <n v="2139"/>
    <b v="1"/>
    <s v="film &amp; video/documentary"/>
    <n v="0.56144000000000005"/>
    <n v="54.748948106591868"/>
    <x v="0"/>
    <s v="documentary"/>
    <n v="13"/>
    <n v="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x v="281"/>
    <x v="8"/>
    <b v="1"/>
    <n v="79"/>
    <b v="1"/>
    <s v="film &amp; video/documentary"/>
    <n v="0.20587636363636358"/>
    <n v="83.953417721518989"/>
    <x v="0"/>
    <s v="documentary"/>
    <n v="13"/>
    <n v="2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x v="282"/>
    <x v="7"/>
    <b v="1"/>
    <n v="179"/>
    <b v="1"/>
    <s v="film &amp; video/documentary"/>
    <n v="1.1888888888888888E-2"/>
    <n v="254.38547486033519"/>
    <x v="0"/>
    <s v="documentary"/>
    <n v="13"/>
    <n v="24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x v="283"/>
    <x v="6"/>
    <b v="1"/>
    <n v="202"/>
    <b v="1"/>
    <s v="film &amp; video/documentary"/>
    <n v="0.14272499999999996"/>
    <n v="101.8269801980198"/>
    <x v="0"/>
    <s v="documentary"/>
    <n v="13"/>
    <n v="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x v="284"/>
    <x v="6"/>
    <b v="1"/>
    <n v="760"/>
    <b v="1"/>
    <s v="film &amp; video/documentary"/>
    <n v="4.6261499999999976E-2"/>
    <n v="55.066394736842106"/>
    <x v="0"/>
    <s v="documentary"/>
    <n v="13"/>
    <n v="2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x v="285"/>
    <x v="4"/>
    <b v="1"/>
    <n v="563"/>
    <b v="1"/>
    <s v="film &amp; video/documentary"/>
    <n v="1.2882507142857142"/>
    <n v="56.901438721136763"/>
    <x v="0"/>
    <s v="documentary"/>
    <n v="13"/>
    <n v="2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x v="286"/>
    <x v="4"/>
    <b v="1"/>
    <n v="135"/>
    <b v="1"/>
    <s v="film &amp; video/documentary"/>
    <n v="9.1533333333333328E-2"/>
    <n v="121.28148148148148"/>
    <x v="0"/>
    <s v="documentary"/>
    <n v="13"/>
    <n v="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x v="287"/>
    <x v="5"/>
    <b v="1"/>
    <n v="290"/>
    <b v="1"/>
    <s v="film &amp; video/documentary"/>
    <n v="0.76300000000000001"/>
    <n v="91.189655172413794"/>
    <x v="0"/>
    <s v="documentary"/>
    <n v="13"/>
    <n v="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x v="288"/>
    <x v="5"/>
    <b v="1"/>
    <n v="447"/>
    <b v="1"/>
    <s v="film &amp; video/documentary"/>
    <n v="3.2106199999999953E-2"/>
    <n v="115.44812080536913"/>
    <x v="0"/>
    <s v="documentary"/>
    <n v="13"/>
    <n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x v="289"/>
    <x v="4"/>
    <b v="1"/>
    <n v="232"/>
    <b v="1"/>
    <s v="film &amp; video/documentary"/>
    <n v="4.82E-2"/>
    <n v="67.771551724137936"/>
    <x v="0"/>
    <s v="documentary"/>
    <n v="13"/>
    <n v="2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x v="290"/>
    <x v="7"/>
    <b v="1"/>
    <n v="168"/>
    <b v="1"/>
    <s v="film &amp; video/documentary"/>
    <n v="6.6844444444444484E-2"/>
    <n v="28.576190476190476"/>
    <x v="0"/>
    <s v="documentary"/>
    <n v="13"/>
    <n v="2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x v="291"/>
    <x v="4"/>
    <b v="1"/>
    <n v="128"/>
    <b v="1"/>
    <s v="film &amp; video/documentary"/>
    <n v="0.20019999999999999"/>
    <n v="46.8828125"/>
    <x v="0"/>
    <s v="documentary"/>
    <n v="13"/>
    <n v="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x v="292"/>
    <x v="6"/>
    <b v="1"/>
    <n v="493"/>
    <b v="1"/>
    <s v="film &amp; video/documentary"/>
    <n v="1.5069333333333294E-2"/>
    <n v="154.42231237322514"/>
    <x v="0"/>
    <s v="documentary"/>
    <n v="13"/>
    <n v="2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x v="293"/>
    <x v="3"/>
    <b v="1"/>
    <n v="131"/>
    <b v="1"/>
    <s v="film &amp; video/documentary"/>
    <n v="1.3846153846153847E-2"/>
    <n v="201.22137404580153"/>
    <x v="0"/>
    <s v="documentary"/>
    <n v="13"/>
    <n v="2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x v="294"/>
    <x v="7"/>
    <b v="1"/>
    <n v="50"/>
    <b v="1"/>
    <s v="film &amp; video/documentary"/>
    <n v="0"/>
    <n v="100"/>
    <x v="0"/>
    <s v="documentary"/>
    <n v="13"/>
    <n v="2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x v="295"/>
    <x v="4"/>
    <b v="1"/>
    <n v="665"/>
    <b v="1"/>
    <s v="film &amp; video/documentary"/>
    <n v="0.33109119999999997"/>
    <n v="100.08204511278196"/>
    <x v="0"/>
    <s v="documentary"/>
    <n v="13"/>
    <n v="2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x v="296"/>
    <x v="5"/>
    <b v="1"/>
    <n v="129"/>
    <b v="1"/>
    <s v="film &amp; video/documentary"/>
    <n v="0.18726199999999998"/>
    <n v="230.08953488372092"/>
    <x v="0"/>
    <s v="documentary"/>
    <n v="13"/>
    <n v="2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x v="297"/>
    <x v="0"/>
    <b v="1"/>
    <n v="142"/>
    <b v="1"/>
    <s v="film &amp; video/documentary"/>
    <n v="6.4000000000000003E-3"/>
    <n v="141.74647887323943"/>
    <x v="0"/>
    <s v="documentary"/>
    <n v="13"/>
    <n v="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x v="298"/>
    <x v="3"/>
    <b v="1"/>
    <n v="2436"/>
    <b v="1"/>
    <s v="film &amp; video/documentary"/>
    <n v="8.932412698412695E-2"/>
    <n v="56.344351395730705"/>
    <x v="0"/>
    <s v="documentary"/>
    <n v="13"/>
    <n v="2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x v="299"/>
    <x v="7"/>
    <b v="1"/>
    <n v="244"/>
    <b v="1"/>
    <s v="film &amp; video/documentary"/>
    <n v="0.78952500000000003"/>
    <n v="73.341188524590166"/>
    <x v="0"/>
    <s v="documentary"/>
    <n v="13"/>
    <n v="2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x v="300"/>
    <x v="6"/>
    <b v="1"/>
    <n v="298"/>
    <b v="1"/>
    <s v="film &amp; video/documentary"/>
    <n v="1.7226399999999996E-2"/>
    <n v="85.337785234899329"/>
    <x v="0"/>
    <s v="documentary"/>
    <n v="13"/>
    <n v="2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x v="301"/>
    <x v="4"/>
    <b v="1"/>
    <n v="251"/>
    <b v="1"/>
    <s v="film &amp; video/documentary"/>
    <n v="0.18734999999999993"/>
    <n v="61.496215139442228"/>
    <x v="0"/>
    <s v="documentary"/>
    <n v="13"/>
    <n v="2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x v="302"/>
    <x v="5"/>
    <b v="1"/>
    <n v="108"/>
    <b v="1"/>
    <s v="film &amp; video/documentary"/>
    <n v="4.5999999999999999E-3"/>
    <n v="93.018518518518519"/>
    <x v="0"/>
    <s v="documentary"/>
    <n v="13"/>
    <n v="2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x v="303"/>
    <x v="5"/>
    <b v="1"/>
    <n v="82"/>
    <b v="1"/>
    <s v="film &amp; video/documentary"/>
    <n v="0.37466666666666665"/>
    <n v="50.292682926829265"/>
    <x v="0"/>
    <s v="documentary"/>
    <n v="13"/>
    <n v="2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x v="304"/>
    <x v="5"/>
    <b v="1"/>
    <n v="74"/>
    <b v="1"/>
    <s v="film &amp; video/documentary"/>
    <n v="1.3164705882352941"/>
    <n v="106.43243243243244"/>
    <x v="0"/>
    <s v="documentary"/>
    <n v="13"/>
    <n v="2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x v="305"/>
    <x v="5"/>
    <b v="1"/>
    <n v="189"/>
    <b v="1"/>
    <s v="film &amp; video/documentary"/>
    <n v="0.30333333333333334"/>
    <n v="51.719576719576722"/>
    <x v="0"/>
    <s v="documentary"/>
    <n v="13"/>
    <n v="2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x v="306"/>
    <x v="4"/>
    <b v="1"/>
    <n v="80"/>
    <b v="1"/>
    <s v="film &amp; video/documentary"/>
    <n v="1.929"/>
    <n v="36.612499999999997"/>
    <x v="0"/>
    <s v="documentary"/>
    <n v="13"/>
    <n v="24"/>
  </r>
  <r>
    <n v="307"/>
    <s v="Grammar Revolution"/>
    <s v="Why is grammar important?"/>
    <n v="22000"/>
    <n v="24490"/>
    <x v="0"/>
    <s v="US"/>
    <s v="USD"/>
    <n v="1360276801"/>
    <d v="2013-02-07T17:40:01"/>
    <n v="1357684801"/>
    <x v="307"/>
    <x v="4"/>
    <b v="1"/>
    <n v="576"/>
    <b v="1"/>
    <s v="film &amp; video/documentary"/>
    <n v="0.11318181818181818"/>
    <n v="42.517361111111114"/>
    <x v="0"/>
    <s v="documentary"/>
    <n v="13"/>
    <n v="2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x v="308"/>
    <x v="6"/>
    <b v="1"/>
    <n v="202"/>
    <b v="1"/>
    <s v="film &amp; video/documentary"/>
    <n v="5.566666666666667E-2"/>
    <n v="62.712871287128714"/>
    <x v="0"/>
    <s v="documentary"/>
    <n v="13"/>
    <n v="2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x v="309"/>
    <x v="5"/>
    <b v="1"/>
    <n v="238"/>
    <b v="1"/>
    <s v="film &amp; video/documentary"/>
    <n v="0.18944444444444444"/>
    <n v="89.957983193277315"/>
    <x v="0"/>
    <s v="documentary"/>
    <n v="13"/>
    <n v="2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x v="310"/>
    <x v="6"/>
    <b v="1"/>
    <n v="36"/>
    <b v="1"/>
    <s v="film &amp; video/documentary"/>
    <n v="4.1289999999999966E-2"/>
    <n v="28.924722222222222"/>
    <x v="0"/>
    <s v="documentary"/>
    <n v="13"/>
    <n v="2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x v="311"/>
    <x v="6"/>
    <b v="1"/>
    <n v="150"/>
    <b v="1"/>
    <s v="film &amp; video/documentary"/>
    <n v="4.1016500000000088E-2"/>
    <n v="138.8022"/>
    <x v="0"/>
    <s v="documentary"/>
    <n v="13"/>
    <n v="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x v="312"/>
    <x v="4"/>
    <b v="1"/>
    <n v="146"/>
    <b v="1"/>
    <s v="film &amp; video/documentary"/>
    <n v="0.11874999999999999"/>
    <n v="61.301369863013697"/>
    <x v="0"/>
    <s v="documentary"/>
    <n v="13"/>
    <n v="2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x v="313"/>
    <x v="7"/>
    <b v="1"/>
    <n v="222"/>
    <b v="1"/>
    <s v="film &amp; video/documentary"/>
    <n v="4.7352941176470591E-2"/>
    <n v="80.202702702702709"/>
    <x v="0"/>
    <s v="documentary"/>
    <n v="13"/>
    <n v="2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x v="314"/>
    <x v="4"/>
    <b v="1"/>
    <n v="120"/>
    <b v="1"/>
    <s v="film &amp; video/documentary"/>
    <n v="2.8515000000000001"/>
    <n v="32.095833333333331"/>
    <x v="0"/>
    <s v="documentary"/>
    <n v="13"/>
    <n v="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x v="315"/>
    <x v="5"/>
    <b v="1"/>
    <n v="126"/>
    <b v="1"/>
    <s v="film &amp; video/documentary"/>
    <n v="1.248E-2"/>
    <n v="200.88888888888889"/>
    <x v="0"/>
    <s v="documentary"/>
    <n v="13"/>
    <n v="2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x v="316"/>
    <x v="3"/>
    <b v="1"/>
    <n v="158"/>
    <b v="1"/>
    <s v="film &amp; video/documentary"/>
    <n v="0.13773333333333335"/>
    <n v="108.01265822784811"/>
    <x v="0"/>
    <s v="documentary"/>
    <n v="13"/>
    <n v="2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x v="317"/>
    <x v="4"/>
    <b v="1"/>
    <n v="316"/>
    <b v="1"/>
    <s v="film &amp; video/documentary"/>
    <n v="8.0333333333333333E-3"/>
    <n v="95.699367088607602"/>
    <x v="0"/>
    <s v="documentary"/>
    <n v="13"/>
    <n v="2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x v="318"/>
    <x v="4"/>
    <b v="1"/>
    <n v="284"/>
    <b v="1"/>
    <s v="film &amp; video/documentary"/>
    <n v="1.8331999999999999"/>
    <n v="49.880281690140848"/>
    <x v="0"/>
    <s v="documentary"/>
    <n v="13"/>
    <n v="2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x v="319"/>
    <x v="8"/>
    <b v="1"/>
    <n v="51"/>
    <b v="1"/>
    <s v="film &amp; video/documentary"/>
    <n v="0.1268"/>
    <n v="110.47058823529412"/>
    <x v="0"/>
    <s v="documentary"/>
    <n v="13"/>
    <n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x v="320"/>
    <x v="0"/>
    <b v="1"/>
    <n v="158"/>
    <b v="1"/>
    <s v="film &amp; video/documentary"/>
    <n v="6.5799999999999997E-2"/>
    <n v="134.91139240506328"/>
    <x v="0"/>
    <s v="documentary"/>
    <n v="13"/>
    <n v="2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x v="321"/>
    <x v="2"/>
    <b v="1"/>
    <n v="337"/>
    <b v="1"/>
    <s v="film &amp; video/documentary"/>
    <n v="2.6628571428571429E-2"/>
    <n v="106.62314540059347"/>
    <x v="0"/>
    <s v="documentary"/>
    <n v="13"/>
    <n v="2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x v="322"/>
    <x v="2"/>
    <b v="1"/>
    <n v="186"/>
    <b v="1"/>
    <s v="film &amp; video/documentary"/>
    <n v="7.9119999999999996E-2"/>
    <n v="145.04301075268816"/>
    <x v="0"/>
    <s v="documentary"/>
    <n v="13"/>
    <n v="2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x v="323"/>
    <x v="2"/>
    <b v="1"/>
    <n v="58"/>
    <b v="1"/>
    <s v="film &amp; video/documentary"/>
    <n v="0.23074074074074075"/>
    <n v="114.58620689655173"/>
    <x v="0"/>
    <s v="documentary"/>
    <n v="13"/>
    <n v="2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x v="324"/>
    <x v="0"/>
    <b v="1"/>
    <n v="82"/>
    <b v="1"/>
    <s v="film &amp; video/documentary"/>
    <n v="1.6E-2"/>
    <n v="105.3170731707317"/>
    <x v="0"/>
    <s v="documentary"/>
    <n v="13"/>
    <n v="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x v="325"/>
    <x v="2"/>
    <b v="1"/>
    <n v="736"/>
    <b v="1"/>
    <s v="film &amp; video/documentary"/>
    <n v="4.3959999999999999E-2"/>
    <n v="70.921195652173907"/>
    <x v="0"/>
    <s v="documentary"/>
    <n v="13"/>
    <n v="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x v="326"/>
    <x v="1"/>
    <b v="1"/>
    <n v="1151"/>
    <b v="1"/>
    <s v="film &amp; video/documentary"/>
    <n v="0.12929733333333338"/>
    <n v="147.17167680278018"/>
    <x v="0"/>
    <s v="documentary"/>
    <n v="13"/>
    <n v="2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x v="327"/>
    <x v="0"/>
    <b v="1"/>
    <n v="34"/>
    <b v="1"/>
    <s v="film &amp; video/documentary"/>
    <n v="0.36399999999999999"/>
    <n v="160.47058823529412"/>
    <x v="0"/>
    <s v="documentary"/>
    <n v="13"/>
    <n v="2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x v="328"/>
    <x v="0"/>
    <b v="1"/>
    <n v="498"/>
    <b v="1"/>
    <s v="film &amp; video/documentary"/>
    <n v="3.6144000000000037E-2"/>
    <n v="156.04578313253012"/>
    <x v="0"/>
    <s v="documentary"/>
    <n v="13"/>
    <n v="2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x v="329"/>
    <x v="0"/>
    <b v="1"/>
    <n v="167"/>
    <b v="1"/>
    <s v="film &amp; video/documentary"/>
    <n v="5.5E-2"/>
    <n v="63.17365269461078"/>
    <x v="0"/>
    <s v="documentary"/>
    <n v="13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x v="330"/>
    <x v="4"/>
    <b v="1"/>
    <n v="340"/>
    <b v="1"/>
    <s v="film &amp; video/documentary"/>
    <n v="1.8285714285714287E-2"/>
    <n v="104.82352941176471"/>
    <x v="0"/>
    <s v="documentary"/>
    <n v="13"/>
    <n v="2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x v="331"/>
    <x v="2"/>
    <b v="1"/>
    <n v="438"/>
    <b v="1"/>
    <s v="film &amp; video/documentary"/>
    <n v="6.6049999999999998E-2"/>
    <n v="97.356164383561648"/>
    <x v="0"/>
    <s v="documentary"/>
    <n v="13"/>
    <n v="2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x v="332"/>
    <x v="0"/>
    <b v="1"/>
    <n v="555"/>
    <b v="1"/>
    <s v="film &amp; video/documentary"/>
    <n v="0.13014999999999999"/>
    <n v="203.63063063063063"/>
    <x v="0"/>
    <s v="documentary"/>
    <n v="13"/>
    <n v="2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x v="333"/>
    <x v="2"/>
    <b v="1"/>
    <n v="266"/>
    <b v="1"/>
    <s v="film &amp; video/documentary"/>
    <n v="0.25227500000000003"/>
    <n v="188.31203007518798"/>
    <x v="0"/>
    <s v="documentary"/>
    <n v="13"/>
    <n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x v="334"/>
    <x v="0"/>
    <b v="1"/>
    <n v="69"/>
    <b v="1"/>
    <s v="film &amp; video/documentary"/>
    <n v="1.1900000000000001E-2"/>
    <n v="146.65217391304347"/>
    <x v="0"/>
    <s v="documentary"/>
    <n v="13"/>
    <n v="2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x v="335"/>
    <x v="0"/>
    <b v="1"/>
    <n v="80"/>
    <b v="1"/>
    <s v="film &amp; video/documentary"/>
    <n v="2.7647058823529413E-2"/>
    <n v="109.1875"/>
    <x v="0"/>
    <s v="documentary"/>
    <n v="13"/>
    <n v="2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x v="336"/>
    <x v="0"/>
    <b v="1"/>
    <n v="493"/>
    <b v="1"/>
    <s v="film &amp; video/documentary"/>
    <n v="0.16839119999999996"/>
    <n v="59.249046653144013"/>
    <x v="0"/>
    <s v="documentary"/>
    <n v="13"/>
    <n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x v="337"/>
    <x v="0"/>
    <b v="1"/>
    <n v="31"/>
    <b v="1"/>
    <s v="film &amp; video/documentary"/>
    <n v="1.1683333333333394E-2"/>
    <n v="97.904838709677421"/>
    <x v="0"/>
    <s v="documentary"/>
    <n v="13"/>
    <n v="2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x v="338"/>
    <x v="2"/>
    <b v="1"/>
    <n v="236"/>
    <b v="1"/>
    <s v="film &amp; video/documentary"/>
    <n v="0.10133600000000006"/>
    <n v="70.000169491525426"/>
    <x v="0"/>
    <s v="documentary"/>
    <n v="13"/>
    <n v="2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x v="339"/>
    <x v="0"/>
    <b v="1"/>
    <n v="89"/>
    <b v="1"/>
    <s v="film &amp; video/documentary"/>
    <n v="8.0833333333333326E-2"/>
    <n v="72.865168539325836"/>
    <x v="0"/>
    <s v="documentary"/>
    <n v="13"/>
    <n v="2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x v="340"/>
    <x v="1"/>
    <b v="1"/>
    <n v="299"/>
    <b v="1"/>
    <s v="film &amp; video/documentary"/>
    <n v="0.25022857142857141"/>
    <n v="146.34782608695653"/>
    <x v="0"/>
    <s v="documentary"/>
    <n v="13"/>
    <n v="2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x v="341"/>
    <x v="3"/>
    <b v="1"/>
    <n v="55"/>
    <b v="1"/>
    <s v="film &amp; video/documentary"/>
    <n v="6.7142857142857143E-2"/>
    <n v="67.909090909090907"/>
    <x v="0"/>
    <s v="documentary"/>
    <n v="13"/>
    <n v="2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x v="342"/>
    <x v="2"/>
    <b v="1"/>
    <n v="325"/>
    <b v="1"/>
    <s v="film &amp; video/documentary"/>
    <n v="3.6639999999999416E-3"/>
    <n v="169.85083076923075"/>
    <x v="0"/>
    <s v="documentary"/>
    <n v="13"/>
    <n v="2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x v="343"/>
    <x v="3"/>
    <b v="1"/>
    <n v="524"/>
    <b v="1"/>
    <s v="film &amp; video/documentary"/>
    <n v="2.0286333333333337E-2"/>
    <n v="58.413339694656486"/>
    <x v="0"/>
    <s v="documentary"/>
    <n v="13"/>
    <n v="2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x v="344"/>
    <x v="0"/>
    <b v="1"/>
    <n v="285"/>
    <b v="1"/>
    <s v="film &amp; video/documentary"/>
    <n v="2.0835820895522387E-2"/>
    <n v="119.99298245614035"/>
    <x v="0"/>
    <s v="documentary"/>
    <n v="13"/>
    <n v="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x v="345"/>
    <x v="0"/>
    <b v="1"/>
    <n v="179"/>
    <b v="1"/>
    <s v="film &amp; video/documentary"/>
    <n v="0.23275862068965517"/>
    <n v="99.860335195530723"/>
    <x v="0"/>
    <s v="documentary"/>
    <n v="13"/>
    <n v="2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x v="346"/>
    <x v="0"/>
    <b v="1"/>
    <n v="188"/>
    <b v="1"/>
    <s v="film &amp; video/documentary"/>
    <n v="0.70288800000000007"/>
    <n v="90.579148936170213"/>
    <x v="0"/>
    <s v="documentary"/>
    <n v="13"/>
    <n v="2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x v="347"/>
    <x v="0"/>
    <b v="1"/>
    <n v="379"/>
    <b v="1"/>
    <s v="film &amp; video/documentary"/>
    <n v="0.11590499999999992"/>
    <n v="117.77361477572559"/>
    <x v="0"/>
    <s v="documentary"/>
    <n v="13"/>
    <n v="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x v="348"/>
    <x v="0"/>
    <b v="1"/>
    <n v="119"/>
    <b v="1"/>
    <s v="film &amp; video/documentary"/>
    <n v="0.03"/>
    <n v="86.554621848739501"/>
    <x v="0"/>
    <s v="documentary"/>
    <n v="13"/>
    <n v="2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x v="349"/>
    <x v="1"/>
    <b v="1"/>
    <n v="167"/>
    <b v="1"/>
    <s v="film &amp; video/documentary"/>
    <n v="6.6357015985790441E-2"/>
    <n v="71.899281437125751"/>
    <x v="0"/>
    <s v="documentary"/>
    <n v="13"/>
    <n v="2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x v="350"/>
    <x v="2"/>
    <b v="1"/>
    <n v="221"/>
    <b v="1"/>
    <s v="film &amp; video/documentary"/>
    <n v="0.14760000000000001"/>
    <n v="129.81900452488688"/>
    <x v="0"/>
    <s v="documentary"/>
    <n v="13"/>
    <n v="2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x v="351"/>
    <x v="2"/>
    <b v="1"/>
    <n v="964"/>
    <b v="1"/>
    <s v="film &amp; video/documentary"/>
    <n v="0.27341176470588235"/>
    <n v="44.912863070539416"/>
    <x v="0"/>
    <s v="documentary"/>
    <n v="13"/>
    <n v="2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x v="352"/>
    <x v="3"/>
    <b v="1"/>
    <n v="286"/>
    <b v="1"/>
    <s v="film &amp; video/documentary"/>
    <n v="0.1656"/>
    <n v="40.755244755244753"/>
    <x v="0"/>
    <s v="documentary"/>
    <n v="13"/>
    <n v="2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x v="353"/>
    <x v="0"/>
    <b v="1"/>
    <n v="613"/>
    <b v="1"/>
    <s v="film &amp; video/documentary"/>
    <n v="8.6181942661531882E-2"/>
    <n v="103.52394779771615"/>
    <x v="0"/>
    <s v="documentary"/>
    <n v="13"/>
    <n v="2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x v="354"/>
    <x v="2"/>
    <b v="1"/>
    <n v="29"/>
    <b v="1"/>
    <s v="film &amp; video/documentary"/>
    <n v="3.9428571428571431E-2"/>
    <n v="125.44827586206897"/>
    <x v="0"/>
    <s v="documentary"/>
    <n v="13"/>
    <n v="2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x v="355"/>
    <x v="3"/>
    <b v="1"/>
    <n v="165"/>
    <b v="1"/>
    <s v="film &amp; video/documentary"/>
    <n v="0.16257142857142856"/>
    <n v="246.60606060606059"/>
    <x v="0"/>
    <s v="documentary"/>
    <n v="13"/>
    <n v="2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x v="356"/>
    <x v="2"/>
    <b v="1"/>
    <n v="97"/>
    <b v="1"/>
    <s v="film &amp; video/documentary"/>
    <n v="2.6924000000000038E-2"/>
    <n v="79.401340206185566"/>
    <x v="0"/>
    <s v="documentary"/>
    <n v="13"/>
    <n v="2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x v="357"/>
    <x v="0"/>
    <b v="1"/>
    <n v="303"/>
    <b v="1"/>
    <s v="film &amp; video/documentary"/>
    <n v="0.74"/>
    <n v="86.138613861386133"/>
    <x v="0"/>
    <s v="documentary"/>
    <n v="13"/>
    <n v="2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x v="358"/>
    <x v="2"/>
    <b v="1"/>
    <n v="267"/>
    <b v="1"/>
    <s v="film &amp; video/documentary"/>
    <n v="3.0880000000000001E-2"/>
    <n v="193.04868913857678"/>
    <x v="0"/>
    <s v="documentary"/>
    <n v="13"/>
    <n v="2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x v="359"/>
    <x v="3"/>
    <b v="1"/>
    <n v="302"/>
    <b v="1"/>
    <s v="film &amp; video/documentary"/>
    <n v="4.8553719008264461E-2"/>
    <n v="84.023178807947019"/>
    <x v="0"/>
    <s v="documentary"/>
    <n v="13"/>
    <n v="2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x v="360"/>
    <x v="0"/>
    <b v="0"/>
    <n v="87"/>
    <b v="1"/>
    <s v="film &amp; video/documentary"/>
    <n v="1.375E-2"/>
    <n v="139.82758620689654"/>
    <x v="0"/>
    <s v="documentary"/>
    <n v="13"/>
    <n v="2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x v="361"/>
    <x v="3"/>
    <b v="0"/>
    <n v="354"/>
    <b v="1"/>
    <s v="film &amp; video/documentary"/>
    <n v="0.11076999999999991"/>
    <n v="109.82189265536722"/>
    <x v="0"/>
    <s v="documentary"/>
    <n v="13"/>
    <n v="2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x v="362"/>
    <x v="3"/>
    <b v="0"/>
    <n v="86"/>
    <b v="1"/>
    <s v="film &amp; video/documentary"/>
    <n v="0.24159337816864976"/>
    <n v="139.53488372093022"/>
    <x v="0"/>
    <s v="documentary"/>
    <n v="13"/>
    <n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x v="363"/>
    <x v="7"/>
    <b v="0"/>
    <n v="26"/>
    <b v="1"/>
    <s v="film &amp; video/documentary"/>
    <n v="1.3333333333333334E-2"/>
    <n v="347.84615384615387"/>
    <x v="0"/>
    <s v="documentary"/>
    <n v="13"/>
    <n v="2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x v="364"/>
    <x v="3"/>
    <b v="0"/>
    <n v="113"/>
    <b v="1"/>
    <s v="film &amp; video/documentary"/>
    <n v="0.10161428571428574"/>
    <n v="68.24159292035398"/>
    <x v="0"/>
    <s v="documentary"/>
    <n v="13"/>
    <n v="2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x v="365"/>
    <x v="3"/>
    <b v="0"/>
    <n v="65"/>
    <b v="1"/>
    <s v="film &amp; video/documentary"/>
    <n v="3.9733333333333336E-2"/>
    <n v="239.93846153846152"/>
    <x v="0"/>
    <s v="documentary"/>
    <n v="13"/>
    <n v="2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x v="366"/>
    <x v="5"/>
    <b v="0"/>
    <n v="134"/>
    <b v="1"/>
    <s v="film &amp; video/documentary"/>
    <n v="1.3157894736842105E-2"/>
    <n v="287.31343283582089"/>
    <x v="0"/>
    <s v="documentary"/>
    <n v="13"/>
    <n v="2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x v="367"/>
    <x v="4"/>
    <b v="0"/>
    <n v="119"/>
    <b v="1"/>
    <s v="film &amp; video/documentary"/>
    <n v="3.3501000000000024E-2"/>
    <n v="86.84882352941176"/>
    <x v="0"/>
    <s v="documentary"/>
    <n v="13"/>
    <n v="2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x v="368"/>
    <x v="0"/>
    <b v="0"/>
    <n v="159"/>
    <b v="1"/>
    <s v="film &amp; video/documentary"/>
    <n v="4.1119999999999997E-2"/>
    <n v="81.84905660377359"/>
    <x v="0"/>
    <s v="documentary"/>
    <n v="13"/>
    <n v="2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x v="369"/>
    <x v="6"/>
    <b v="0"/>
    <n v="167"/>
    <b v="1"/>
    <s v="film &amp; video/documentary"/>
    <n v="0.10155692307692306"/>
    <n v="42.874970059880241"/>
    <x v="0"/>
    <s v="documentary"/>
    <n v="13"/>
    <n v="2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x v="370"/>
    <x v="2"/>
    <b v="0"/>
    <n v="43"/>
    <b v="1"/>
    <s v="film &amp; video/documentary"/>
    <n v="0.22020000000000001"/>
    <n v="709.41860465116281"/>
    <x v="0"/>
    <s v="documentary"/>
    <n v="13"/>
    <n v="2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x v="371"/>
    <x v="5"/>
    <b v="0"/>
    <n v="1062"/>
    <b v="1"/>
    <s v="film &amp; video/documentary"/>
    <n v="0.14168666666666666"/>
    <n v="161.25517890772127"/>
    <x v="0"/>
    <s v="documentary"/>
    <n v="13"/>
    <n v="24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x v="372"/>
    <x v="2"/>
    <b v="0"/>
    <n v="9"/>
    <b v="1"/>
    <s v="film &amp; video/documentary"/>
    <n v="0.25333333333333335"/>
    <n v="41.777777777777779"/>
    <x v="0"/>
    <s v="documentary"/>
    <n v="13"/>
    <n v="2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x v="373"/>
    <x v="5"/>
    <b v="0"/>
    <n v="89"/>
    <b v="1"/>
    <s v="film &amp; video/documentary"/>
    <n v="6.6666666666666666E-2"/>
    <n v="89.887640449438209"/>
    <x v="0"/>
    <s v="documentary"/>
    <n v="13"/>
    <n v="2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x v="374"/>
    <x v="6"/>
    <b v="0"/>
    <n v="174"/>
    <b v="1"/>
    <s v="film &amp; video/documentary"/>
    <n v="0.30649999999999999"/>
    <n v="45.051724137931032"/>
    <x v="0"/>
    <s v="documentary"/>
    <n v="13"/>
    <n v="2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x v="375"/>
    <x v="3"/>
    <b v="0"/>
    <n v="14"/>
    <b v="1"/>
    <s v="film &amp; video/documentary"/>
    <n v="0.2"/>
    <n v="42.857142857142854"/>
    <x v="0"/>
    <s v="documentary"/>
    <n v="13"/>
    <n v="2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x v="376"/>
    <x v="2"/>
    <b v="0"/>
    <n v="48"/>
    <b v="1"/>
    <s v="film &amp; video/documentary"/>
    <n v="5.9591836734693877E-2"/>
    <n v="54.083333333333336"/>
    <x v="0"/>
    <s v="documentary"/>
    <n v="13"/>
    <n v="2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x v="377"/>
    <x v="0"/>
    <b v="0"/>
    <n v="133"/>
    <b v="1"/>
    <s v="film &amp; video/documentary"/>
    <n v="0.14399999999999999"/>
    <n v="103.21804511278195"/>
    <x v="0"/>
    <s v="documentary"/>
    <n v="13"/>
    <n v="2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x v="378"/>
    <x v="2"/>
    <b v="0"/>
    <n v="83"/>
    <b v="1"/>
    <s v="film &amp; video/documentary"/>
    <n v="0.11766666666666667"/>
    <n v="40.397590361445786"/>
    <x v="0"/>
    <s v="documentary"/>
    <n v="13"/>
    <n v="2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x v="379"/>
    <x v="5"/>
    <b v="0"/>
    <n v="149"/>
    <b v="1"/>
    <s v="film &amp; video/documentary"/>
    <n v="0.1608"/>
    <n v="116.85906040268456"/>
    <x v="0"/>
    <s v="documentary"/>
    <n v="13"/>
    <n v="2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x v="380"/>
    <x v="0"/>
    <b v="0"/>
    <n v="49"/>
    <b v="1"/>
    <s v="film &amp; video/documentary"/>
    <n v="0.41499999999999998"/>
    <n v="115.51020408163265"/>
    <x v="0"/>
    <s v="documentary"/>
    <n v="13"/>
    <n v="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x v="381"/>
    <x v="5"/>
    <b v="0"/>
    <n v="251"/>
    <b v="1"/>
    <s v="film &amp; video/documentary"/>
    <n v="4.7300000000000002E-2"/>
    <n v="104.31274900398407"/>
    <x v="0"/>
    <s v="documentary"/>
    <n v="13"/>
    <n v="2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x v="382"/>
    <x v="5"/>
    <b v="0"/>
    <n v="22"/>
    <b v="1"/>
    <s v="film &amp; video/documentary"/>
    <n v="1.5583333333333333"/>
    <n v="69.772727272727266"/>
    <x v="0"/>
    <s v="documentary"/>
    <n v="13"/>
    <n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x v="383"/>
    <x v="3"/>
    <b v="0"/>
    <n v="48"/>
    <b v="1"/>
    <s v="film &amp; video/documentary"/>
    <n v="1.067067067067067"/>
    <n v="43.020833333333336"/>
    <x v="0"/>
    <s v="documentary"/>
    <n v="13"/>
    <n v="2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x v="384"/>
    <x v="3"/>
    <b v="0"/>
    <n v="383"/>
    <b v="1"/>
    <s v="film &amp; video/documentary"/>
    <n v="0.12105"/>
    <n v="58.540469973890339"/>
    <x v="0"/>
    <s v="documentary"/>
    <n v="13"/>
    <n v="2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x v="385"/>
    <x v="3"/>
    <b v="0"/>
    <n v="237"/>
    <b v="1"/>
    <s v="film &amp; video/documentary"/>
    <n v="5.9819999999999998E-2"/>
    <n v="111.79535864978902"/>
    <x v="0"/>
    <s v="documentary"/>
    <n v="13"/>
    <n v="2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x v="386"/>
    <x v="0"/>
    <b v="0"/>
    <n v="13"/>
    <b v="1"/>
    <s v="film &amp; video/documentary"/>
    <n v="1.6666666666666668E-3"/>
    <n v="46.230769230769234"/>
    <x v="0"/>
    <s v="documentary"/>
    <n v="13"/>
    <n v="2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x v="387"/>
    <x v="0"/>
    <b v="0"/>
    <n v="562"/>
    <b v="1"/>
    <s v="film &amp; video/documentary"/>
    <n v="1.1398947368421053"/>
    <n v="144.69039145907473"/>
    <x v="0"/>
    <s v="documentary"/>
    <n v="13"/>
    <n v="2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x v="388"/>
    <x v="2"/>
    <b v="0"/>
    <n v="71"/>
    <b v="1"/>
    <s v="film &amp; video/documentary"/>
    <n v="0.2616"/>
    <n v="88.845070422535215"/>
    <x v="0"/>
    <s v="documentary"/>
    <n v="13"/>
    <n v="2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x v="389"/>
    <x v="3"/>
    <b v="0"/>
    <n v="1510"/>
    <b v="1"/>
    <s v="film &amp; video/documentary"/>
    <n v="0.81535470588235293"/>
    <n v="81.75107284768211"/>
    <x v="0"/>
    <s v="documentary"/>
    <n v="13"/>
    <n v="2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x v="390"/>
    <x v="0"/>
    <b v="0"/>
    <n v="14"/>
    <b v="1"/>
    <s v="film &amp; video/documentary"/>
    <n v="0"/>
    <n v="71.428571428571431"/>
    <x v="0"/>
    <s v="documentary"/>
    <n v="13"/>
    <n v="2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x v="391"/>
    <x v="6"/>
    <b v="0"/>
    <n v="193"/>
    <b v="1"/>
    <s v="film &amp; video/documentary"/>
    <n v="6.1000000000000004E-3"/>
    <n v="104.25906735751295"/>
    <x v="0"/>
    <s v="documentary"/>
    <n v="13"/>
    <n v="2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x v="392"/>
    <x v="6"/>
    <b v="0"/>
    <n v="206"/>
    <b v="1"/>
    <s v="film &amp; video/documentary"/>
    <n v="9.0270270270270264E-3"/>
    <n v="90.616504854368927"/>
    <x v="0"/>
    <s v="documentary"/>
    <n v="13"/>
    <n v="2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x v="393"/>
    <x v="4"/>
    <b v="0"/>
    <n v="351"/>
    <b v="1"/>
    <s v="film &amp; video/documentary"/>
    <n v="0.10446"/>
    <n v="157.33048433048432"/>
    <x v="0"/>
    <s v="documentary"/>
    <n v="13"/>
    <n v="2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x v="394"/>
    <x v="2"/>
    <b v="0"/>
    <n v="50"/>
    <b v="1"/>
    <s v="film &amp; video/documentary"/>
    <n v="0.11893617021276595"/>
    <n v="105.18"/>
    <x v="0"/>
    <s v="documentary"/>
    <n v="13"/>
    <n v="2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x v="395"/>
    <x v="5"/>
    <b v="0"/>
    <n v="184"/>
    <b v="1"/>
    <s v="film &amp; video/documentary"/>
    <n v="8.0445000000000072E-2"/>
    <n v="58.719836956521746"/>
    <x v="0"/>
    <s v="documentary"/>
    <n v="13"/>
    <n v="2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x v="396"/>
    <x v="5"/>
    <b v="0"/>
    <n v="196"/>
    <b v="1"/>
    <s v="film &amp; video/documentary"/>
    <n v="6.6666666666666666E-2"/>
    <n v="81.632653061224488"/>
    <x v="0"/>
    <s v="documentary"/>
    <n v="13"/>
    <n v="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x v="397"/>
    <x v="7"/>
    <b v="0"/>
    <n v="229"/>
    <b v="1"/>
    <s v="film &amp; video/documentary"/>
    <n v="3.9002732240437189E-2"/>
    <n v="56.460043668122275"/>
    <x v="0"/>
    <s v="documentary"/>
    <n v="13"/>
    <n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x v="398"/>
    <x v="0"/>
    <b v="0"/>
    <n v="67"/>
    <b v="1"/>
    <s v="film &amp; video/documentary"/>
    <n v="0.25159999999999999"/>
    <n v="140.1044776119403"/>
    <x v="0"/>
    <s v="documentary"/>
    <n v="13"/>
    <n v="2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x v="399"/>
    <x v="2"/>
    <b v="0"/>
    <n v="95"/>
    <b v="1"/>
    <s v="film &amp; video/documentary"/>
    <n v="6.8049999999999999E-2"/>
    <n v="224.85263157894738"/>
    <x v="0"/>
    <s v="documentary"/>
    <n v="13"/>
    <n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x v="400"/>
    <x v="3"/>
    <b v="0"/>
    <n v="62"/>
    <b v="1"/>
    <s v="film &amp; video/documentary"/>
    <n v="0.123025"/>
    <n v="181.13306451612902"/>
    <x v="0"/>
    <s v="documentary"/>
    <n v="13"/>
    <n v="2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x v="401"/>
    <x v="6"/>
    <b v="0"/>
    <n v="73"/>
    <b v="1"/>
    <s v="film &amp; video/documentary"/>
    <n v="3.8120000000000001E-2"/>
    <n v="711.04109589041093"/>
    <x v="0"/>
    <s v="documentary"/>
    <n v="13"/>
    <n v="2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x v="402"/>
    <x v="0"/>
    <b v="0"/>
    <n v="43"/>
    <b v="1"/>
    <s v="film &amp; video/documentary"/>
    <n v="0.41649999999999998"/>
    <n v="65.883720930232556"/>
    <x v="0"/>
    <s v="documentary"/>
    <n v="13"/>
    <n v="2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x v="403"/>
    <x v="6"/>
    <b v="0"/>
    <n v="70"/>
    <b v="1"/>
    <s v="film &amp; video/documentary"/>
    <n v="5.2600000000000001E-2"/>
    <n v="75.185714285714283"/>
    <x v="0"/>
    <s v="documentary"/>
    <n v="13"/>
    <n v="2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x v="404"/>
    <x v="3"/>
    <b v="0"/>
    <n v="271"/>
    <b v="1"/>
    <s v="film &amp; video/documentary"/>
    <n v="3.0914285714285714E-2"/>
    <n v="133.14391143911439"/>
    <x v="0"/>
    <s v="documentary"/>
    <n v="13"/>
    <n v="2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x v="405"/>
    <x v="3"/>
    <b v="0"/>
    <n v="55"/>
    <b v="1"/>
    <s v="film &amp; video/documentary"/>
    <n v="7.6595744680851063E-2"/>
    <n v="55.2"/>
    <x v="0"/>
    <s v="documentary"/>
    <n v="13"/>
    <n v="2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x v="406"/>
    <x v="6"/>
    <b v="0"/>
    <n v="35"/>
    <b v="1"/>
    <s v="film &amp; video/documentary"/>
    <n v="7.7046428571428571E-2"/>
    <n v="86.163714285714292"/>
    <x v="0"/>
    <s v="documentary"/>
    <n v="13"/>
    <n v="2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x v="407"/>
    <x v="6"/>
    <b v="0"/>
    <n v="22"/>
    <b v="1"/>
    <s v="film &amp; video/documentary"/>
    <n v="1.55E-2"/>
    <n v="92.318181818181813"/>
    <x v="0"/>
    <s v="documentary"/>
    <n v="13"/>
    <n v="2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x v="408"/>
    <x v="4"/>
    <b v="0"/>
    <n v="38"/>
    <b v="1"/>
    <s v="film &amp; video/documentary"/>
    <n v="1.4376666666666702E-2"/>
    <n v="160.16473684210527"/>
    <x v="0"/>
    <s v="documentary"/>
    <n v="13"/>
    <n v="2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x v="409"/>
    <x v="2"/>
    <b v="0"/>
    <n v="15"/>
    <b v="1"/>
    <s v="film &amp; video/documentary"/>
    <n v="0.36799999999999999"/>
    <n v="45.6"/>
    <x v="0"/>
    <s v="documentary"/>
    <n v="13"/>
    <n v="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x v="410"/>
    <x v="0"/>
    <b v="0"/>
    <n v="7"/>
    <b v="1"/>
    <s v="film &amp; video/documentary"/>
    <n v="0.28299999999999997"/>
    <n v="183.28571428571428"/>
    <x v="0"/>
    <s v="documentary"/>
    <n v="13"/>
    <n v="2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x v="411"/>
    <x v="4"/>
    <b v="0"/>
    <n v="241"/>
    <b v="1"/>
    <s v="film &amp; video/documentary"/>
    <n v="1.0500000000000001E-2"/>
    <n v="125.78838174273859"/>
    <x v="0"/>
    <s v="documentary"/>
    <n v="13"/>
    <n v="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x v="412"/>
    <x v="5"/>
    <b v="0"/>
    <n v="55"/>
    <b v="1"/>
    <s v="film &amp; video/documentary"/>
    <n v="0.26840000000000003"/>
    <n v="57.654545454545456"/>
    <x v="0"/>
    <s v="documentary"/>
    <n v="13"/>
    <n v="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x v="413"/>
    <x v="5"/>
    <b v="0"/>
    <n v="171"/>
    <b v="1"/>
    <s v="film &amp; video/documentary"/>
    <n v="5.0859374999999998E-2"/>
    <n v="78.660818713450297"/>
    <x v="0"/>
    <s v="documentary"/>
    <n v="13"/>
    <n v="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x v="414"/>
    <x v="4"/>
    <b v="0"/>
    <n v="208"/>
    <b v="1"/>
    <s v="film &amp; video/documentary"/>
    <n v="2.8540540540540539E-2"/>
    <n v="91.480769230769226"/>
    <x v="0"/>
    <s v="documentary"/>
    <n v="13"/>
    <n v="2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x v="415"/>
    <x v="3"/>
    <b v="0"/>
    <n v="21"/>
    <b v="1"/>
    <s v="film &amp; video/documentary"/>
    <n v="2.1471428571428534E-2"/>
    <n v="68.09809523809524"/>
    <x v="0"/>
    <s v="documentary"/>
    <n v="13"/>
    <n v="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x v="416"/>
    <x v="3"/>
    <b v="0"/>
    <n v="25"/>
    <b v="1"/>
    <s v="film &amp; video/documentary"/>
    <n v="0.20217000000000007"/>
    <n v="48.086800000000004"/>
    <x v="0"/>
    <s v="documentary"/>
    <n v="13"/>
    <n v="2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x v="417"/>
    <x v="4"/>
    <b v="0"/>
    <n v="52"/>
    <b v="1"/>
    <s v="film &amp; video/documentary"/>
    <n v="2.476190476190476E-3"/>
    <n v="202.42307692307693"/>
    <x v="0"/>
    <s v="documentary"/>
    <n v="13"/>
    <n v="2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x v="418"/>
    <x v="0"/>
    <b v="0"/>
    <n v="104"/>
    <b v="1"/>
    <s v="film &amp; video/documentary"/>
    <n v="6.339285714285714E-3"/>
    <n v="216.75"/>
    <x v="0"/>
    <s v="documentary"/>
    <n v="13"/>
    <n v="2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x v="419"/>
    <x v="4"/>
    <b v="0"/>
    <n v="73"/>
    <b v="1"/>
    <s v="film &amp; video/documentary"/>
    <n v="4.3750000000000004E-3"/>
    <n v="110.06849315068493"/>
    <x v="0"/>
    <s v="documentary"/>
    <n v="13"/>
    <n v="2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x v="420"/>
    <x v="3"/>
    <b v="0"/>
    <n v="3"/>
    <b v="0"/>
    <s v="film &amp; video/animation"/>
    <n v="-0.99560606060606061"/>
    <n v="4.833333333333333"/>
    <x v="0"/>
    <s v="animation"/>
    <n v="13"/>
    <n v="2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x v="421"/>
    <x v="0"/>
    <b v="0"/>
    <n v="6"/>
    <b v="0"/>
    <s v="film &amp; video/animation"/>
    <n v="-0.97993333333333332"/>
    <n v="50.166666666666664"/>
    <x v="0"/>
    <s v="animation"/>
    <n v="13"/>
    <n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x v="422"/>
    <x v="3"/>
    <b v="0"/>
    <n v="12"/>
    <b v="0"/>
    <s v="film &amp; video/animation"/>
    <n v="-0.98924999999999996"/>
    <n v="35.833333333333336"/>
    <x v="0"/>
    <s v="animation"/>
    <n v="13"/>
    <n v="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x v="423"/>
    <x v="4"/>
    <b v="0"/>
    <n v="13"/>
    <b v="0"/>
    <s v="film &amp; video/animation"/>
    <n v="-0.99234999999999995"/>
    <n v="11.76923076923077"/>
    <x v="0"/>
    <s v="animation"/>
    <n v="13"/>
    <n v="2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x v="424"/>
    <x v="5"/>
    <b v="0"/>
    <n v="5"/>
    <b v="0"/>
    <s v="film &amp; video/animation"/>
    <n v="-0.93203333333333327"/>
    <n v="40.78"/>
    <x v="0"/>
    <s v="animation"/>
    <n v="13"/>
    <n v="2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x v="425"/>
    <x v="0"/>
    <b v="0"/>
    <n v="2"/>
    <b v="0"/>
    <s v="film &amp; video/animation"/>
    <n v="-0.99987999999999999"/>
    <n v="3"/>
    <x v="0"/>
    <s v="animation"/>
    <n v="13"/>
    <n v="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x v="426"/>
    <x v="2"/>
    <b v="0"/>
    <n v="8"/>
    <b v="0"/>
    <s v="film &amp; video/animation"/>
    <n v="-0.98670000000000002"/>
    <n v="16.625"/>
    <x v="0"/>
    <s v="animation"/>
    <n v="13"/>
    <n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x v="427"/>
    <x v="0"/>
    <b v="0"/>
    <n v="0"/>
    <b v="0"/>
    <s v="film &amp; video/animation"/>
    <n v="-1"/>
    <e v="#DIV/0!"/>
    <x v="0"/>
    <s v="animation"/>
    <n v="13"/>
    <n v="22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x v="428"/>
    <x v="3"/>
    <b v="0"/>
    <n v="13"/>
    <b v="0"/>
    <s v="film &amp; video/animation"/>
    <n v="-0.94366666666666665"/>
    <n v="52"/>
    <x v="0"/>
    <s v="animation"/>
    <n v="13"/>
    <n v="2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x v="429"/>
    <x v="8"/>
    <b v="0"/>
    <n v="0"/>
    <b v="0"/>
    <s v="film &amp; video/animation"/>
    <n v="-1"/>
    <e v="#DIV/0!"/>
    <x v="0"/>
    <s v="animation"/>
    <n v="13"/>
    <n v="2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x v="430"/>
    <x v="4"/>
    <b v="0"/>
    <n v="5"/>
    <b v="0"/>
    <s v="film &amp; video/animation"/>
    <n v="-0.97599999999999998"/>
    <n v="4.8"/>
    <x v="0"/>
    <s v="animation"/>
    <n v="13"/>
    <n v="2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x v="431"/>
    <x v="2"/>
    <b v="0"/>
    <n v="8"/>
    <b v="0"/>
    <s v="film &amp; video/animation"/>
    <n v="-0.86166666666666669"/>
    <n v="51.875"/>
    <x v="0"/>
    <s v="animation"/>
    <n v="13"/>
    <n v="2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x v="432"/>
    <x v="0"/>
    <b v="0"/>
    <n v="8"/>
    <b v="0"/>
    <s v="film &amp; video/animation"/>
    <n v="-0.90500000000000003"/>
    <n v="71.25"/>
    <x v="0"/>
    <s v="animation"/>
    <n v="13"/>
    <n v="2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x v="433"/>
    <x v="0"/>
    <b v="0"/>
    <n v="0"/>
    <b v="0"/>
    <s v="film &amp; video/animation"/>
    <n v="-1"/>
    <e v="#DIV/0!"/>
    <x v="0"/>
    <s v="animation"/>
    <n v="13"/>
    <n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x v="434"/>
    <x v="4"/>
    <b v="0"/>
    <n v="2"/>
    <b v="0"/>
    <s v="film &amp; video/animation"/>
    <n v="-0.95"/>
    <n v="62.5"/>
    <x v="0"/>
    <s v="animation"/>
    <n v="13"/>
    <n v="2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x v="435"/>
    <x v="4"/>
    <b v="0"/>
    <n v="3"/>
    <b v="0"/>
    <s v="film &amp; video/animation"/>
    <n v="-0.99997272727272724"/>
    <n v="1"/>
    <x v="0"/>
    <s v="animation"/>
    <n v="13"/>
    <n v="2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x v="436"/>
    <x v="4"/>
    <b v="0"/>
    <n v="0"/>
    <b v="0"/>
    <s v="film &amp; video/animation"/>
    <n v="-1"/>
    <e v="#DIV/0!"/>
    <x v="0"/>
    <s v="animation"/>
    <n v="13"/>
    <n v="2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x v="437"/>
    <x v="2"/>
    <b v="0"/>
    <n v="0"/>
    <b v="0"/>
    <s v="film &amp; video/animation"/>
    <n v="-1"/>
    <e v="#DIV/0!"/>
    <x v="0"/>
    <s v="animation"/>
    <n v="13"/>
    <n v="2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x v="438"/>
    <x v="0"/>
    <b v="0"/>
    <n v="11"/>
    <b v="0"/>
    <s v="film &amp; video/animation"/>
    <n v="-0.90620000000000001"/>
    <n v="170.54545454545453"/>
    <x v="0"/>
    <s v="animation"/>
    <n v="13"/>
    <n v="2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x v="439"/>
    <x v="3"/>
    <b v="0"/>
    <n v="0"/>
    <b v="0"/>
    <s v="film &amp; video/animation"/>
    <n v="-1"/>
    <e v="#DIV/0!"/>
    <x v="0"/>
    <s v="animation"/>
    <n v="13"/>
    <n v="2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x v="440"/>
    <x v="2"/>
    <b v="0"/>
    <n v="1"/>
    <b v="0"/>
    <s v="film &amp; video/animation"/>
    <n v="-0.999"/>
    <n v="5"/>
    <x v="0"/>
    <s v="animation"/>
    <n v="13"/>
    <n v="2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x v="441"/>
    <x v="4"/>
    <b v="0"/>
    <n v="0"/>
    <b v="0"/>
    <s v="film &amp; video/animation"/>
    <n v="-1"/>
    <e v="#DIV/0!"/>
    <x v="0"/>
    <s v="animation"/>
    <n v="13"/>
    <n v="22"/>
  </r>
  <r>
    <n v="442"/>
    <s v="The Paranormal Idiot"/>
    <s v="Doomsday is here"/>
    <n v="17000"/>
    <n v="6691"/>
    <x v="2"/>
    <s v="US"/>
    <s v="USD"/>
    <n v="1424380783"/>
    <d v="2015-02-19T16:19:43"/>
    <n v="1421788783"/>
    <x v="442"/>
    <x v="0"/>
    <b v="0"/>
    <n v="17"/>
    <b v="0"/>
    <s v="film &amp; video/animation"/>
    <n v="-0.60641176470588232"/>
    <n v="393.58823529411762"/>
    <x v="0"/>
    <s v="animation"/>
    <n v="13"/>
    <n v="2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x v="443"/>
    <x v="3"/>
    <b v="0"/>
    <n v="2"/>
    <b v="0"/>
    <s v="film &amp; video/animation"/>
    <n v="-0.999"/>
    <n v="5"/>
    <x v="0"/>
    <s v="animation"/>
    <n v="13"/>
    <n v="2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x v="444"/>
    <x v="6"/>
    <b v="0"/>
    <n v="1"/>
    <b v="0"/>
    <s v="film &amp; video/animation"/>
    <n v="-0.95"/>
    <n v="50"/>
    <x v="0"/>
    <s v="animation"/>
    <n v="13"/>
    <n v="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x v="445"/>
    <x v="0"/>
    <b v="0"/>
    <n v="2"/>
    <b v="0"/>
    <s v="film &amp; video/animation"/>
    <n v="-0.99996666666666667"/>
    <n v="1"/>
    <x v="0"/>
    <s v="animation"/>
    <n v="13"/>
    <n v="2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x v="446"/>
    <x v="0"/>
    <b v="0"/>
    <n v="16"/>
    <b v="0"/>
    <s v="film &amp; video/animation"/>
    <n v="-0.92704761904761901"/>
    <n v="47.875"/>
    <x v="0"/>
    <s v="animation"/>
    <n v="13"/>
    <n v="2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x v="447"/>
    <x v="4"/>
    <b v="0"/>
    <n v="1"/>
    <b v="0"/>
    <s v="film &amp; video/animation"/>
    <n v="-0.99983333333333335"/>
    <n v="5"/>
    <x v="0"/>
    <s v="animation"/>
    <n v="13"/>
    <n v="2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x v="448"/>
    <x v="3"/>
    <b v="0"/>
    <n v="4"/>
    <b v="0"/>
    <s v="film &amp; video/animation"/>
    <n v="-0.96719599999999994"/>
    <n v="20.502500000000001"/>
    <x v="0"/>
    <s v="animation"/>
    <n v="13"/>
    <n v="2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x v="449"/>
    <x v="4"/>
    <b v="0"/>
    <n v="5"/>
    <b v="0"/>
    <s v="film &amp; video/animation"/>
    <n v="-0.97750000000000004"/>
    <n v="9"/>
    <x v="0"/>
    <s v="animation"/>
    <n v="13"/>
    <n v="2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x v="450"/>
    <x v="3"/>
    <b v="0"/>
    <n v="7"/>
    <b v="0"/>
    <s v="film &amp; video/animation"/>
    <n v="-0.99207999999999996"/>
    <n v="56.571428571428569"/>
    <x v="0"/>
    <s v="animation"/>
    <n v="13"/>
    <n v="2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x v="451"/>
    <x v="4"/>
    <b v="0"/>
    <n v="0"/>
    <b v="0"/>
    <s v="film &amp; video/animation"/>
    <n v="-1"/>
    <e v="#DIV/0!"/>
    <x v="0"/>
    <s v="animation"/>
    <n v="13"/>
    <n v="2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x v="452"/>
    <x v="0"/>
    <b v="0"/>
    <n v="12"/>
    <b v="0"/>
    <s v="film &amp; video/animation"/>
    <n v="-0.36"/>
    <n v="40"/>
    <x v="0"/>
    <s v="animation"/>
    <n v="13"/>
    <n v="2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x v="453"/>
    <x v="0"/>
    <b v="0"/>
    <n v="2"/>
    <b v="0"/>
    <s v="film &amp; video/animation"/>
    <n v="-0.99972595520421603"/>
    <n v="13"/>
    <x v="0"/>
    <s v="animation"/>
    <n v="13"/>
    <n v="2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x v="454"/>
    <x v="3"/>
    <b v="0"/>
    <n v="5"/>
    <b v="0"/>
    <s v="film &amp; video/animation"/>
    <n v="-0.99180000000000001"/>
    <n v="16.399999999999999"/>
    <x v="0"/>
    <s v="animation"/>
    <n v="13"/>
    <n v="2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x v="455"/>
    <x v="5"/>
    <b v="0"/>
    <n v="2"/>
    <b v="0"/>
    <s v="film &amp; video/animation"/>
    <n v="-0.99930769230769234"/>
    <n v="22.5"/>
    <x v="0"/>
    <s v="animation"/>
    <n v="13"/>
    <n v="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x v="456"/>
    <x v="4"/>
    <b v="0"/>
    <n v="3"/>
    <b v="0"/>
    <s v="film &amp; video/animation"/>
    <n v="-0.99313681368136819"/>
    <n v="20.333333333333332"/>
    <x v="0"/>
    <s v="animation"/>
    <n v="13"/>
    <n v="2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x v="457"/>
    <x v="3"/>
    <b v="0"/>
    <n v="0"/>
    <b v="0"/>
    <s v="film &amp; video/animation"/>
    <n v="-1"/>
    <e v="#DIV/0!"/>
    <x v="0"/>
    <s v="animation"/>
    <n v="13"/>
    <n v="2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x v="458"/>
    <x v="4"/>
    <b v="0"/>
    <n v="49"/>
    <b v="0"/>
    <s v="film &amp; video/animation"/>
    <n v="-0.91790000000000005"/>
    <n v="16.755102040816325"/>
    <x v="0"/>
    <s v="animation"/>
    <n v="13"/>
    <n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x v="459"/>
    <x v="6"/>
    <b v="0"/>
    <n v="1"/>
    <b v="0"/>
    <s v="film &amp; video/animation"/>
    <n v="-0.99935897435897436"/>
    <n v="25"/>
    <x v="0"/>
    <s v="animation"/>
    <n v="13"/>
    <n v="22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x v="460"/>
    <x v="3"/>
    <b v="0"/>
    <n v="2"/>
    <b v="0"/>
    <s v="film &amp; video/animation"/>
    <n v="-0.99705882352941178"/>
    <n v="12.5"/>
    <x v="0"/>
    <s v="animation"/>
    <n v="13"/>
    <n v="2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x v="461"/>
    <x v="4"/>
    <b v="0"/>
    <n v="0"/>
    <b v="0"/>
    <s v="film &amp; video/animation"/>
    <n v="-1"/>
    <e v="#DIV/0!"/>
    <x v="0"/>
    <s v="animation"/>
    <n v="13"/>
    <n v="2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x v="462"/>
    <x v="6"/>
    <b v="0"/>
    <n v="0"/>
    <b v="0"/>
    <s v="film &amp; video/animation"/>
    <n v="-1"/>
    <e v="#DIV/0!"/>
    <x v="0"/>
    <s v="animation"/>
    <n v="13"/>
    <n v="2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x v="463"/>
    <x v="6"/>
    <b v="0"/>
    <n v="11"/>
    <b v="0"/>
    <s v="film &amp; video/animation"/>
    <n v="-0.97727272727272729"/>
    <n v="113.63636363636364"/>
    <x v="0"/>
    <s v="animation"/>
    <n v="13"/>
    <n v="2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x v="464"/>
    <x v="2"/>
    <b v="0"/>
    <n v="1"/>
    <b v="0"/>
    <s v="film &amp; video/animation"/>
    <n v="-0.99900990099009901"/>
    <n v="1"/>
    <x v="0"/>
    <s v="animation"/>
    <n v="13"/>
    <n v="22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x v="465"/>
    <x v="3"/>
    <b v="0"/>
    <n v="8"/>
    <b v="0"/>
    <s v="film &amp; video/animation"/>
    <n v="-0.73046875"/>
    <n v="17.25"/>
    <x v="0"/>
    <s v="animation"/>
    <n v="13"/>
    <n v="2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x v="466"/>
    <x v="5"/>
    <b v="0"/>
    <n v="5"/>
    <b v="0"/>
    <s v="film &amp; video/animation"/>
    <n v="-0.99239999999999995"/>
    <n v="15.2"/>
    <x v="0"/>
    <s v="animation"/>
    <n v="13"/>
    <n v="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x v="467"/>
    <x v="5"/>
    <b v="0"/>
    <n v="39"/>
    <b v="0"/>
    <s v="film &amp; video/animation"/>
    <n v="-0.78425"/>
    <n v="110.64102564102564"/>
    <x v="0"/>
    <s v="animation"/>
    <n v="13"/>
    <n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x v="468"/>
    <x v="5"/>
    <b v="0"/>
    <n v="0"/>
    <b v="0"/>
    <s v="film &amp; video/animation"/>
    <n v="-1"/>
    <e v="#DIV/0!"/>
    <x v="0"/>
    <s v="animation"/>
    <n v="13"/>
    <n v="2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x v="469"/>
    <x v="3"/>
    <b v="0"/>
    <n v="0"/>
    <b v="0"/>
    <s v="film &amp; video/animation"/>
    <n v="-1"/>
    <e v="#DIV/0!"/>
    <x v="0"/>
    <s v="animation"/>
    <n v="13"/>
    <n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x v="470"/>
    <x v="4"/>
    <b v="0"/>
    <n v="2"/>
    <b v="0"/>
    <s v="film &amp; video/animation"/>
    <n v="-0.98980000000000001"/>
    <n v="25.5"/>
    <x v="0"/>
    <s v="animation"/>
    <n v="13"/>
    <n v="22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x v="471"/>
    <x v="3"/>
    <b v="0"/>
    <n v="170"/>
    <b v="0"/>
    <s v="film &amp; video/animation"/>
    <n v="-0.88107272727272723"/>
    <n v="38.476470588235294"/>
    <x v="0"/>
    <s v="animation"/>
    <n v="13"/>
    <n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x v="472"/>
    <x v="3"/>
    <b v="0"/>
    <n v="5"/>
    <b v="0"/>
    <s v="film &amp; video/animation"/>
    <n v="-0.82374999999999998"/>
    <n v="28.2"/>
    <x v="0"/>
    <s v="animation"/>
    <n v="13"/>
    <n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x v="473"/>
    <x v="3"/>
    <b v="0"/>
    <n v="14"/>
    <b v="0"/>
    <s v="film &amp; video/animation"/>
    <n v="-0.97130000000000005"/>
    <n v="61.5"/>
    <x v="0"/>
    <s v="animation"/>
    <n v="13"/>
    <n v="2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x v="474"/>
    <x v="1"/>
    <b v="0"/>
    <n v="1"/>
    <b v="0"/>
    <s v="film &amp; video/animation"/>
    <n v="-0.99969696969696975"/>
    <n v="1"/>
    <x v="0"/>
    <s v="animation"/>
    <n v="13"/>
    <n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x v="475"/>
    <x v="0"/>
    <b v="0"/>
    <n v="0"/>
    <b v="0"/>
    <s v="film &amp; video/animation"/>
    <n v="-1"/>
    <e v="#DIV/0!"/>
    <x v="0"/>
    <s v="animation"/>
    <n v="13"/>
    <n v="22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x v="476"/>
    <x v="3"/>
    <b v="0"/>
    <n v="124"/>
    <b v="0"/>
    <s v="film &amp; video/animation"/>
    <n v="-0.97769731818181815"/>
    <n v="39.569274193548388"/>
    <x v="0"/>
    <s v="animation"/>
    <n v="13"/>
    <n v="2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x v="477"/>
    <x v="5"/>
    <b v="0"/>
    <n v="0"/>
    <b v="0"/>
    <s v="film &amp; video/animation"/>
    <n v="-1"/>
    <e v="#DIV/0!"/>
    <x v="0"/>
    <s v="animation"/>
    <n v="13"/>
    <n v="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x v="478"/>
    <x v="0"/>
    <b v="0"/>
    <n v="0"/>
    <b v="0"/>
    <s v="film &amp; video/animation"/>
    <n v="-1"/>
    <e v="#DIV/0!"/>
    <x v="0"/>
    <s v="animation"/>
    <n v="13"/>
    <n v="2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x v="479"/>
    <x v="3"/>
    <b v="0"/>
    <n v="55"/>
    <b v="0"/>
    <s v="film &amp; video/animation"/>
    <n v="-0.6744"/>
    <n v="88.8"/>
    <x v="0"/>
    <s v="animation"/>
    <n v="13"/>
    <n v="2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x v="480"/>
    <x v="4"/>
    <b v="0"/>
    <n v="140"/>
    <b v="0"/>
    <s v="film &amp; video/animation"/>
    <n v="-0.80589999999999995"/>
    <n v="55.457142857142856"/>
    <x v="0"/>
    <s v="animation"/>
    <n v="13"/>
    <n v="2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x v="481"/>
    <x v="5"/>
    <b v="0"/>
    <n v="21"/>
    <b v="0"/>
    <s v="film &amp; video/animation"/>
    <n v="-0.93899999999999995"/>
    <n v="87.142857142857139"/>
    <x v="0"/>
    <s v="animation"/>
    <n v="13"/>
    <n v="2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x v="482"/>
    <x v="2"/>
    <b v="0"/>
    <n v="1"/>
    <b v="0"/>
    <s v="film &amp; video/animation"/>
    <n v="-0.999"/>
    <n v="10"/>
    <x v="0"/>
    <s v="animation"/>
    <n v="13"/>
    <n v="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x v="483"/>
    <x v="5"/>
    <b v="0"/>
    <n v="147"/>
    <b v="0"/>
    <s v="film &amp; video/animation"/>
    <n v="-0.498"/>
    <n v="51.224489795918366"/>
    <x v="0"/>
    <s v="animation"/>
    <n v="13"/>
    <n v="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x v="484"/>
    <x v="0"/>
    <b v="0"/>
    <n v="11"/>
    <b v="0"/>
    <s v="film &amp; video/animation"/>
    <n v="-0.99813750000000001"/>
    <n v="13.545454545454545"/>
    <x v="0"/>
    <s v="animation"/>
    <n v="13"/>
    <n v="2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x v="485"/>
    <x v="4"/>
    <b v="0"/>
    <n v="125"/>
    <b v="0"/>
    <s v="film &amp; video/animation"/>
    <n v="-0.78093028770154915"/>
    <n v="66.520080000000007"/>
    <x v="0"/>
    <s v="animation"/>
    <n v="13"/>
    <n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x v="486"/>
    <x v="3"/>
    <b v="0"/>
    <n v="1"/>
    <b v="0"/>
    <s v="film &amp; video/animation"/>
    <n v="-0.99990909090909086"/>
    <n v="50"/>
    <x v="0"/>
    <s v="animation"/>
    <n v="13"/>
    <n v="2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x v="487"/>
    <x v="2"/>
    <b v="0"/>
    <n v="0"/>
    <b v="0"/>
    <s v="film &amp; video/animation"/>
    <n v="-1"/>
    <e v="#DIV/0!"/>
    <x v="0"/>
    <s v="animation"/>
    <n v="13"/>
    <n v="2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x v="488"/>
    <x v="2"/>
    <b v="0"/>
    <n v="0"/>
    <b v="0"/>
    <s v="film &amp; video/animation"/>
    <n v="-1"/>
    <e v="#DIV/0!"/>
    <x v="0"/>
    <s v="animation"/>
    <n v="13"/>
    <n v="2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x v="489"/>
    <x v="6"/>
    <b v="0"/>
    <n v="3"/>
    <b v="0"/>
    <s v="film &amp; video/animation"/>
    <n v="-0.99713321866207982"/>
    <n v="71.666666666666671"/>
    <x v="0"/>
    <s v="animation"/>
    <n v="13"/>
    <n v="22"/>
  </r>
  <r>
    <n v="490"/>
    <s v="PROJECT IS CANCELLED"/>
    <s v="Cancelled"/>
    <n v="1000"/>
    <n v="0"/>
    <x v="2"/>
    <s v="US"/>
    <s v="USD"/>
    <n v="1345677285"/>
    <d v="2012-08-22T18:14:45"/>
    <n v="1343085285"/>
    <x v="490"/>
    <x v="5"/>
    <b v="0"/>
    <n v="0"/>
    <b v="0"/>
    <s v="film &amp; video/animation"/>
    <n v="-1"/>
    <e v="#DIV/0!"/>
    <x v="0"/>
    <s v="animation"/>
    <n v="13"/>
    <n v="2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x v="491"/>
    <x v="0"/>
    <b v="0"/>
    <n v="0"/>
    <b v="0"/>
    <s v="film &amp; video/animation"/>
    <n v="-1"/>
    <e v="#DIV/0!"/>
    <x v="0"/>
    <s v="animation"/>
    <n v="13"/>
    <n v="2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x v="492"/>
    <x v="2"/>
    <b v="0"/>
    <n v="0"/>
    <b v="0"/>
    <s v="film &amp; video/animation"/>
    <n v="-1"/>
    <e v="#DIV/0!"/>
    <x v="0"/>
    <s v="animation"/>
    <n v="13"/>
    <n v="2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x v="493"/>
    <x v="0"/>
    <b v="0"/>
    <n v="0"/>
    <b v="0"/>
    <s v="film &amp; video/animation"/>
    <n v="-1"/>
    <e v="#DIV/0!"/>
    <x v="0"/>
    <s v="animation"/>
    <n v="13"/>
    <n v="2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x v="494"/>
    <x v="3"/>
    <b v="0"/>
    <n v="3"/>
    <b v="0"/>
    <s v="film &amp; video/animation"/>
    <n v="-0.99844999999999995"/>
    <n v="10.333333333333334"/>
    <x v="0"/>
    <s v="animation"/>
    <n v="13"/>
    <n v="2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x v="495"/>
    <x v="0"/>
    <b v="0"/>
    <n v="0"/>
    <b v="0"/>
    <s v="film &amp; video/animation"/>
    <n v="-1"/>
    <e v="#DIV/0!"/>
    <x v="0"/>
    <s v="animation"/>
    <n v="13"/>
    <n v="2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x v="496"/>
    <x v="4"/>
    <b v="0"/>
    <n v="1"/>
    <b v="0"/>
    <s v="film &amp; video/animation"/>
    <n v="-0.99998333333333334"/>
    <n v="1"/>
    <x v="0"/>
    <s v="animation"/>
    <n v="13"/>
    <n v="22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x v="497"/>
    <x v="3"/>
    <b v="0"/>
    <n v="3"/>
    <b v="0"/>
    <s v="film &amp; video/animation"/>
    <n v="-0.9933035714285714"/>
    <n v="10"/>
    <x v="0"/>
    <s v="animation"/>
    <n v="13"/>
    <n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x v="498"/>
    <x v="6"/>
    <b v="0"/>
    <n v="22"/>
    <b v="0"/>
    <s v="film &amp; video/animation"/>
    <n v="-0.95401486760459542"/>
    <n v="136.09090909090909"/>
    <x v="0"/>
    <s v="animation"/>
    <n v="13"/>
    <n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n v="1250630968"/>
    <x v="499"/>
    <x v="8"/>
    <b v="0"/>
    <n v="26"/>
    <b v="0"/>
    <s v="film &amp; video/animation"/>
    <n v="-0.90449999999999997"/>
    <n v="73.461538461538467"/>
    <x v="0"/>
    <s v="animation"/>
    <n v="13"/>
    <n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x v="500"/>
    <x v="7"/>
    <b v="0"/>
    <n v="4"/>
    <b v="0"/>
    <s v="film &amp; video/animation"/>
    <n v="-0.96692307692307689"/>
    <n v="53.75"/>
    <x v="0"/>
    <s v="animation"/>
    <n v="13"/>
    <n v="22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x v="501"/>
    <x v="6"/>
    <b v="0"/>
    <n v="0"/>
    <b v="0"/>
    <s v="film &amp; video/animation"/>
    <n v="-1"/>
    <e v="#DIV/0!"/>
    <x v="0"/>
    <s v="animation"/>
    <n v="13"/>
    <n v="22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x v="502"/>
    <x v="5"/>
    <b v="0"/>
    <n v="4"/>
    <b v="0"/>
    <s v="film &amp; video/animation"/>
    <n v="-0.98850000000000005"/>
    <n v="57.5"/>
    <x v="0"/>
    <s v="animation"/>
    <n v="13"/>
    <n v="2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x v="503"/>
    <x v="3"/>
    <b v="0"/>
    <n v="9"/>
    <b v="0"/>
    <s v="film &amp; video/animation"/>
    <n v="-0.9824615384615385"/>
    <n v="12.666666666666666"/>
    <x v="0"/>
    <s v="animation"/>
    <n v="13"/>
    <n v="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x v="504"/>
    <x v="5"/>
    <b v="0"/>
    <n v="5"/>
    <b v="0"/>
    <s v="film &amp; video/animation"/>
    <n v="-0.98632653061224485"/>
    <n v="67"/>
    <x v="0"/>
    <s v="animation"/>
    <n v="13"/>
    <n v="2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x v="505"/>
    <x v="0"/>
    <b v="0"/>
    <n v="14"/>
    <b v="0"/>
    <s v="film &amp; video/animation"/>
    <n v="-0.9956666666666667"/>
    <n v="3.7142857142857144"/>
    <x v="0"/>
    <s v="animation"/>
    <n v="13"/>
    <n v="2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x v="506"/>
    <x v="4"/>
    <b v="0"/>
    <n v="1"/>
    <b v="0"/>
    <s v="film &amp; video/animation"/>
    <n v="-0.99875000000000003"/>
    <n v="250"/>
    <x v="0"/>
    <s v="animation"/>
    <n v="13"/>
    <n v="2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x v="507"/>
    <x v="5"/>
    <b v="0"/>
    <n v="10"/>
    <b v="0"/>
    <s v="film &amp; video/animation"/>
    <n v="-0.96799999999999997"/>
    <n v="64"/>
    <x v="0"/>
    <s v="animation"/>
    <n v="13"/>
    <n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x v="508"/>
    <x v="5"/>
    <b v="0"/>
    <n v="3"/>
    <b v="0"/>
    <s v="film &amp; video/animation"/>
    <n v="-0.99199999999999999"/>
    <n v="133.33333333333334"/>
    <x v="0"/>
    <s v="animation"/>
    <n v="13"/>
    <n v="2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x v="509"/>
    <x v="0"/>
    <b v="0"/>
    <n v="1"/>
    <b v="0"/>
    <s v="film &amp; video/animation"/>
    <n v="-0.998"/>
    <n v="10"/>
    <x v="0"/>
    <s v="animation"/>
    <n v="13"/>
    <n v="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x v="510"/>
    <x v="2"/>
    <b v="0"/>
    <n v="0"/>
    <b v="0"/>
    <s v="film &amp; video/animation"/>
    <n v="-1"/>
    <e v="#DIV/0!"/>
    <x v="0"/>
    <s v="animation"/>
    <n v="13"/>
    <n v="2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x v="511"/>
    <x v="4"/>
    <b v="0"/>
    <n v="5"/>
    <b v="0"/>
    <s v="film &amp; video/animation"/>
    <n v="-0.97"/>
    <n v="30"/>
    <x v="0"/>
    <s v="animation"/>
    <n v="13"/>
    <n v="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x v="512"/>
    <x v="2"/>
    <b v="0"/>
    <n v="2"/>
    <b v="0"/>
    <s v="film &amp; video/animation"/>
    <n v="-0.99862499999999998"/>
    <n v="5.5"/>
    <x v="0"/>
    <s v="animation"/>
    <n v="13"/>
    <n v="2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x v="513"/>
    <x v="2"/>
    <b v="0"/>
    <n v="68"/>
    <b v="0"/>
    <s v="film &amp; video/animation"/>
    <n v="-0.86075999999999997"/>
    <n v="102.38235294117646"/>
    <x v="0"/>
    <s v="animation"/>
    <n v="13"/>
    <n v="2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x v="514"/>
    <x v="3"/>
    <b v="0"/>
    <n v="3"/>
    <b v="0"/>
    <s v="film &amp; video/animation"/>
    <n v="-0.96666666666666667"/>
    <n v="16.666666666666668"/>
    <x v="0"/>
    <s v="animation"/>
    <n v="13"/>
    <n v="2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x v="515"/>
    <x v="0"/>
    <b v="0"/>
    <n v="34"/>
    <b v="0"/>
    <s v="film &amp; video/animation"/>
    <n v="-0.74586597938144328"/>
    <n v="725.02941176470586"/>
    <x v="0"/>
    <s v="animation"/>
    <n v="13"/>
    <n v="22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x v="516"/>
    <x v="0"/>
    <b v="0"/>
    <n v="0"/>
    <b v="0"/>
    <s v="film &amp; video/animation"/>
    <n v="-1"/>
    <e v="#DIV/0!"/>
    <x v="0"/>
    <s v="animation"/>
    <n v="13"/>
    <n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x v="517"/>
    <x v="1"/>
    <b v="0"/>
    <n v="3"/>
    <b v="0"/>
    <s v="film &amp; video/animation"/>
    <n v="-0.98633333333333328"/>
    <n v="68.333333333333329"/>
    <x v="0"/>
    <s v="animation"/>
    <n v="13"/>
    <n v="2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x v="518"/>
    <x v="0"/>
    <b v="0"/>
    <n v="0"/>
    <b v="0"/>
    <s v="film &amp; video/animation"/>
    <n v="-1"/>
    <e v="#DIV/0!"/>
    <x v="0"/>
    <s v="animation"/>
    <n v="13"/>
    <n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x v="519"/>
    <x v="5"/>
    <b v="0"/>
    <n v="70"/>
    <b v="0"/>
    <s v="film &amp; video/animation"/>
    <n v="-0.77118573452212313"/>
    <n v="39.228571428571428"/>
    <x v="0"/>
    <s v="animation"/>
    <n v="13"/>
    <n v="2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x v="520"/>
    <x v="0"/>
    <b v="0"/>
    <n v="34"/>
    <b v="1"/>
    <s v="theater/plays"/>
    <n v="2.1000000000000001E-2"/>
    <n v="150.14705882352942"/>
    <x v="1"/>
    <s v="plays"/>
    <n v="8"/>
    <n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x v="521"/>
    <x v="2"/>
    <b v="0"/>
    <n v="56"/>
    <b v="1"/>
    <s v="theater/plays"/>
    <n v="4.6399999999999997E-2"/>
    <n v="93.428571428571431"/>
    <x v="1"/>
    <s v="plays"/>
    <n v="8"/>
    <n v="1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x v="522"/>
    <x v="2"/>
    <b v="0"/>
    <n v="31"/>
    <b v="1"/>
    <s v="theater/plays"/>
    <n v="0.14666666666666667"/>
    <n v="110.96774193548387"/>
    <x v="1"/>
    <s v="plays"/>
    <n v="8"/>
    <n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x v="523"/>
    <x v="0"/>
    <b v="0"/>
    <n v="84"/>
    <b v="1"/>
    <s v="theater/plays"/>
    <n v="0.20599999999999999"/>
    <n v="71.785714285714292"/>
    <x v="1"/>
    <s v="plays"/>
    <n v="8"/>
    <n v="1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x v="524"/>
    <x v="2"/>
    <b v="0"/>
    <n v="130"/>
    <b v="1"/>
    <s v="theater/plays"/>
    <n v="8.6728571428571474E-2"/>
    <n v="29.258076923076924"/>
    <x v="1"/>
    <s v="plays"/>
    <n v="8"/>
    <n v="1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x v="525"/>
    <x v="3"/>
    <b v="0"/>
    <n v="12"/>
    <b v="1"/>
    <s v="theater/plays"/>
    <n v="0"/>
    <n v="1000"/>
    <x v="1"/>
    <s v="plays"/>
    <n v="8"/>
    <n v="1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x v="526"/>
    <x v="0"/>
    <b v="0"/>
    <n v="23"/>
    <b v="1"/>
    <s v="theater/plays"/>
    <n v="0.14000000000000001"/>
    <n v="74.347826086956516"/>
    <x v="1"/>
    <s v="plays"/>
    <n v="8"/>
    <n v="1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x v="527"/>
    <x v="1"/>
    <b v="0"/>
    <n v="158"/>
    <b v="1"/>
    <s v="theater/plays"/>
    <n v="8.5000000000000006E-3"/>
    <n v="63.829113924050631"/>
    <x v="1"/>
    <s v="plays"/>
    <n v="8"/>
    <n v="13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x v="528"/>
    <x v="0"/>
    <b v="0"/>
    <n v="30"/>
    <b v="1"/>
    <s v="theater/plays"/>
    <n v="0.15652173913043479"/>
    <n v="44.333333333333336"/>
    <x v="1"/>
    <s v="plays"/>
    <n v="8"/>
    <n v="1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x v="529"/>
    <x v="2"/>
    <b v="0"/>
    <n v="18"/>
    <b v="1"/>
    <s v="theater/plays"/>
    <n v="0.30416666666666664"/>
    <n v="86.944444444444443"/>
    <x v="1"/>
    <s v="plays"/>
    <n v="8"/>
    <n v="1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x v="530"/>
    <x v="0"/>
    <b v="0"/>
    <n v="29"/>
    <b v="1"/>
    <s v="theater/plays"/>
    <n v="7.7826725403817909E-2"/>
    <n v="126.55172413793103"/>
    <x v="1"/>
    <s v="plays"/>
    <n v="8"/>
    <n v="1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x v="531"/>
    <x v="2"/>
    <b v="0"/>
    <n v="31"/>
    <b v="1"/>
    <s v="theater/plays"/>
    <n v="0"/>
    <n v="129.03225806451613"/>
    <x v="1"/>
    <s v="plays"/>
    <n v="8"/>
    <n v="1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x v="532"/>
    <x v="2"/>
    <b v="0"/>
    <n v="173"/>
    <b v="1"/>
    <s v="theater/plays"/>
    <n v="0.23250000000000001"/>
    <n v="71.242774566473983"/>
    <x v="1"/>
    <s v="plays"/>
    <n v="8"/>
    <n v="1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x v="533"/>
    <x v="2"/>
    <b v="0"/>
    <n v="17"/>
    <b v="1"/>
    <s v="theater/plays"/>
    <n v="2E-3"/>
    <n v="117.88235294117646"/>
    <x v="1"/>
    <s v="plays"/>
    <n v="8"/>
    <n v="1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x v="534"/>
    <x v="0"/>
    <b v="0"/>
    <n v="48"/>
    <b v="1"/>
    <s v="theater/plays"/>
    <n v="4.6666666666666669E-2"/>
    <n v="327.08333333333331"/>
    <x v="1"/>
    <s v="plays"/>
    <n v="8"/>
    <n v="1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x v="535"/>
    <x v="2"/>
    <b v="0"/>
    <n v="59"/>
    <b v="1"/>
    <s v="theater/plays"/>
    <n v="2.5000000000000001E-2"/>
    <n v="34.745762711864408"/>
    <x v="1"/>
    <s v="plays"/>
    <n v="8"/>
    <n v="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x v="536"/>
    <x v="0"/>
    <b v="0"/>
    <n v="39"/>
    <b v="1"/>
    <s v="theater/plays"/>
    <n v="0.18257575757575759"/>
    <n v="100.06410256410257"/>
    <x v="1"/>
    <s v="plays"/>
    <n v="8"/>
    <n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x v="537"/>
    <x v="0"/>
    <b v="0"/>
    <n v="59"/>
    <b v="1"/>
    <s v="theater/plays"/>
    <n v="0.20499999999999999"/>
    <n v="40.847457627118644"/>
    <x v="1"/>
    <s v="plays"/>
    <n v="8"/>
    <n v="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x v="538"/>
    <x v="2"/>
    <b v="0"/>
    <n v="60"/>
    <b v="1"/>
    <s v="theater/plays"/>
    <n v="2.0242"/>
    <n v="252.01666666666668"/>
    <x v="1"/>
    <s v="plays"/>
    <n v="8"/>
    <n v="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x v="539"/>
    <x v="2"/>
    <b v="0"/>
    <n v="20"/>
    <b v="1"/>
    <s v="theater/plays"/>
    <n v="6.4400000000000542E-3"/>
    <n v="25.161000000000001"/>
    <x v="1"/>
    <s v="plays"/>
    <n v="8"/>
    <n v="1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x v="540"/>
    <x v="0"/>
    <b v="0"/>
    <n v="1"/>
    <b v="0"/>
    <s v="technology/web"/>
    <n v="-0.99993333333333334"/>
    <n v="1"/>
    <x v="2"/>
    <s v="web"/>
    <n v="11"/>
    <n v="1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x v="541"/>
    <x v="0"/>
    <b v="0"/>
    <n v="1"/>
    <b v="0"/>
    <s v="technology/web"/>
    <n v="-0.99444444444444446"/>
    <n v="25"/>
    <x v="2"/>
    <s v="web"/>
    <n v="11"/>
    <n v="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x v="542"/>
    <x v="2"/>
    <b v="0"/>
    <n v="1"/>
    <b v="0"/>
    <s v="technology/web"/>
    <n v="-0.999996"/>
    <n v="1"/>
    <x v="2"/>
    <s v="web"/>
    <n v="11"/>
    <n v="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x v="543"/>
    <x v="3"/>
    <b v="0"/>
    <n v="2"/>
    <b v="0"/>
    <s v="technology/web"/>
    <n v="-0.99681818181818183"/>
    <n v="35"/>
    <x v="2"/>
    <s v="web"/>
    <n v="11"/>
    <n v="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x v="544"/>
    <x v="2"/>
    <b v="0"/>
    <n v="2"/>
    <b v="0"/>
    <s v="technology/web"/>
    <n v="-0.98799999999999999"/>
    <n v="3"/>
    <x v="2"/>
    <s v="web"/>
    <n v="11"/>
    <n v="1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x v="545"/>
    <x v="0"/>
    <b v="0"/>
    <n v="34"/>
    <b v="0"/>
    <s v="technology/web"/>
    <n v="-0.72616000000000003"/>
    <n v="402.70588235294116"/>
    <x v="2"/>
    <s v="web"/>
    <n v="11"/>
    <n v="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x v="546"/>
    <x v="0"/>
    <b v="0"/>
    <n v="2"/>
    <b v="0"/>
    <s v="technology/web"/>
    <n v="-0.99913333333333332"/>
    <n v="26"/>
    <x v="2"/>
    <s v="web"/>
    <n v="11"/>
    <n v="1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x v="547"/>
    <x v="2"/>
    <b v="0"/>
    <n v="0"/>
    <b v="0"/>
    <s v="technology/web"/>
    <n v="-1"/>
    <e v="#DIV/0!"/>
    <x v="2"/>
    <s v="web"/>
    <n v="11"/>
    <n v="1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x v="548"/>
    <x v="0"/>
    <b v="0"/>
    <n v="1"/>
    <b v="0"/>
    <s v="technology/web"/>
    <n v="-0.99909999999999999"/>
    <n v="9"/>
    <x v="2"/>
    <s v="web"/>
    <n v="11"/>
    <n v="1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x v="549"/>
    <x v="0"/>
    <b v="0"/>
    <n v="8"/>
    <b v="0"/>
    <s v="technology/web"/>
    <n v="-0.9728"/>
    <n v="8.5"/>
    <x v="2"/>
    <s v="web"/>
    <n v="11"/>
    <n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x v="550"/>
    <x v="1"/>
    <b v="0"/>
    <n v="4"/>
    <b v="0"/>
    <s v="technology/web"/>
    <n v="-0.99299999999999999"/>
    <n v="8.75"/>
    <x v="2"/>
    <s v="web"/>
    <n v="11"/>
    <n v="1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x v="551"/>
    <x v="0"/>
    <b v="0"/>
    <n v="28"/>
    <b v="0"/>
    <s v="technology/web"/>
    <n v="-0.94958666666666669"/>
    <n v="135.03571428571428"/>
    <x v="2"/>
    <s v="web"/>
    <n v="11"/>
    <n v="1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x v="552"/>
    <x v="0"/>
    <b v="0"/>
    <n v="0"/>
    <b v="0"/>
    <s v="technology/web"/>
    <n v="-1"/>
    <e v="#DIV/0!"/>
    <x v="2"/>
    <s v="web"/>
    <n v="11"/>
    <n v="1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x v="553"/>
    <x v="3"/>
    <b v="0"/>
    <n v="6"/>
    <b v="0"/>
    <s v="technology/web"/>
    <n v="-0.99507999999999996"/>
    <n v="20.5"/>
    <x v="2"/>
    <s v="web"/>
    <n v="11"/>
    <n v="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x v="554"/>
    <x v="3"/>
    <b v="0"/>
    <n v="22"/>
    <b v="0"/>
    <s v="technology/web"/>
    <n v="-0.6341085271317829"/>
    <n v="64.36363636363636"/>
    <x v="2"/>
    <s v="web"/>
    <n v="11"/>
    <n v="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x v="555"/>
    <x v="2"/>
    <b v="0"/>
    <n v="0"/>
    <b v="0"/>
    <s v="technology/web"/>
    <n v="-1"/>
    <e v="#DIV/0!"/>
    <x v="2"/>
    <s v="web"/>
    <n v="11"/>
    <n v="14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x v="556"/>
    <x v="0"/>
    <b v="0"/>
    <n v="1"/>
    <b v="0"/>
    <s v="technology/web"/>
    <n v="-0.97499999999999998"/>
    <n v="200"/>
    <x v="2"/>
    <s v="web"/>
    <n v="11"/>
    <n v="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x v="557"/>
    <x v="2"/>
    <b v="0"/>
    <n v="20"/>
    <b v="0"/>
    <s v="technology/web"/>
    <n v="-0.99089333333333329"/>
    <n v="68.3"/>
    <x v="2"/>
    <s v="web"/>
    <n v="11"/>
    <n v="1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x v="558"/>
    <x v="0"/>
    <b v="0"/>
    <n v="0"/>
    <b v="0"/>
    <s v="technology/web"/>
    <n v="-1"/>
    <e v="#DIV/0!"/>
    <x v="2"/>
    <s v="web"/>
    <n v="11"/>
    <n v="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x v="559"/>
    <x v="0"/>
    <b v="0"/>
    <n v="1"/>
    <b v="0"/>
    <s v="technology/web"/>
    <n v="-0.99979166666666663"/>
    <n v="50"/>
    <x v="2"/>
    <s v="web"/>
    <n v="11"/>
    <n v="1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x v="560"/>
    <x v="3"/>
    <b v="0"/>
    <n v="3"/>
    <b v="0"/>
    <s v="technology/web"/>
    <n v="-0.99987999999999999"/>
    <n v="4"/>
    <x v="2"/>
    <s v="web"/>
    <n v="11"/>
    <n v="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x v="561"/>
    <x v="0"/>
    <b v="0"/>
    <n v="2"/>
    <b v="0"/>
    <s v="technology/web"/>
    <n v="-0.99633333333333329"/>
    <n v="27.5"/>
    <x v="2"/>
    <s v="web"/>
    <n v="11"/>
    <n v="1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x v="562"/>
    <x v="2"/>
    <b v="0"/>
    <n v="0"/>
    <b v="0"/>
    <s v="technology/web"/>
    <n v="-1"/>
    <e v="#DIV/0!"/>
    <x v="2"/>
    <s v="web"/>
    <n v="11"/>
    <n v="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x v="563"/>
    <x v="0"/>
    <b v="0"/>
    <n v="2"/>
    <b v="0"/>
    <s v="technology/web"/>
    <n v="-0.99909333333333339"/>
    <n v="34"/>
    <x v="2"/>
    <s v="web"/>
    <n v="11"/>
    <n v="1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x v="564"/>
    <x v="2"/>
    <b v="0"/>
    <n v="1"/>
    <b v="0"/>
    <s v="technology/web"/>
    <n v="-0.99994444444444441"/>
    <n v="1"/>
    <x v="2"/>
    <s v="web"/>
    <n v="11"/>
    <n v="1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x v="565"/>
    <x v="0"/>
    <b v="0"/>
    <n v="0"/>
    <b v="0"/>
    <s v="technology/web"/>
    <n v="-1"/>
    <e v="#DIV/0!"/>
    <x v="2"/>
    <s v="web"/>
    <n v="11"/>
    <n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x v="566"/>
    <x v="2"/>
    <b v="0"/>
    <n v="1"/>
    <b v="0"/>
    <s v="technology/web"/>
    <n v="-0.99980000000000002"/>
    <n v="1"/>
    <x v="2"/>
    <s v="web"/>
    <n v="11"/>
    <n v="1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x v="567"/>
    <x v="3"/>
    <b v="0"/>
    <n v="0"/>
    <b v="0"/>
    <s v="technology/web"/>
    <n v="-1"/>
    <e v="#DIV/0!"/>
    <x v="2"/>
    <s v="web"/>
    <n v="11"/>
    <n v="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x v="568"/>
    <x v="0"/>
    <b v="0"/>
    <n v="5"/>
    <b v="0"/>
    <s v="technology/web"/>
    <n v="-0.99"/>
    <n v="49"/>
    <x v="2"/>
    <s v="web"/>
    <n v="11"/>
    <n v="1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x v="569"/>
    <x v="0"/>
    <b v="0"/>
    <n v="1"/>
    <b v="0"/>
    <s v="technology/web"/>
    <n v="-0.99199999999999999"/>
    <n v="20"/>
    <x v="2"/>
    <s v="web"/>
    <n v="11"/>
    <n v="14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x v="570"/>
    <x v="2"/>
    <b v="0"/>
    <n v="1"/>
    <b v="0"/>
    <s v="technology/web"/>
    <n v="-0.99832941176470591"/>
    <n v="142"/>
    <x v="2"/>
    <s v="web"/>
    <n v="11"/>
    <n v="1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x v="571"/>
    <x v="0"/>
    <b v="0"/>
    <n v="2"/>
    <b v="0"/>
    <s v="technology/web"/>
    <n v="-0.99575999999999998"/>
    <n v="53"/>
    <x v="2"/>
    <s v="web"/>
    <n v="11"/>
    <n v="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x v="572"/>
    <x v="0"/>
    <b v="0"/>
    <n v="0"/>
    <b v="0"/>
    <s v="technology/web"/>
    <n v="-1"/>
    <e v="#DIV/0!"/>
    <x v="2"/>
    <s v="web"/>
    <n v="11"/>
    <n v="1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x v="573"/>
    <x v="3"/>
    <b v="0"/>
    <n v="9"/>
    <b v="0"/>
    <s v="technology/web"/>
    <n v="-0.99610746107461079"/>
    <n v="38.444444444444443"/>
    <x v="2"/>
    <s v="web"/>
    <n v="11"/>
    <n v="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x v="574"/>
    <x v="2"/>
    <b v="0"/>
    <n v="4"/>
    <b v="0"/>
    <s v="technology/web"/>
    <n v="-0.99284436493738815"/>
    <n v="20"/>
    <x v="2"/>
    <s v="web"/>
    <n v="11"/>
    <n v="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x v="575"/>
    <x v="0"/>
    <b v="0"/>
    <n v="4"/>
    <b v="0"/>
    <s v="technology/web"/>
    <n v="-0.99568333333333336"/>
    <n v="64.75"/>
    <x v="2"/>
    <s v="web"/>
    <n v="11"/>
    <n v="1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x v="576"/>
    <x v="0"/>
    <b v="0"/>
    <n v="1"/>
    <b v="0"/>
    <s v="technology/web"/>
    <n v="-0.99998750000000003"/>
    <n v="1"/>
    <x v="2"/>
    <s v="web"/>
    <n v="11"/>
    <n v="1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x v="577"/>
    <x v="2"/>
    <b v="0"/>
    <n v="1"/>
    <b v="0"/>
    <s v="technology/web"/>
    <n v="-0.998"/>
    <n v="10"/>
    <x v="2"/>
    <s v="web"/>
    <n v="11"/>
    <n v="14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x v="578"/>
    <x v="0"/>
    <b v="0"/>
    <n v="7"/>
    <b v="0"/>
    <s v="technology/web"/>
    <n v="-0.999888"/>
    <n v="2"/>
    <x v="2"/>
    <s v="web"/>
    <n v="11"/>
    <n v="1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x v="579"/>
    <x v="3"/>
    <b v="0"/>
    <n v="5"/>
    <b v="0"/>
    <s v="technology/web"/>
    <n v="-0.98541666666666672"/>
    <n v="35"/>
    <x v="2"/>
    <s v="web"/>
    <n v="11"/>
    <n v="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x v="580"/>
    <x v="2"/>
    <b v="0"/>
    <n v="1"/>
    <b v="0"/>
    <s v="technology/web"/>
    <n v="-0.9996666666666667"/>
    <n v="1"/>
    <x v="2"/>
    <s v="web"/>
    <n v="11"/>
    <n v="1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x v="581"/>
    <x v="0"/>
    <b v="0"/>
    <n v="0"/>
    <b v="0"/>
    <s v="technology/web"/>
    <n v="-1"/>
    <e v="#DIV/0!"/>
    <x v="2"/>
    <s v="web"/>
    <n v="11"/>
    <n v="1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x v="582"/>
    <x v="0"/>
    <b v="0"/>
    <n v="0"/>
    <b v="0"/>
    <s v="technology/web"/>
    <n v="-1"/>
    <e v="#DIV/0!"/>
    <x v="2"/>
    <s v="web"/>
    <n v="11"/>
    <n v="1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x v="583"/>
    <x v="0"/>
    <b v="0"/>
    <n v="1"/>
    <b v="0"/>
    <s v="technology/web"/>
    <n v="-0.99988888888888894"/>
    <n v="1"/>
    <x v="2"/>
    <s v="web"/>
    <n v="11"/>
    <n v="1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x v="584"/>
    <x v="0"/>
    <b v="0"/>
    <n v="2"/>
    <b v="0"/>
    <s v="technology/web"/>
    <n v="-0.99"/>
    <n v="5"/>
    <x v="2"/>
    <s v="web"/>
    <n v="11"/>
    <n v="14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x v="585"/>
    <x v="0"/>
    <b v="0"/>
    <n v="0"/>
    <b v="0"/>
    <s v="technology/web"/>
    <n v="-1"/>
    <e v="#DIV/0!"/>
    <x v="2"/>
    <s v="web"/>
    <n v="11"/>
    <n v="1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x v="586"/>
    <x v="0"/>
    <b v="0"/>
    <n v="4"/>
    <b v="0"/>
    <s v="technology/web"/>
    <n v="-0.99439999999999995"/>
    <n v="14"/>
    <x v="2"/>
    <s v="web"/>
    <n v="1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x v="587"/>
    <x v="0"/>
    <b v="0"/>
    <n v="7"/>
    <b v="0"/>
    <s v="technology/web"/>
    <n v="-0.90916666666666668"/>
    <n v="389.28571428571428"/>
    <x v="2"/>
    <s v="web"/>
    <n v="11"/>
    <n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x v="588"/>
    <x v="2"/>
    <b v="0"/>
    <n v="2"/>
    <b v="0"/>
    <s v="technology/web"/>
    <n v="-0.9665555555555555"/>
    <n v="150.5"/>
    <x v="2"/>
    <s v="web"/>
    <n v="11"/>
    <n v="14"/>
  </r>
  <r>
    <n v="589"/>
    <s v="Get Neighborly"/>
    <s v="Services closer than you think..."/>
    <n v="7500"/>
    <n v="1"/>
    <x v="2"/>
    <s v="US"/>
    <s v="USD"/>
    <n v="1436366699"/>
    <d v="2015-07-08T09:44:59"/>
    <n v="1435070699"/>
    <x v="589"/>
    <x v="0"/>
    <b v="0"/>
    <n v="1"/>
    <b v="0"/>
    <s v="technology/web"/>
    <n v="-0.99986666666666668"/>
    <n v="1"/>
    <x v="2"/>
    <s v="web"/>
    <n v="11"/>
    <n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x v="590"/>
    <x v="2"/>
    <b v="0"/>
    <n v="9"/>
    <b v="0"/>
    <s v="technology/web"/>
    <n v="-0.95540000000000003"/>
    <n v="24.777777777777779"/>
    <x v="2"/>
    <s v="web"/>
    <n v="11"/>
    <n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x v="591"/>
    <x v="0"/>
    <b v="0"/>
    <n v="2"/>
    <b v="0"/>
    <s v="technology/web"/>
    <n v="-0.99939"/>
    <n v="30.5"/>
    <x v="2"/>
    <s v="web"/>
    <n v="11"/>
    <n v="1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x v="592"/>
    <x v="3"/>
    <b v="0"/>
    <n v="1"/>
    <b v="0"/>
    <s v="technology/web"/>
    <n v="-0.96666666666666667"/>
    <n v="250"/>
    <x v="2"/>
    <s v="web"/>
    <n v="11"/>
    <n v="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x v="593"/>
    <x v="0"/>
    <b v="0"/>
    <n v="7"/>
    <b v="0"/>
    <s v="technology/web"/>
    <n v="-0.77"/>
    <n v="16.428571428571427"/>
    <x v="2"/>
    <s v="web"/>
    <n v="11"/>
    <n v="14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x v="594"/>
    <x v="2"/>
    <b v="0"/>
    <n v="2"/>
    <b v="0"/>
    <s v="technology/web"/>
    <n v="-0.99895999999999996"/>
    <n v="13"/>
    <x v="2"/>
    <s v="web"/>
    <n v="11"/>
    <n v="1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x v="595"/>
    <x v="0"/>
    <b v="0"/>
    <n v="8"/>
    <b v="0"/>
    <s v="technology/web"/>
    <n v="-0.99573999999999996"/>
    <n v="53.25"/>
    <x v="2"/>
    <s v="web"/>
    <n v="11"/>
    <n v="1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x v="596"/>
    <x v="2"/>
    <b v="0"/>
    <n v="2"/>
    <b v="0"/>
    <s v="technology/web"/>
    <n v="-0.99970000000000003"/>
    <n v="3"/>
    <x v="2"/>
    <s v="web"/>
    <n v="11"/>
    <n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x v="597"/>
    <x v="2"/>
    <b v="0"/>
    <n v="2"/>
    <b v="0"/>
    <s v="technology/web"/>
    <n v="-0.99733333333333329"/>
    <n v="10"/>
    <x v="2"/>
    <s v="web"/>
    <n v="11"/>
    <n v="14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x v="598"/>
    <x v="3"/>
    <b v="0"/>
    <n v="7"/>
    <b v="0"/>
    <s v="technology/web"/>
    <n v="-0.66"/>
    <n v="121.42857142857143"/>
    <x v="2"/>
    <s v="web"/>
    <n v="11"/>
    <n v="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x v="599"/>
    <x v="0"/>
    <b v="0"/>
    <n v="2"/>
    <b v="0"/>
    <s v="technology/web"/>
    <n v="-0.99938000000000005"/>
    <n v="15.5"/>
    <x v="2"/>
    <s v="web"/>
    <n v="11"/>
    <n v="1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x v="600"/>
    <x v="0"/>
    <b v="0"/>
    <n v="1"/>
    <b v="0"/>
    <s v="technology/web"/>
    <n v="-0.98"/>
    <n v="100"/>
    <x v="2"/>
    <s v="web"/>
    <n v="1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x v="601"/>
    <x v="3"/>
    <b v="0"/>
    <n v="6"/>
    <b v="0"/>
    <s v="technology/web"/>
    <n v="-0.98599999999999999"/>
    <n v="23.333333333333332"/>
    <x v="2"/>
    <s v="web"/>
    <n v="11"/>
    <n v="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x v="602"/>
    <x v="0"/>
    <b v="0"/>
    <n v="0"/>
    <b v="0"/>
    <s v="technology/web"/>
    <n v="-1"/>
    <e v="#DIV/0!"/>
    <x v="2"/>
    <s v="web"/>
    <n v="11"/>
    <n v="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x v="603"/>
    <x v="3"/>
    <b v="0"/>
    <n v="13"/>
    <b v="0"/>
    <s v="technology/web"/>
    <n v="-0.96066533333333326"/>
    <n v="45.386153846153846"/>
    <x v="2"/>
    <s v="web"/>
    <n v="11"/>
    <n v="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x v="604"/>
    <x v="3"/>
    <b v="0"/>
    <n v="0"/>
    <b v="0"/>
    <s v="technology/web"/>
    <n v="-1"/>
    <e v="#DIV/0!"/>
    <x v="2"/>
    <s v="web"/>
    <n v="11"/>
    <n v="14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x v="605"/>
    <x v="0"/>
    <b v="0"/>
    <n v="8"/>
    <b v="0"/>
    <s v="technology/web"/>
    <n v="-0.9738"/>
    <n v="16.375"/>
    <x v="2"/>
    <s v="web"/>
    <n v="11"/>
    <n v="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x v="606"/>
    <x v="0"/>
    <b v="0"/>
    <n v="1"/>
    <b v="0"/>
    <s v="technology/web"/>
    <n v="-0.998"/>
    <n v="10"/>
    <x v="2"/>
    <s v="web"/>
    <n v="11"/>
    <n v="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x v="607"/>
    <x v="0"/>
    <b v="0"/>
    <n v="0"/>
    <b v="0"/>
    <s v="technology/web"/>
    <n v="-1"/>
    <e v="#DIV/0!"/>
    <x v="2"/>
    <s v="web"/>
    <n v="11"/>
    <n v="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x v="608"/>
    <x v="0"/>
    <b v="0"/>
    <n v="5"/>
    <b v="0"/>
    <s v="technology/web"/>
    <n v="-0.99026000000000003"/>
    <n v="292.2"/>
    <x v="2"/>
    <s v="web"/>
    <n v="11"/>
    <n v="1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x v="609"/>
    <x v="0"/>
    <b v="0"/>
    <n v="1"/>
    <b v="0"/>
    <s v="technology/web"/>
    <n v="-0.99358974358974361"/>
    <n v="5"/>
    <x v="2"/>
    <s v="web"/>
    <n v="11"/>
    <n v="1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x v="610"/>
    <x v="0"/>
    <b v="0"/>
    <n v="0"/>
    <b v="0"/>
    <s v="technology/web"/>
    <n v="-1"/>
    <e v="#DIV/0!"/>
    <x v="2"/>
    <s v="web"/>
    <n v="11"/>
    <n v="1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x v="611"/>
    <x v="0"/>
    <b v="0"/>
    <n v="0"/>
    <b v="0"/>
    <s v="technology/web"/>
    <n v="-1"/>
    <e v="#DIV/0!"/>
    <x v="2"/>
    <s v="web"/>
    <n v="11"/>
    <n v="14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x v="612"/>
    <x v="2"/>
    <b v="0"/>
    <n v="0"/>
    <b v="0"/>
    <s v="technology/web"/>
    <n v="-1"/>
    <e v="#DIV/0!"/>
    <x v="2"/>
    <s v="web"/>
    <n v="11"/>
    <n v="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x v="613"/>
    <x v="0"/>
    <b v="0"/>
    <n v="121"/>
    <b v="0"/>
    <s v="technology/web"/>
    <n v="-0.78636666666666666"/>
    <n v="105.93388429752066"/>
    <x v="2"/>
    <s v="web"/>
    <n v="11"/>
    <n v="1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x v="614"/>
    <x v="2"/>
    <b v="0"/>
    <n v="0"/>
    <b v="0"/>
    <s v="technology/web"/>
    <n v="-1"/>
    <e v="#DIV/0!"/>
    <x v="2"/>
    <s v="web"/>
    <n v="11"/>
    <n v="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x v="615"/>
    <x v="0"/>
    <b v="0"/>
    <n v="0"/>
    <b v="0"/>
    <s v="technology/web"/>
    <n v="-1"/>
    <e v="#DIV/0!"/>
    <x v="2"/>
    <s v="web"/>
    <n v="11"/>
    <n v="1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x v="616"/>
    <x v="1"/>
    <b v="0"/>
    <n v="0"/>
    <b v="0"/>
    <s v="technology/web"/>
    <n v="-1"/>
    <e v="#DIV/0!"/>
    <x v="2"/>
    <s v="web"/>
    <n v="11"/>
    <n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x v="617"/>
    <x v="0"/>
    <b v="0"/>
    <n v="3"/>
    <b v="0"/>
    <s v="technology/web"/>
    <n v="-0.97"/>
    <n v="20"/>
    <x v="2"/>
    <s v="web"/>
    <n v="11"/>
    <n v="1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x v="618"/>
    <x v="0"/>
    <b v="0"/>
    <n v="0"/>
    <b v="0"/>
    <s v="technology/web"/>
    <n v="-1"/>
    <e v="#DIV/0!"/>
    <x v="2"/>
    <s v="web"/>
    <n v="11"/>
    <n v="14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x v="619"/>
    <x v="3"/>
    <b v="0"/>
    <n v="1"/>
    <b v="0"/>
    <s v="technology/web"/>
    <n v="-0.99999959999999999"/>
    <n v="1"/>
    <x v="2"/>
    <s v="web"/>
    <n v="11"/>
    <n v="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x v="620"/>
    <x v="3"/>
    <b v="0"/>
    <n v="1"/>
    <b v="0"/>
    <s v="technology/web"/>
    <n v="-0.99"/>
    <n v="300"/>
    <x v="2"/>
    <s v="web"/>
    <n v="11"/>
    <n v="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x v="621"/>
    <x v="2"/>
    <b v="0"/>
    <n v="3"/>
    <b v="0"/>
    <s v="technology/web"/>
    <n v="-0.98956"/>
    <n v="87"/>
    <x v="2"/>
    <s v="web"/>
    <n v="11"/>
    <n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x v="622"/>
    <x v="2"/>
    <b v="0"/>
    <n v="9"/>
    <b v="0"/>
    <s v="technology/web"/>
    <n v="-0.94316666666666671"/>
    <n v="37.888888888888886"/>
    <x v="2"/>
    <s v="web"/>
    <n v="11"/>
    <n v="1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x v="623"/>
    <x v="0"/>
    <b v="0"/>
    <n v="0"/>
    <b v="0"/>
    <s v="technology/web"/>
    <n v="-1"/>
    <e v="#DIV/0!"/>
    <x v="2"/>
    <s v="web"/>
    <n v="11"/>
    <n v="1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x v="624"/>
    <x v="0"/>
    <b v="0"/>
    <n v="0"/>
    <b v="0"/>
    <s v="technology/web"/>
    <n v="-1"/>
    <e v="#DIV/0!"/>
    <x v="2"/>
    <s v="web"/>
    <n v="11"/>
    <n v="1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x v="625"/>
    <x v="1"/>
    <b v="0"/>
    <n v="0"/>
    <b v="0"/>
    <s v="technology/web"/>
    <n v="-1"/>
    <e v="#DIV/0!"/>
    <x v="2"/>
    <s v="web"/>
    <n v="11"/>
    <n v="1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x v="626"/>
    <x v="0"/>
    <b v="0"/>
    <n v="39"/>
    <b v="0"/>
    <s v="technology/web"/>
    <n v="-0.82620000000000005"/>
    <n v="111.41025641025641"/>
    <x v="2"/>
    <s v="web"/>
    <n v="11"/>
    <n v="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x v="627"/>
    <x v="2"/>
    <b v="0"/>
    <n v="1"/>
    <b v="0"/>
    <s v="technology/web"/>
    <n v="-0.99980000000000002"/>
    <n v="90"/>
    <x v="2"/>
    <s v="web"/>
    <n v="11"/>
    <n v="1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x v="628"/>
    <x v="3"/>
    <b v="0"/>
    <n v="0"/>
    <b v="0"/>
    <s v="technology/web"/>
    <n v="-1"/>
    <e v="#DIV/0!"/>
    <x v="2"/>
    <s v="web"/>
    <n v="11"/>
    <n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x v="629"/>
    <x v="2"/>
    <b v="0"/>
    <n v="3"/>
    <b v="0"/>
    <s v="technology/web"/>
    <n v="-0.99824999999999997"/>
    <n v="116.66666666666667"/>
    <x v="2"/>
    <s v="web"/>
    <n v="11"/>
    <n v="1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x v="630"/>
    <x v="0"/>
    <b v="0"/>
    <n v="1"/>
    <b v="0"/>
    <s v="technology/web"/>
    <n v="-0.99916659721643475"/>
    <n v="10"/>
    <x v="2"/>
    <s v="web"/>
    <n v="11"/>
    <n v="1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x v="631"/>
    <x v="2"/>
    <b v="0"/>
    <n v="9"/>
    <b v="0"/>
    <s v="technology/web"/>
    <n v="-0.98619999999999997"/>
    <n v="76.666666666666671"/>
    <x v="2"/>
    <s v="web"/>
    <n v="11"/>
    <n v="1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x v="632"/>
    <x v="0"/>
    <b v="0"/>
    <n v="0"/>
    <b v="0"/>
    <s v="technology/web"/>
    <n v="-1"/>
    <e v="#DIV/0!"/>
    <x v="2"/>
    <s v="web"/>
    <n v="11"/>
    <n v="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x v="633"/>
    <x v="2"/>
    <b v="0"/>
    <n v="25"/>
    <b v="0"/>
    <s v="technology/web"/>
    <n v="-0.87549999999999994"/>
    <n v="49.8"/>
    <x v="2"/>
    <s v="web"/>
    <n v="11"/>
    <n v="1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x v="634"/>
    <x v="0"/>
    <b v="0"/>
    <n v="1"/>
    <b v="0"/>
    <s v="technology/web"/>
    <n v="-0.99980000000000002"/>
    <n v="1"/>
    <x v="2"/>
    <s v="web"/>
    <n v="11"/>
    <n v="1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x v="635"/>
    <x v="0"/>
    <b v="0"/>
    <n v="1"/>
    <b v="0"/>
    <s v="technology/web"/>
    <n v="-0.99992000000000003"/>
    <n v="2"/>
    <x v="2"/>
    <s v="web"/>
    <n v="11"/>
    <n v="1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x v="636"/>
    <x v="0"/>
    <b v="0"/>
    <n v="1"/>
    <b v="0"/>
    <s v="technology/web"/>
    <n v="-0.998"/>
    <n v="4"/>
    <x v="2"/>
    <s v="web"/>
    <n v="11"/>
    <n v="1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x v="637"/>
    <x v="1"/>
    <b v="0"/>
    <n v="0"/>
    <b v="0"/>
    <s v="technology/web"/>
    <n v="-1"/>
    <e v="#DIV/0!"/>
    <x v="2"/>
    <s v="web"/>
    <n v="11"/>
    <n v="14"/>
  </r>
  <r>
    <n v="638"/>
    <s v="W (Canceled)"/>
    <s v="O0"/>
    <n v="200000"/>
    <n v="18"/>
    <x v="1"/>
    <s v="DE"/>
    <s v="EUR"/>
    <n v="1490447662"/>
    <d v="2017-03-25T08:14:22"/>
    <n v="1485267262"/>
    <x v="638"/>
    <x v="1"/>
    <b v="0"/>
    <n v="6"/>
    <b v="0"/>
    <s v="technology/web"/>
    <n v="-0.99990999999999997"/>
    <n v="3"/>
    <x v="2"/>
    <s v="web"/>
    <n v="11"/>
    <n v="1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x v="639"/>
    <x v="3"/>
    <b v="0"/>
    <n v="1"/>
    <b v="0"/>
    <s v="technology/web"/>
    <n v="-0.99999899999999997"/>
    <n v="1"/>
    <x v="2"/>
    <s v="web"/>
    <n v="11"/>
    <n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x v="640"/>
    <x v="2"/>
    <b v="0"/>
    <n v="2"/>
    <b v="1"/>
    <s v="technology/wearables"/>
    <n v="0.44285714285714284"/>
    <n v="50.5"/>
    <x v="2"/>
    <s v="wearables"/>
    <n v="11"/>
    <n v="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x v="641"/>
    <x v="0"/>
    <b v="0"/>
    <n v="315"/>
    <b v="1"/>
    <s v="technology/wearables"/>
    <n v="0.19162499999999999"/>
    <n v="151.31746031746033"/>
    <x v="2"/>
    <s v="wearables"/>
    <n v="11"/>
    <n v="2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x v="642"/>
    <x v="0"/>
    <b v="0"/>
    <n v="2174"/>
    <b v="1"/>
    <s v="technology/wearables"/>
    <n v="13.604850000000001"/>
    <n v="134.3592456301748"/>
    <x v="2"/>
    <s v="wearables"/>
    <n v="11"/>
    <n v="2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x v="643"/>
    <x v="0"/>
    <b v="0"/>
    <n v="152"/>
    <b v="1"/>
    <s v="technology/wearables"/>
    <n v="5.808E-2"/>
    <n v="174.02631578947367"/>
    <x v="2"/>
    <s v="wearables"/>
    <n v="11"/>
    <n v="2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x v="644"/>
    <x v="3"/>
    <b v="0"/>
    <n v="1021"/>
    <b v="1"/>
    <s v="technology/wearables"/>
    <n v="2.0011791999999997"/>
    <n v="73.486268364348675"/>
    <x v="2"/>
    <s v="wearables"/>
    <n v="11"/>
    <n v="20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x v="645"/>
    <x v="2"/>
    <b v="0"/>
    <n v="237"/>
    <b v="1"/>
    <s v="technology/wearables"/>
    <n v="1.7869999999999999"/>
    <n v="23.518987341772153"/>
    <x v="2"/>
    <s v="wearables"/>
    <n v="11"/>
    <n v="2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x v="646"/>
    <x v="3"/>
    <b v="0"/>
    <n v="27"/>
    <b v="1"/>
    <s v="technology/wearables"/>
    <n v="0.3187625"/>
    <n v="39.074444444444445"/>
    <x v="2"/>
    <s v="wearables"/>
    <n v="11"/>
    <n v="2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x v="647"/>
    <x v="2"/>
    <b v="0"/>
    <n v="17"/>
    <b v="1"/>
    <s v="technology/wearables"/>
    <n v="7.0499999999999993E-2"/>
    <n v="125.94117647058823"/>
    <x v="2"/>
    <s v="wearables"/>
    <n v="11"/>
    <n v="20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x v="648"/>
    <x v="3"/>
    <b v="0"/>
    <n v="27"/>
    <b v="1"/>
    <s v="technology/wearables"/>
    <n v="0.26822857142857143"/>
    <n v="1644"/>
    <x v="2"/>
    <s v="wearables"/>
    <n v="11"/>
    <n v="2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x v="649"/>
    <x v="3"/>
    <b v="0"/>
    <n v="82"/>
    <b v="1"/>
    <s v="technology/wearables"/>
    <n v="0.39960000000000001"/>
    <n v="42.670731707317074"/>
    <x v="2"/>
    <s v="wearables"/>
    <n v="11"/>
    <n v="2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x v="650"/>
    <x v="3"/>
    <b v="0"/>
    <n v="48"/>
    <b v="1"/>
    <s v="technology/wearables"/>
    <n v="0.124"/>
    <n v="35.125"/>
    <x v="2"/>
    <s v="wearables"/>
    <n v="11"/>
    <n v="2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x v="651"/>
    <x v="3"/>
    <b v="0"/>
    <n v="105"/>
    <b v="1"/>
    <s v="technology/wearables"/>
    <n v="5.28E-3"/>
    <n v="239.35238095238094"/>
    <x v="2"/>
    <s v="wearables"/>
    <n v="11"/>
    <n v="2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x v="652"/>
    <x v="2"/>
    <b v="0"/>
    <n v="28"/>
    <b v="1"/>
    <s v="technology/wearables"/>
    <n v="4.6666666666666671E-3"/>
    <n v="107.64285714285714"/>
    <x v="2"/>
    <s v="wearables"/>
    <n v="11"/>
    <n v="2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x v="653"/>
    <x v="0"/>
    <b v="0"/>
    <n v="1107"/>
    <b v="1"/>
    <s v="technology/wearables"/>
    <n v="0.41446"/>
    <n v="95.830623306233065"/>
    <x v="2"/>
    <s v="wearables"/>
    <n v="11"/>
    <n v="2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x v="654"/>
    <x v="0"/>
    <b v="0"/>
    <n v="1013"/>
    <b v="1"/>
    <s v="technology/wearables"/>
    <n v="1.6729166666666666"/>
    <n v="31.663376110562684"/>
    <x v="2"/>
    <s v="wearables"/>
    <n v="11"/>
    <n v="2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x v="655"/>
    <x v="0"/>
    <b v="0"/>
    <n v="274"/>
    <b v="1"/>
    <s v="technology/wearables"/>
    <n v="0.46887499999999999"/>
    <n v="42.886861313868614"/>
    <x v="2"/>
    <s v="wearables"/>
    <n v="11"/>
    <n v="2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x v="656"/>
    <x v="2"/>
    <b v="0"/>
    <n v="87"/>
    <b v="1"/>
    <s v="technology/wearables"/>
    <n v="1.1355999999999999"/>
    <n v="122.73563218390805"/>
    <x v="2"/>
    <s v="wearables"/>
    <n v="11"/>
    <n v="2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x v="657"/>
    <x v="0"/>
    <b v="0"/>
    <n v="99"/>
    <b v="1"/>
    <s v="technology/wearables"/>
    <n v="0.25700000000000001"/>
    <n v="190.45454545454547"/>
    <x v="2"/>
    <s v="wearables"/>
    <n v="11"/>
    <n v="2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x v="658"/>
    <x v="0"/>
    <b v="0"/>
    <n v="276"/>
    <b v="1"/>
    <s v="technology/wearables"/>
    <n v="4.4620603710883409E-2"/>
    <n v="109.33695652173913"/>
    <x v="2"/>
    <s v="wearables"/>
    <n v="11"/>
    <n v="20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x v="659"/>
    <x v="0"/>
    <b v="0"/>
    <n v="21"/>
    <b v="1"/>
    <s v="technology/wearables"/>
    <n v="5.6666666666666671E-3"/>
    <n v="143.66666666666666"/>
    <x v="2"/>
    <s v="wearables"/>
    <n v="11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x v="660"/>
    <x v="3"/>
    <b v="0"/>
    <n v="18"/>
    <b v="0"/>
    <s v="technology/wearables"/>
    <n v="-0.96941999999999995"/>
    <n v="84.944444444444443"/>
    <x v="2"/>
    <s v="wearables"/>
    <n v="11"/>
    <n v="2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x v="661"/>
    <x v="2"/>
    <b v="0"/>
    <n v="9"/>
    <b v="0"/>
    <s v="technology/wearables"/>
    <n v="-0.99050000000000005"/>
    <n v="10.555555555555555"/>
    <x v="2"/>
    <s v="wearables"/>
    <n v="11"/>
    <n v="2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x v="662"/>
    <x v="3"/>
    <b v="0"/>
    <n v="4"/>
    <b v="0"/>
    <s v="technology/wearables"/>
    <n v="-0.996"/>
    <n v="39"/>
    <x v="2"/>
    <s v="wearables"/>
    <n v="11"/>
    <n v="2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x v="663"/>
    <x v="0"/>
    <b v="0"/>
    <n v="7"/>
    <b v="0"/>
    <s v="technology/wearables"/>
    <n v="-0.99650000000000005"/>
    <n v="100"/>
    <x v="2"/>
    <s v="wearables"/>
    <n v="11"/>
    <n v="2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x v="664"/>
    <x v="0"/>
    <b v="0"/>
    <n v="29"/>
    <b v="0"/>
    <s v="technology/wearables"/>
    <n v="-0.92466666666666664"/>
    <n v="31.172413793103448"/>
    <x v="2"/>
    <s v="wearables"/>
    <n v="11"/>
    <n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x v="665"/>
    <x v="2"/>
    <b v="0"/>
    <n v="12"/>
    <b v="0"/>
    <s v="technology/wearables"/>
    <n v="-0.81359999999999999"/>
    <n v="155.33333333333334"/>
    <x v="2"/>
    <s v="wearables"/>
    <n v="11"/>
    <n v="2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x v="666"/>
    <x v="3"/>
    <b v="0"/>
    <n v="4"/>
    <b v="0"/>
    <s v="technology/wearables"/>
    <n v="-0.99995999999999996"/>
    <n v="2"/>
    <x v="2"/>
    <s v="wearables"/>
    <n v="11"/>
    <n v="2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x v="667"/>
    <x v="2"/>
    <b v="0"/>
    <n v="28"/>
    <b v="0"/>
    <s v="technology/wearables"/>
    <n v="-0.89980000000000004"/>
    <n v="178.92857142857142"/>
    <x v="2"/>
    <s v="wearables"/>
    <n v="11"/>
    <n v="2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x v="668"/>
    <x v="0"/>
    <b v="0"/>
    <n v="25"/>
    <b v="0"/>
    <s v="technology/wearables"/>
    <n v="-0.95440000000000003"/>
    <n v="27.36"/>
    <x v="2"/>
    <s v="wearables"/>
    <n v="11"/>
    <n v="2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x v="669"/>
    <x v="2"/>
    <b v="0"/>
    <n v="28"/>
    <b v="0"/>
    <s v="technology/wearables"/>
    <n v="-0.78492499999999998"/>
    <n v="1536.25"/>
    <x v="2"/>
    <s v="wearables"/>
    <n v="11"/>
    <n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x v="670"/>
    <x v="2"/>
    <b v="0"/>
    <n v="310"/>
    <b v="0"/>
    <s v="technology/wearables"/>
    <n v="-0.70723333333333338"/>
    <n v="84.99677419354839"/>
    <x v="2"/>
    <s v="wearables"/>
    <n v="11"/>
    <n v="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x v="671"/>
    <x v="3"/>
    <b v="0"/>
    <n v="15"/>
    <b v="0"/>
    <s v="technology/wearables"/>
    <n v="-0.60573333333333335"/>
    <n v="788.5333333333333"/>
    <x v="2"/>
    <s v="wearables"/>
    <n v="11"/>
    <n v="2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x v="672"/>
    <x v="3"/>
    <b v="0"/>
    <n v="215"/>
    <b v="0"/>
    <s v="technology/wearables"/>
    <n v="-0.78371999999999997"/>
    <n v="50.29767441860465"/>
    <x v="2"/>
    <s v="wearables"/>
    <n v="11"/>
    <n v="2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x v="673"/>
    <x v="3"/>
    <b v="0"/>
    <n v="3"/>
    <b v="0"/>
    <s v="technology/wearables"/>
    <n v="-0.99795"/>
    <n v="68.333333333333329"/>
    <x v="2"/>
    <s v="wearables"/>
    <n v="11"/>
    <n v="2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x v="674"/>
    <x v="3"/>
    <b v="0"/>
    <n v="2"/>
    <b v="0"/>
    <s v="technology/wearables"/>
    <n v="-0.99970000000000003"/>
    <n v="7.5"/>
    <x v="2"/>
    <s v="wearables"/>
    <n v="11"/>
    <n v="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x v="675"/>
    <x v="3"/>
    <b v="0"/>
    <n v="26"/>
    <b v="0"/>
    <s v="technology/wearables"/>
    <n v="-0.85150000000000003"/>
    <n v="34.269230769230766"/>
    <x v="2"/>
    <s v="wearables"/>
    <n v="11"/>
    <n v="2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x v="676"/>
    <x v="0"/>
    <b v="0"/>
    <n v="24"/>
    <b v="0"/>
    <s v="technology/wearables"/>
    <n v="-0.98529"/>
    <n v="61.291666666666664"/>
    <x v="2"/>
    <s v="wearables"/>
    <n v="11"/>
    <n v="2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x v="677"/>
    <x v="2"/>
    <b v="0"/>
    <n v="96"/>
    <b v="0"/>
    <s v="technology/wearables"/>
    <n v="-0.74416000000000004"/>
    <n v="133.25"/>
    <x v="2"/>
    <s v="wearables"/>
    <n v="11"/>
    <n v="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x v="678"/>
    <x v="2"/>
    <b v="0"/>
    <n v="17"/>
    <b v="0"/>
    <s v="technology/wearables"/>
    <n v="-0.96179310344827584"/>
    <n v="65.17647058823529"/>
    <x v="2"/>
    <s v="wearables"/>
    <n v="11"/>
    <n v="2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x v="679"/>
    <x v="2"/>
    <b v="0"/>
    <n v="94"/>
    <b v="0"/>
    <s v="technology/wearables"/>
    <n v="-0.84514035087719297"/>
    <n v="93.90425531914893"/>
    <x v="2"/>
    <s v="wearables"/>
    <n v="11"/>
    <n v="2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x v="680"/>
    <x v="3"/>
    <b v="0"/>
    <n v="129"/>
    <b v="0"/>
    <s v="technology/wearables"/>
    <n v="-0.74087999999999998"/>
    <n v="150.65116279069767"/>
    <x v="2"/>
    <s v="wearables"/>
    <n v="11"/>
    <n v="2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x v="681"/>
    <x v="2"/>
    <b v="0"/>
    <n v="1"/>
    <b v="0"/>
    <s v="technology/wearables"/>
    <n v="-0.99960000000000004"/>
    <n v="1"/>
    <x v="2"/>
    <s v="wearables"/>
    <n v="11"/>
    <n v="2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x v="682"/>
    <x v="1"/>
    <b v="0"/>
    <n v="4"/>
    <b v="0"/>
    <s v="technology/wearables"/>
    <n v="-0.99894000000000005"/>
    <n v="13.25"/>
    <x v="2"/>
    <s v="wearables"/>
    <n v="11"/>
    <n v="2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x v="683"/>
    <x v="2"/>
    <b v="0"/>
    <n v="3"/>
    <b v="0"/>
    <s v="technology/wearables"/>
    <n v="-0.9914857142857143"/>
    <n v="99.333333333333329"/>
    <x v="2"/>
    <s v="wearables"/>
    <n v="11"/>
    <n v="20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x v="684"/>
    <x v="3"/>
    <b v="0"/>
    <n v="135"/>
    <b v="0"/>
    <s v="technology/wearables"/>
    <n v="-0.9251625"/>
    <n v="177.39259259259259"/>
    <x v="2"/>
    <s v="wearables"/>
    <n v="11"/>
    <n v="2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x v="685"/>
    <x v="3"/>
    <b v="0"/>
    <n v="10"/>
    <b v="0"/>
    <s v="technology/wearables"/>
    <n v="-0.72350000000000003"/>
    <n v="55.3"/>
    <x v="2"/>
    <s v="wearables"/>
    <n v="11"/>
    <n v="2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x v="686"/>
    <x v="0"/>
    <b v="0"/>
    <n v="0"/>
    <b v="0"/>
    <s v="technology/wearables"/>
    <n v="-1"/>
    <e v="#DIV/0!"/>
    <x v="2"/>
    <s v="wearables"/>
    <n v="11"/>
    <n v="2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x v="687"/>
    <x v="2"/>
    <b v="0"/>
    <n v="6"/>
    <b v="0"/>
    <s v="technology/wearables"/>
    <n v="-0.96450000000000002"/>
    <n v="591.66666666666663"/>
    <x v="2"/>
    <s v="wearables"/>
    <n v="11"/>
    <n v="2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x v="688"/>
    <x v="0"/>
    <b v="0"/>
    <n v="36"/>
    <b v="0"/>
    <s v="technology/wearables"/>
    <n v="-0.27010000000000001"/>
    <n v="405.5"/>
    <x v="2"/>
    <s v="wearables"/>
    <n v="11"/>
    <n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x v="689"/>
    <x v="2"/>
    <b v="0"/>
    <n v="336"/>
    <b v="0"/>
    <s v="technology/wearables"/>
    <n v="-0.42351250000000001"/>
    <n v="343.14732142857144"/>
    <x v="2"/>
    <s v="wearables"/>
    <n v="11"/>
    <n v="20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x v="690"/>
    <x v="2"/>
    <b v="0"/>
    <n v="34"/>
    <b v="0"/>
    <s v="technology/wearables"/>
    <n v="-0.87660000000000005"/>
    <n v="72.588235294117652"/>
    <x v="2"/>
    <s v="wearables"/>
    <n v="11"/>
    <n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x v="691"/>
    <x v="0"/>
    <b v="0"/>
    <n v="10"/>
    <b v="0"/>
    <s v="technology/wearables"/>
    <n v="-0.99480000000000002"/>
    <n v="26"/>
    <x v="2"/>
    <s v="wearables"/>
    <n v="11"/>
    <n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x v="692"/>
    <x v="2"/>
    <b v="0"/>
    <n v="201"/>
    <b v="0"/>
    <s v="technology/wearables"/>
    <n v="-0.93469999999999998"/>
    <n v="6.4975124378109452"/>
    <x v="2"/>
    <s v="wearables"/>
    <n v="11"/>
    <n v="2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x v="693"/>
    <x v="0"/>
    <b v="0"/>
    <n v="296"/>
    <b v="0"/>
    <s v="technology/wearables"/>
    <n v="-0.64661999999999997"/>
    <n v="119.38513513513513"/>
    <x v="2"/>
    <s v="wearables"/>
    <n v="11"/>
    <n v="2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x v="694"/>
    <x v="1"/>
    <b v="0"/>
    <n v="7"/>
    <b v="0"/>
    <s v="technology/wearables"/>
    <n v="-0.99606666666666666"/>
    <n v="84.285714285714292"/>
    <x v="2"/>
    <s v="wearables"/>
    <n v="11"/>
    <n v="2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x v="695"/>
    <x v="3"/>
    <b v="0"/>
    <n v="7"/>
    <b v="0"/>
    <s v="technology/wearables"/>
    <n v="-0.98939999999999995"/>
    <n v="90.857142857142861"/>
    <x v="2"/>
    <s v="wearables"/>
    <n v="11"/>
    <n v="20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x v="696"/>
    <x v="3"/>
    <b v="0"/>
    <n v="1"/>
    <b v="0"/>
    <s v="technology/wearables"/>
    <n v="-0.99999428571428572"/>
    <n v="1"/>
    <x v="2"/>
    <s v="wearables"/>
    <n v="11"/>
    <n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x v="697"/>
    <x v="2"/>
    <b v="0"/>
    <n v="114"/>
    <b v="0"/>
    <s v="technology/wearables"/>
    <n v="-0.53620000000000001"/>
    <n v="20.342105263157894"/>
    <x v="2"/>
    <s v="wearables"/>
    <n v="11"/>
    <n v="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x v="698"/>
    <x v="3"/>
    <b v="0"/>
    <n v="29"/>
    <b v="0"/>
    <s v="technology/wearables"/>
    <n v="-0.84609999999999996"/>
    <n v="530.68965517241384"/>
    <x v="2"/>
    <s v="wearables"/>
    <n v="11"/>
    <n v="2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x v="699"/>
    <x v="4"/>
    <b v="0"/>
    <n v="890"/>
    <b v="0"/>
    <s v="technology/wearables"/>
    <n v="-0.17577892307692303"/>
    <n v="120.39184269662923"/>
    <x v="2"/>
    <s v="wearables"/>
    <n v="11"/>
    <n v="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x v="700"/>
    <x v="2"/>
    <b v="0"/>
    <n v="31"/>
    <b v="0"/>
    <s v="technology/wearables"/>
    <n v="-0.97313333333333329"/>
    <n v="13"/>
    <x v="2"/>
    <s v="wearables"/>
    <n v="11"/>
    <n v="2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x v="701"/>
    <x v="3"/>
    <b v="0"/>
    <n v="21"/>
    <b v="0"/>
    <s v="technology/wearables"/>
    <n v="-0.73399999999999999"/>
    <n v="291.33333333333331"/>
    <x v="2"/>
    <s v="wearables"/>
    <n v="11"/>
    <n v="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x v="702"/>
    <x v="2"/>
    <b v="0"/>
    <n v="37"/>
    <b v="0"/>
    <s v="technology/wearables"/>
    <n v="-0.69186599999999998"/>
    <n v="124.9191891891892"/>
    <x v="2"/>
    <s v="wearables"/>
    <n v="11"/>
    <n v="2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x v="703"/>
    <x v="2"/>
    <b v="0"/>
    <n v="7"/>
    <b v="0"/>
    <s v="technology/wearables"/>
    <n v="-0.94420000000000004"/>
    <n v="119.57142857142857"/>
    <x v="2"/>
    <s v="wearables"/>
    <n v="11"/>
    <n v="2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x v="704"/>
    <x v="2"/>
    <b v="0"/>
    <n v="4"/>
    <b v="0"/>
    <s v="technology/wearables"/>
    <n v="-0.9912545454545455"/>
    <n v="120.25"/>
    <x v="2"/>
    <s v="wearables"/>
    <n v="11"/>
    <n v="20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x v="705"/>
    <x v="2"/>
    <b v="0"/>
    <n v="5"/>
    <b v="0"/>
    <s v="technology/wearables"/>
    <n v="-0.99023000000000005"/>
    <n v="195.4"/>
    <x v="2"/>
    <s v="wearables"/>
    <n v="11"/>
    <n v="2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x v="706"/>
    <x v="2"/>
    <b v="0"/>
    <n v="0"/>
    <b v="0"/>
    <s v="technology/wearables"/>
    <n v="-1"/>
    <e v="#DIV/0!"/>
    <x v="2"/>
    <s v="wearables"/>
    <n v="11"/>
    <n v="2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x v="707"/>
    <x v="2"/>
    <b v="0"/>
    <n v="456"/>
    <b v="0"/>
    <s v="technology/wearables"/>
    <n v="-0.21072647058823532"/>
    <n v="117.69868421052631"/>
    <x v="2"/>
    <s v="wearables"/>
    <n v="11"/>
    <n v="2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x v="708"/>
    <x v="3"/>
    <b v="0"/>
    <n v="369"/>
    <b v="0"/>
    <s v="technology/wearables"/>
    <n v="-0.77907499999999996"/>
    <n v="23.948509485094849"/>
    <x v="2"/>
    <s v="wearables"/>
    <n v="11"/>
    <n v="20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x v="709"/>
    <x v="3"/>
    <b v="0"/>
    <n v="2"/>
    <b v="0"/>
    <s v="technology/wearables"/>
    <n v="-0.99593333333333334"/>
    <n v="30.5"/>
    <x v="2"/>
    <s v="wearables"/>
    <n v="11"/>
    <n v="2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x v="710"/>
    <x v="3"/>
    <b v="0"/>
    <n v="0"/>
    <b v="0"/>
    <s v="technology/wearables"/>
    <n v="-1"/>
    <e v="#DIV/0!"/>
    <x v="2"/>
    <s v="wearables"/>
    <n v="11"/>
    <n v="2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x v="711"/>
    <x v="2"/>
    <b v="0"/>
    <n v="338"/>
    <b v="0"/>
    <s v="technology/wearables"/>
    <n v="-0.66208999999999996"/>
    <n v="99.973372781065095"/>
    <x v="2"/>
    <s v="wearables"/>
    <n v="11"/>
    <n v="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x v="712"/>
    <x v="2"/>
    <b v="0"/>
    <n v="4"/>
    <b v="0"/>
    <s v="technology/wearables"/>
    <n v="-0.99783505154639174"/>
    <n v="26.25"/>
    <x v="2"/>
    <s v="wearables"/>
    <n v="11"/>
    <n v="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x v="713"/>
    <x v="2"/>
    <b v="0"/>
    <n v="1"/>
    <b v="0"/>
    <s v="technology/wearables"/>
    <n v="-0.99204000000000003"/>
    <n v="199"/>
    <x v="2"/>
    <s v="wearables"/>
    <n v="11"/>
    <n v="2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x v="714"/>
    <x v="2"/>
    <b v="0"/>
    <n v="28"/>
    <b v="0"/>
    <s v="technology/wearables"/>
    <n v="-0.85006666666666664"/>
    <n v="80.321428571428569"/>
    <x v="2"/>
    <s v="wearables"/>
    <n v="11"/>
    <n v="2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x v="715"/>
    <x v="0"/>
    <b v="0"/>
    <n v="12"/>
    <b v="0"/>
    <s v="technology/wearables"/>
    <n v="-0.94949090909090905"/>
    <n v="115.75"/>
    <x v="2"/>
    <s v="wearables"/>
    <n v="11"/>
    <n v="2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x v="716"/>
    <x v="3"/>
    <b v="0"/>
    <n v="16"/>
    <b v="0"/>
    <s v="technology/wearables"/>
    <n v="-0.89785714285714291"/>
    <n v="44.6875"/>
    <x v="2"/>
    <s v="wearables"/>
    <n v="11"/>
    <n v="20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x v="717"/>
    <x v="3"/>
    <b v="0"/>
    <n v="4"/>
    <b v="0"/>
    <s v="technology/wearables"/>
    <n v="-0.99695"/>
    <n v="76.25"/>
    <x v="2"/>
    <s v="wearables"/>
    <n v="11"/>
    <n v="2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x v="718"/>
    <x v="1"/>
    <b v="0"/>
    <n v="4"/>
    <b v="0"/>
    <s v="technology/wearables"/>
    <n v="-0.99250000000000005"/>
    <n v="22.5"/>
    <x v="2"/>
    <s v="wearables"/>
    <n v="11"/>
    <n v="2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x v="719"/>
    <x v="2"/>
    <b v="0"/>
    <n v="10"/>
    <b v="0"/>
    <s v="technology/wearables"/>
    <n v="-0.98706666666666665"/>
    <n v="19.399999999999999"/>
    <x v="2"/>
    <s v="wearables"/>
    <n v="11"/>
    <n v="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x v="720"/>
    <x v="5"/>
    <b v="0"/>
    <n v="41"/>
    <b v="1"/>
    <s v="publishing/nonfiction"/>
    <n v="0.43947368421052629"/>
    <n v="66.707317073170728"/>
    <x v="3"/>
    <s v="nonfiction"/>
    <n v="11"/>
    <n v="2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x v="721"/>
    <x v="3"/>
    <b v="0"/>
    <n v="119"/>
    <b v="1"/>
    <s v="publishing/nonfiction"/>
    <n v="0.22109756097560976"/>
    <n v="84.142857142857139"/>
    <x v="3"/>
    <s v="nonfiction"/>
    <n v="11"/>
    <n v="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x v="722"/>
    <x v="5"/>
    <b v="0"/>
    <n v="153"/>
    <b v="1"/>
    <s v="publishing/nonfiction"/>
    <n v="0.32024000000000002"/>
    <n v="215.72549019607843"/>
    <x v="3"/>
    <s v="nonfiction"/>
    <n v="11"/>
    <n v="2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x v="723"/>
    <x v="0"/>
    <b v="0"/>
    <n v="100"/>
    <b v="1"/>
    <s v="publishing/nonfiction"/>
    <n v="9.3799999999999994E-2"/>
    <n v="54.69"/>
    <x v="3"/>
    <s v="nonfiction"/>
    <n v="11"/>
    <n v="2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x v="724"/>
    <x v="6"/>
    <b v="0"/>
    <n v="143"/>
    <b v="1"/>
    <s v="publishing/nonfiction"/>
    <n v="5.4715714285714319E-2"/>
    <n v="51.62944055944056"/>
    <x v="3"/>
    <s v="nonfiction"/>
    <n v="11"/>
    <n v="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x v="725"/>
    <x v="0"/>
    <b v="0"/>
    <n v="140"/>
    <b v="1"/>
    <s v="publishing/nonfiction"/>
    <n v="3.5000000000000001E-3"/>
    <n v="143.35714285714286"/>
    <x v="3"/>
    <s v="nonfiction"/>
    <n v="11"/>
    <n v="2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x v="726"/>
    <x v="4"/>
    <b v="0"/>
    <n v="35"/>
    <b v="1"/>
    <s v="publishing/nonfiction"/>
    <n v="1.4E-2"/>
    <n v="72.428571428571431"/>
    <x v="3"/>
    <s v="nonfiction"/>
    <n v="11"/>
    <n v="2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x v="727"/>
    <x v="5"/>
    <b v="0"/>
    <n v="149"/>
    <b v="1"/>
    <s v="publishing/nonfiction"/>
    <n v="0.55514285714285716"/>
    <n v="36.530201342281877"/>
    <x v="3"/>
    <s v="nonfiction"/>
    <n v="11"/>
    <n v="2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x v="728"/>
    <x v="6"/>
    <b v="0"/>
    <n v="130"/>
    <b v="1"/>
    <s v="publishing/nonfiction"/>
    <n v="5.5659999999999973E-2"/>
    <n v="60.903461538461535"/>
    <x v="3"/>
    <s v="nonfiction"/>
    <n v="11"/>
    <n v="2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x v="729"/>
    <x v="5"/>
    <b v="0"/>
    <n v="120"/>
    <b v="1"/>
    <s v="publishing/nonfiction"/>
    <n v="0.30649999999999999"/>
    <n v="43.55"/>
    <x v="3"/>
    <s v="nonfiction"/>
    <n v="11"/>
    <n v="21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x v="730"/>
    <x v="6"/>
    <b v="0"/>
    <n v="265"/>
    <b v="1"/>
    <s v="publishing/nonfiction"/>
    <n v="0.32190000000000002"/>
    <n v="99.766037735849054"/>
    <x v="3"/>
    <s v="nonfiction"/>
    <n v="11"/>
    <n v="2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x v="731"/>
    <x v="6"/>
    <b v="0"/>
    <n v="71"/>
    <b v="1"/>
    <s v="publishing/nonfiction"/>
    <n v="0.26"/>
    <n v="88.732394366197184"/>
    <x v="3"/>
    <s v="nonfiction"/>
    <n v="11"/>
    <n v="2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x v="732"/>
    <x v="4"/>
    <b v="0"/>
    <n v="13"/>
    <b v="1"/>
    <s v="publishing/nonfiction"/>
    <n v="0.6"/>
    <n v="4.9230769230769234"/>
    <x v="3"/>
    <s v="nonfiction"/>
    <n v="11"/>
    <n v="2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x v="733"/>
    <x v="4"/>
    <b v="0"/>
    <n v="169"/>
    <b v="1"/>
    <s v="publishing/nonfiction"/>
    <n v="0.20480000000000001"/>
    <n v="17.822485207100591"/>
    <x v="3"/>
    <s v="nonfiction"/>
    <n v="11"/>
    <n v="2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x v="734"/>
    <x v="0"/>
    <b v="0"/>
    <n v="57"/>
    <b v="1"/>
    <s v="publishing/nonfiction"/>
    <n v="0.25529411764705884"/>
    <n v="187.19298245614036"/>
    <x v="3"/>
    <s v="nonfiction"/>
    <n v="11"/>
    <n v="2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x v="735"/>
    <x v="3"/>
    <b v="0"/>
    <n v="229"/>
    <b v="1"/>
    <s v="publishing/nonfiction"/>
    <n v="0.14406382978723403"/>
    <n v="234.80786026200875"/>
    <x v="3"/>
    <s v="nonfiction"/>
    <n v="11"/>
    <n v="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x v="736"/>
    <x v="4"/>
    <b v="0"/>
    <n v="108"/>
    <b v="1"/>
    <s v="publishing/nonfiction"/>
    <n v="2.151388888888889"/>
    <n v="105.04629629629629"/>
    <x v="3"/>
    <s v="nonfiction"/>
    <n v="11"/>
    <n v="2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x v="737"/>
    <x v="3"/>
    <b v="0"/>
    <n v="108"/>
    <b v="1"/>
    <s v="publishing/nonfiction"/>
    <n v="0.224"/>
    <n v="56.666666666666664"/>
    <x v="3"/>
    <s v="nonfiction"/>
    <n v="11"/>
    <n v="2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x v="738"/>
    <x v="3"/>
    <b v="0"/>
    <n v="41"/>
    <b v="1"/>
    <s v="publishing/nonfiction"/>
    <n v="6.7333333333333328E-2"/>
    <n v="39.048780487804876"/>
    <x v="3"/>
    <s v="nonfiction"/>
    <n v="11"/>
    <n v="2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x v="739"/>
    <x v="3"/>
    <b v="0"/>
    <n v="139"/>
    <b v="1"/>
    <s v="publishing/nonfiction"/>
    <n v="0.58333333333333337"/>
    <n v="68.345323741007192"/>
    <x v="3"/>
    <s v="nonfiction"/>
    <n v="11"/>
    <n v="2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x v="740"/>
    <x v="0"/>
    <b v="0"/>
    <n v="19"/>
    <b v="1"/>
    <s v="publishing/nonfiction"/>
    <n v="7.3999999999999996E-2"/>
    <n v="169.57894736842104"/>
    <x v="3"/>
    <s v="nonfiction"/>
    <n v="11"/>
    <n v="21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x v="741"/>
    <x v="4"/>
    <b v="0"/>
    <n v="94"/>
    <b v="1"/>
    <s v="publishing/nonfiction"/>
    <n v="2.2599999999999943E-2"/>
    <n v="141.42340425531913"/>
    <x v="3"/>
    <s v="nonfiction"/>
    <n v="11"/>
    <n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x v="742"/>
    <x v="3"/>
    <b v="0"/>
    <n v="23"/>
    <b v="1"/>
    <s v="publishing/nonfiction"/>
    <n v="0.10714285714285714"/>
    <n v="67.391304347826093"/>
    <x v="3"/>
    <s v="nonfiction"/>
    <n v="11"/>
    <n v="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x v="743"/>
    <x v="5"/>
    <b v="0"/>
    <n v="15"/>
    <b v="1"/>
    <s v="publishing/nonfiction"/>
    <n v="0.48"/>
    <n v="54.266666666666666"/>
    <x v="3"/>
    <s v="nonfiction"/>
    <n v="11"/>
    <n v="2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x v="744"/>
    <x v="5"/>
    <b v="0"/>
    <n v="62"/>
    <b v="1"/>
    <s v="publishing/nonfiction"/>
    <n v="2.3199999999999998E-2"/>
    <n v="82.516129032258064"/>
    <x v="3"/>
    <s v="nonfiction"/>
    <n v="11"/>
    <n v="2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x v="745"/>
    <x v="4"/>
    <b v="0"/>
    <n v="74"/>
    <b v="1"/>
    <s v="publishing/nonfiction"/>
    <n v="0.79099099099099102"/>
    <n v="53.729729729729726"/>
    <x v="3"/>
    <s v="nonfiction"/>
    <n v="11"/>
    <n v="21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x v="746"/>
    <x v="5"/>
    <b v="0"/>
    <n v="97"/>
    <b v="1"/>
    <s v="publishing/nonfiction"/>
    <n v="0.11081352527619685"/>
    <n v="34.206185567010309"/>
    <x v="3"/>
    <s v="nonfiction"/>
    <n v="11"/>
    <n v="2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x v="747"/>
    <x v="3"/>
    <b v="0"/>
    <n v="55"/>
    <b v="1"/>
    <s v="publishing/nonfiction"/>
    <n v="4.2857142857142855E-4"/>
    <n v="127.32727272727273"/>
    <x v="3"/>
    <s v="nonfiction"/>
    <n v="11"/>
    <n v="2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x v="748"/>
    <x v="3"/>
    <b v="0"/>
    <n v="44"/>
    <b v="1"/>
    <s v="publishing/nonfiction"/>
    <n v="2.5000000000000001E-3"/>
    <n v="45.56818181818182"/>
    <x v="3"/>
    <s v="nonfiction"/>
    <n v="11"/>
    <n v="2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x v="749"/>
    <x v="2"/>
    <b v="0"/>
    <n v="110"/>
    <b v="1"/>
    <s v="publishing/nonfiction"/>
    <n v="5.5599999999999997E-2"/>
    <n v="95.963636363636368"/>
    <x v="3"/>
    <s v="nonfiction"/>
    <n v="11"/>
    <n v="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x v="750"/>
    <x v="4"/>
    <b v="0"/>
    <n v="59"/>
    <b v="1"/>
    <s v="publishing/nonfiction"/>
    <n v="2.5877587758775876E-2"/>
    <n v="77.271186440677965"/>
    <x v="3"/>
    <s v="nonfiction"/>
    <n v="11"/>
    <n v="2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x v="751"/>
    <x v="6"/>
    <b v="0"/>
    <n v="62"/>
    <b v="1"/>
    <s v="publishing/nonfiction"/>
    <n v="0.185"/>
    <n v="57.338709677419352"/>
    <x v="3"/>
    <s v="nonfiction"/>
    <n v="11"/>
    <n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x v="752"/>
    <x v="2"/>
    <b v="0"/>
    <n v="105"/>
    <b v="1"/>
    <s v="publishing/nonfiction"/>
    <n v="0.11700000000000001"/>
    <n v="53.19047619047619"/>
    <x v="3"/>
    <s v="nonfiction"/>
    <n v="11"/>
    <n v="2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x v="753"/>
    <x v="0"/>
    <b v="0"/>
    <n v="26"/>
    <b v="1"/>
    <s v="publishing/nonfiction"/>
    <n v="0.28000000000000003"/>
    <n v="492.30769230769232"/>
    <x v="3"/>
    <s v="nonfiction"/>
    <n v="11"/>
    <n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x v="754"/>
    <x v="5"/>
    <b v="0"/>
    <n v="49"/>
    <b v="1"/>
    <s v="publishing/nonfiction"/>
    <n v="3.7499999999999999E-2"/>
    <n v="42.346938775510203"/>
    <x v="3"/>
    <s v="nonfiction"/>
    <n v="11"/>
    <n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x v="755"/>
    <x v="4"/>
    <b v="0"/>
    <n v="68"/>
    <b v="1"/>
    <s v="publishing/nonfiction"/>
    <n v="1.9076000000000023E-2"/>
    <n v="37.466029411764708"/>
    <x v="3"/>
    <s v="nonfiction"/>
    <n v="11"/>
    <n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x v="756"/>
    <x v="6"/>
    <b v="0"/>
    <n v="22"/>
    <b v="1"/>
    <s v="publishing/nonfiction"/>
    <n v="0.17714285714285713"/>
    <n v="37.454545454545453"/>
    <x v="3"/>
    <s v="nonfiction"/>
    <n v="11"/>
    <n v="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x v="757"/>
    <x v="5"/>
    <b v="0"/>
    <n v="18"/>
    <b v="1"/>
    <s v="publishing/nonfiction"/>
    <n v="1.38"/>
    <n v="33.055555555555557"/>
    <x v="3"/>
    <s v="nonfiction"/>
    <n v="11"/>
    <n v="2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x v="758"/>
    <x v="7"/>
    <b v="0"/>
    <n v="19"/>
    <b v="1"/>
    <s v="publishing/nonfiction"/>
    <n v="0.02"/>
    <n v="134.21052631578948"/>
    <x v="3"/>
    <s v="nonfiction"/>
    <n v="11"/>
    <n v="2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x v="759"/>
    <x v="3"/>
    <b v="0"/>
    <n v="99"/>
    <b v="1"/>
    <s v="publishing/nonfiction"/>
    <n v="1.9199999999999998E-2"/>
    <n v="51.474747474747474"/>
    <x v="3"/>
    <s v="nonfiction"/>
    <n v="11"/>
    <n v="2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x v="760"/>
    <x v="2"/>
    <b v="0"/>
    <n v="0"/>
    <b v="0"/>
    <s v="publishing/fiction"/>
    <n v="-1"/>
    <e v="#DIV/0!"/>
    <x v="3"/>
    <s v="fiction"/>
    <n v="11"/>
    <n v="1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x v="761"/>
    <x v="3"/>
    <b v="0"/>
    <n v="6"/>
    <b v="0"/>
    <s v="publishing/fiction"/>
    <n v="-0.95299999999999996"/>
    <n v="39.166666666666664"/>
    <x v="3"/>
    <s v="fiction"/>
    <n v="11"/>
    <n v="1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x v="762"/>
    <x v="2"/>
    <b v="0"/>
    <n v="0"/>
    <b v="0"/>
    <s v="publishing/fiction"/>
    <n v="-1"/>
    <e v="#DIV/0!"/>
    <x v="3"/>
    <s v="fiction"/>
    <n v="11"/>
    <n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x v="763"/>
    <x v="4"/>
    <b v="0"/>
    <n v="1"/>
    <b v="0"/>
    <s v="publishing/fiction"/>
    <n v="-0.99883449883449882"/>
    <n v="5"/>
    <x v="3"/>
    <s v="fiction"/>
    <n v="11"/>
    <n v="1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x v="764"/>
    <x v="0"/>
    <b v="0"/>
    <n v="0"/>
    <b v="0"/>
    <s v="publishing/fiction"/>
    <n v="-1"/>
    <e v="#DIV/0!"/>
    <x v="3"/>
    <s v="fiction"/>
    <n v="11"/>
    <n v="1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x v="765"/>
    <x v="3"/>
    <b v="0"/>
    <n v="44"/>
    <b v="0"/>
    <s v="publishing/fiction"/>
    <n v="-0.6398571428571429"/>
    <n v="57.295454545454547"/>
    <x v="3"/>
    <s v="fiction"/>
    <n v="11"/>
    <n v="1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x v="766"/>
    <x v="0"/>
    <b v="0"/>
    <n v="0"/>
    <b v="0"/>
    <s v="publishing/fiction"/>
    <n v="-1"/>
    <e v="#DIV/0!"/>
    <x v="3"/>
    <s v="fiction"/>
    <n v="11"/>
    <n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x v="767"/>
    <x v="0"/>
    <b v="0"/>
    <n v="3"/>
    <b v="0"/>
    <s v="publishing/fiction"/>
    <n v="-0.96460000000000001"/>
    <n v="59"/>
    <x v="3"/>
    <s v="fiction"/>
    <n v="11"/>
    <n v="1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x v="768"/>
    <x v="4"/>
    <b v="0"/>
    <n v="0"/>
    <b v="0"/>
    <s v="publishing/fiction"/>
    <n v="-1"/>
    <e v="#DIV/0!"/>
    <x v="3"/>
    <s v="fiction"/>
    <n v="11"/>
    <n v="1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x v="769"/>
    <x v="4"/>
    <b v="0"/>
    <n v="52"/>
    <b v="0"/>
    <s v="publishing/fiction"/>
    <n v="-0.58599999999999997"/>
    <n v="31.846153846153847"/>
    <x v="3"/>
    <s v="fiction"/>
    <n v="11"/>
    <n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x v="770"/>
    <x v="4"/>
    <b v="0"/>
    <n v="0"/>
    <b v="0"/>
    <s v="publishing/fiction"/>
    <n v="-1"/>
    <e v="#DIV/0!"/>
    <x v="3"/>
    <s v="fiction"/>
    <n v="11"/>
    <n v="18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x v="771"/>
    <x v="0"/>
    <b v="0"/>
    <n v="1"/>
    <b v="0"/>
    <s v="publishing/fiction"/>
    <n v="-0.99973684210526315"/>
    <n v="10"/>
    <x v="3"/>
    <s v="fiction"/>
    <n v="11"/>
    <n v="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x v="772"/>
    <x v="8"/>
    <b v="0"/>
    <n v="1"/>
    <b v="0"/>
    <s v="publishing/fiction"/>
    <n v="-0.96666666666666667"/>
    <n v="50"/>
    <x v="3"/>
    <s v="fiction"/>
    <n v="11"/>
    <n v="1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x v="773"/>
    <x v="0"/>
    <b v="0"/>
    <n v="2"/>
    <b v="0"/>
    <s v="publishing/fiction"/>
    <n v="-0.99148709763234899"/>
    <n v="16"/>
    <x v="3"/>
    <s v="fiction"/>
    <n v="11"/>
    <n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x v="774"/>
    <x v="3"/>
    <b v="0"/>
    <n v="9"/>
    <b v="0"/>
    <s v="publishing/fiction"/>
    <n v="-0.29799999999999999"/>
    <n v="39"/>
    <x v="3"/>
    <s v="fiction"/>
    <n v="11"/>
    <n v="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x v="775"/>
    <x v="6"/>
    <b v="0"/>
    <n v="5"/>
    <b v="0"/>
    <s v="publishing/fiction"/>
    <n v="-0.98299999999999998"/>
    <n v="34"/>
    <x v="3"/>
    <s v="fiction"/>
    <n v="11"/>
    <n v="1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x v="776"/>
    <x v="0"/>
    <b v="0"/>
    <n v="57"/>
    <b v="0"/>
    <s v="publishing/fiction"/>
    <n v="-0.48599999999999999"/>
    <n v="63.122807017543863"/>
    <x v="3"/>
    <s v="fiction"/>
    <n v="11"/>
    <n v="1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x v="777"/>
    <x v="4"/>
    <b v="0"/>
    <n v="3"/>
    <b v="0"/>
    <s v="publishing/fiction"/>
    <n v="-0.99299999999999999"/>
    <n v="7"/>
    <x v="3"/>
    <s v="fiction"/>
    <n v="11"/>
    <n v="1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x v="778"/>
    <x v="3"/>
    <b v="0"/>
    <n v="1"/>
    <b v="0"/>
    <s v="publishing/fiction"/>
    <n v="-0.996"/>
    <n v="2"/>
    <x v="3"/>
    <s v="fiction"/>
    <n v="11"/>
    <n v="1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x v="779"/>
    <x v="7"/>
    <b v="0"/>
    <n v="6"/>
    <b v="0"/>
    <s v="publishing/fiction"/>
    <n v="-0.97333333333333338"/>
    <n v="66.666666666666671"/>
    <x v="3"/>
    <s v="fiction"/>
    <n v="11"/>
    <n v="1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x v="780"/>
    <x v="6"/>
    <b v="0"/>
    <n v="27"/>
    <b v="1"/>
    <s v="music/rock"/>
    <n v="0.04"/>
    <n v="38.518518518518519"/>
    <x v="4"/>
    <s v="rock"/>
    <n v="6"/>
    <n v="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x v="781"/>
    <x v="4"/>
    <b v="0"/>
    <n v="25"/>
    <b v="1"/>
    <s v="music/rock"/>
    <n v="0.33153750000000004"/>
    <n v="42.609200000000001"/>
    <x v="4"/>
    <s v="rock"/>
    <n v="6"/>
    <n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x v="782"/>
    <x v="5"/>
    <b v="0"/>
    <n v="14"/>
    <b v="1"/>
    <s v="music/rock"/>
    <n v="0"/>
    <n v="50"/>
    <x v="4"/>
    <s v="rock"/>
    <n v="6"/>
    <n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x v="783"/>
    <x v="5"/>
    <b v="0"/>
    <n v="35"/>
    <b v="1"/>
    <s v="music/rock"/>
    <n v="0.48133333333333334"/>
    <n v="63.485714285714288"/>
    <x v="4"/>
    <s v="rock"/>
    <n v="6"/>
    <n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x v="784"/>
    <x v="3"/>
    <b v="0"/>
    <n v="10"/>
    <b v="1"/>
    <s v="music/rock"/>
    <n v="2.5000000000000001E-2"/>
    <n v="102.5"/>
    <x v="4"/>
    <s v="rock"/>
    <n v="6"/>
    <n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x v="785"/>
    <x v="4"/>
    <b v="0"/>
    <n v="29"/>
    <b v="1"/>
    <s v="music/rock"/>
    <n v="0.80628"/>
    <n v="31.142758620689655"/>
    <x v="4"/>
    <s v="rock"/>
    <n v="6"/>
    <n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x v="786"/>
    <x v="5"/>
    <b v="0"/>
    <n v="44"/>
    <b v="1"/>
    <s v="music/rock"/>
    <n v="0.42799999999999999"/>
    <n v="162.27272727272728"/>
    <x v="4"/>
    <s v="rock"/>
    <n v="6"/>
    <n v="1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x v="787"/>
    <x v="4"/>
    <b v="0"/>
    <n v="17"/>
    <b v="1"/>
    <s v="music/rock"/>
    <n v="0.14166666666666666"/>
    <n v="80.588235294117652"/>
    <x v="4"/>
    <s v="rock"/>
    <n v="6"/>
    <n v="1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x v="788"/>
    <x v="5"/>
    <b v="0"/>
    <n v="34"/>
    <b v="1"/>
    <s v="music/rock"/>
    <n v="1.03505"/>
    <n v="59.85441176470588"/>
    <x v="4"/>
    <s v="rock"/>
    <n v="6"/>
    <n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x v="789"/>
    <x v="4"/>
    <b v="0"/>
    <n v="14"/>
    <b v="1"/>
    <s v="music/rock"/>
    <n v="9.4117647058823528E-2"/>
    <n v="132.85714285714286"/>
    <x v="4"/>
    <s v="rock"/>
    <n v="6"/>
    <n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x v="790"/>
    <x v="4"/>
    <b v="0"/>
    <n v="156"/>
    <b v="1"/>
    <s v="music/rock"/>
    <n v="0.44374599999999992"/>
    <n v="92.547820512820508"/>
    <x v="4"/>
    <s v="rock"/>
    <n v="6"/>
    <n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x v="791"/>
    <x v="4"/>
    <b v="0"/>
    <n v="128"/>
    <b v="1"/>
    <s v="music/rock"/>
    <n v="3.8666666666666669E-2"/>
    <n v="60.859375"/>
    <x v="4"/>
    <s v="rock"/>
    <n v="6"/>
    <n v="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x v="792"/>
    <x v="4"/>
    <b v="0"/>
    <n v="60"/>
    <b v="1"/>
    <s v="music/rock"/>
    <n v="4.4440000000000512E-3"/>
    <n v="41.851833333333339"/>
    <x v="4"/>
    <s v="rock"/>
    <n v="6"/>
    <n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x v="793"/>
    <x v="4"/>
    <b v="0"/>
    <n v="32"/>
    <b v="1"/>
    <s v="music/rock"/>
    <n v="2.7792727272727212E-2"/>
    <n v="88.325937499999995"/>
    <x v="4"/>
    <s v="rock"/>
    <n v="6"/>
    <n v="1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x v="794"/>
    <x v="6"/>
    <b v="0"/>
    <n v="53"/>
    <b v="1"/>
    <s v="music/rock"/>
    <n v="5.3124999999999999E-2"/>
    <n v="158.96226415094338"/>
    <x v="4"/>
    <s v="rock"/>
    <n v="6"/>
    <n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x v="795"/>
    <x v="5"/>
    <b v="0"/>
    <n v="184"/>
    <b v="1"/>
    <s v="music/rock"/>
    <n v="0.11785714285714285"/>
    <n v="85.054347826086953"/>
    <x v="4"/>
    <s v="rock"/>
    <n v="6"/>
    <n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x v="796"/>
    <x v="4"/>
    <b v="0"/>
    <n v="90"/>
    <b v="1"/>
    <s v="music/rock"/>
    <n v="1.35E-2"/>
    <n v="112.61111111111111"/>
    <x v="4"/>
    <s v="rock"/>
    <n v="6"/>
    <n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x v="797"/>
    <x v="5"/>
    <b v="0"/>
    <n v="71"/>
    <b v="1"/>
    <s v="music/rock"/>
    <n v="7.5333333333333335E-2"/>
    <n v="45.436619718309856"/>
    <x v="4"/>
    <s v="rock"/>
    <n v="6"/>
    <n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x v="798"/>
    <x v="3"/>
    <b v="0"/>
    <n v="87"/>
    <b v="1"/>
    <s v="music/rock"/>
    <n v="0.14885714285714285"/>
    <n v="46.218390804597703"/>
    <x v="4"/>
    <s v="rock"/>
    <n v="6"/>
    <n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x v="799"/>
    <x v="5"/>
    <b v="0"/>
    <n v="28"/>
    <b v="1"/>
    <s v="music/rock"/>
    <n v="2.0000000000000001E-4"/>
    <n v="178.60714285714286"/>
    <x v="4"/>
    <s v="rock"/>
    <n v="6"/>
    <n v="1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x v="800"/>
    <x v="3"/>
    <b v="0"/>
    <n v="56"/>
    <b v="1"/>
    <s v="music/rock"/>
    <n v="0.52133333333333332"/>
    <n v="40.75"/>
    <x v="4"/>
    <s v="rock"/>
    <n v="6"/>
    <n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x v="801"/>
    <x v="6"/>
    <b v="0"/>
    <n v="51"/>
    <b v="1"/>
    <s v="music/rock"/>
    <n v="0.11521499999999991"/>
    <n v="43.733921568627444"/>
    <x v="4"/>
    <s v="rock"/>
    <n v="6"/>
    <n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x v="802"/>
    <x v="5"/>
    <b v="0"/>
    <n v="75"/>
    <b v="1"/>
    <s v="music/rock"/>
    <n v="1.3333333333333334E-2"/>
    <n v="81.066666666666663"/>
    <x v="4"/>
    <s v="rock"/>
    <n v="6"/>
    <n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x v="803"/>
    <x v="6"/>
    <b v="0"/>
    <n v="38"/>
    <b v="1"/>
    <s v="music/rock"/>
    <n v="0.2326086956521739"/>
    <n v="74.60526315789474"/>
    <x v="4"/>
    <s v="rock"/>
    <n v="6"/>
    <n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x v="804"/>
    <x v="6"/>
    <b v="0"/>
    <n v="18"/>
    <b v="1"/>
    <s v="music/rock"/>
    <n v="0"/>
    <n v="305.55555555555554"/>
    <x v="4"/>
    <s v="rock"/>
    <n v="6"/>
    <n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x v="805"/>
    <x v="6"/>
    <b v="0"/>
    <n v="54"/>
    <b v="1"/>
    <s v="music/rock"/>
    <n v="0.05"/>
    <n v="58.333333333333336"/>
    <x v="4"/>
    <s v="rock"/>
    <n v="6"/>
    <n v="10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x v="806"/>
    <x v="6"/>
    <b v="0"/>
    <n v="71"/>
    <b v="1"/>
    <s v="music/rock"/>
    <n v="4.4374999999999998E-2"/>
    <n v="117.67605633802818"/>
    <x v="4"/>
    <s v="rock"/>
    <n v="6"/>
    <n v="10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x v="807"/>
    <x v="1"/>
    <b v="0"/>
    <n v="57"/>
    <b v="1"/>
    <s v="music/rock"/>
    <n v="5.1249999999999997E-2"/>
    <n v="73.771929824561397"/>
    <x v="4"/>
    <s v="rock"/>
    <n v="6"/>
    <n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x v="808"/>
    <x v="3"/>
    <b v="0"/>
    <n v="43"/>
    <b v="1"/>
    <s v="music/rock"/>
    <n v="0"/>
    <n v="104.65116279069767"/>
    <x v="4"/>
    <s v="rock"/>
    <n v="6"/>
    <n v="1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x v="809"/>
    <x v="4"/>
    <b v="0"/>
    <n v="52"/>
    <b v="1"/>
    <s v="music/rock"/>
    <n v="3.7749999999999999E-2"/>
    <n v="79.82692307692308"/>
    <x v="4"/>
    <s v="rock"/>
    <n v="6"/>
    <n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x v="810"/>
    <x v="5"/>
    <b v="0"/>
    <n v="27"/>
    <b v="1"/>
    <s v="music/rock"/>
    <n v="0.05"/>
    <n v="58.333333333333336"/>
    <x v="4"/>
    <s v="rock"/>
    <n v="6"/>
    <n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x v="811"/>
    <x v="4"/>
    <b v="0"/>
    <n v="12"/>
    <b v="1"/>
    <s v="music/rock"/>
    <n v="0.04"/>
    <n v="86.666666666666671"/>
    <x v="4"/>
    <s v="rock"/>
    <n v="6"/>
    <n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x v="812"/>
    <x v="4"/>
    <b v="0"/>
    <n v="33"/>
    <b v="1"/>
    <s v="music/rock"/>
    <n v="0.51833333333333331"/>
    <n v="27.606060606060606"/>
    <x v="4"/>
    <s v="rock"/>
    <n v="6"/>
    <n v="1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x v="813"/>
    <x v="5"/>
    <b v="0"/>
    <n v="96"/>
    <b v="1"/>
    <s v="music/rock"/>
    <n v="0.59996000000000005"/>
    <n v="24.999375000000001"/>
    <x v="4"/>
    <s v="rock"/>
    <n v="6"/>
    <n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x v="814"/>
    <x v="6"/>
    <b v="0"/>
    <n v="28"/>
    <b v="1"/>
    <s v="music/rock"/>
    <n v="0.27300000000000002"/>
    <n v="45.464285714285715"/>
    <x v="4"/>
    <s v="rock"/>
    <n v="6"/>
    <n v="10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x v="815"/>
    <x v="3"/>
    <b v="0"/>
    <n v="43"/>
    <b v="1"/>
    <s v="music/rock"/>
    <n v="7.0000000000000007E-2"/>
    <n v="99.534883720930239"/>
    <x v="4"/>
    <s v="rock"/>
    <n v="6"/>
    <n v="1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x v="816"/>
    <x v="4"/>
    <b v="0"/>
    <n v="205"/>
    <b v="1"/>
    <s v="music/rock"/>
    <n v="0.15122142857142859"/>
    <n v="39.31"/>
    <x v="4"/>
    <s v="rock"/>
    <n v="6"/>
    <n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x v="817"/>
    <x v="5"/>
    <b v="0"/>
    <n v="23"/>
    <b v="1"/>
    <s v="music/rock"/>
    <n v="0.37110666666666658"/>
    <n v="89.419999999999987"/>
    <x v="4"/>
    <s v="rock"/>
    <n v="6"/>
    <n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x v="818"/>
    <x v="5"/>
    <b v="0"/>
    <n v="19"/>
    <b v="1"/>
    <s v="music/rock"/>
    <n v="0.55714285714285716"/>
    <n v="28.684210526315791"/>
    <x v="4"/>
    <s v="rock"/>
    <n v="6"/>
    <n v="10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x v="819"/>
    <x v="4"/>
    <b v="0"/>
    <n v="14"/>
    <b v="1"/>
    <s v="music/rock"/>
    <n v="8.7499999999999994E-2"/>
    <n v="31.071428571428573"/>
    <x v="4"/>
    <s v="rock"/>
    <n v="6"/>
    <n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x v="820"/>
    <x v="3"/>
    <b v="0"/>
    <n v="38"/>
    <b v="1"/>
    <s v="music/rock"/>
    <n v="0.34050000000000002"/>
    <n v="70.55263157894737"/>
    <x v="4"/>
    <s v="rock"/>
    <n v="6"/>
    <n v="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x v="821"/>
    <x v="0"/>
    <b v="0"/>
    <n v="78"/>
    <b v="1"/>
    <s v="music/rock"/>
    <n v="0"/>
    <n v="224.12820512820514"/>
    <x v="4"/>
    <s v="rock"/>
    <n v="6"/>
    <n v="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x v="822"/>
    <x v="5"/>
    <b v="0"/>
    <n v="69"/>
    <b v="1"/>
    <s v="music/rock"/>
    <n v="0.19166666666666668"/>
    <n v="51.811594202898547"/>
    <x v="4"/>
    <s v="rock"/>
    <n v="6"/>
    <n v="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x v="823"/>
    <x v="0"/>
    <b v="0"/>
    <n v="33"/>
    <b v="1"/>
    <s v="music/rock"/>
    <n v="0.79500000000000004"/>
    <n v="43.515151515151516"/>
    <x v="4"/>
    <s v="rock"/>
    <n v="6"/>
    <n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x v="824"/>
    <x v="7"/>
    <b v="0"/>
    <n v="54"/>
    <b v="1"/>
    <s v="music/rock"/>
    <n v="0.34381249999999997"/>
    <n v="39.816666666666663"/>
    <x v="4"/>
    <s v="rock"/>
    <n v="6"/>
    <n v="10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x v="825"/>
    <x v="5"/>
    <b v="0"/>
    <n v="99"/>
    <b v="1"/>
    <s v="music/rock"/>
    <n v="4.3200000000000001E-3"/>
    <n v="126.8080808080808"/>
    <x v="4"/>
    <s v="rock"/>
    <n v="6"/>
    <n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x v="826"/>
    <x v="5"/>
    <b v="0"/>
    <n v="49"/>
    <b v="1"/>
    <s v="music/rock"/>
    <n v="1.4545454545454545E-2"/>
    <n v="113.87755102040816"/>
    <x v="4"/>
    <s v="rock"/>
    <n v="6"/>
    <n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x v="827"/>
    <x v="5"/>
    <b v="0"/>
    <n v="11"/>
    <b v="1"/>
    <s v="music/rock"/>
    <n v="3.3333333333333333E-2"/>
    <n v="28.181818181818183"/>
    <x v="4"/>
    <s v="rock"/>
    <n v="6"/>
    <n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x v="828"/>
    <x v="5"/>
    <b v="0"/>
    <n v="38"/>
    <b v="1"/>
    <s v="music/rock"/>
    <n v="7.0000000000000007E-2"/>
    <n v="36.60526315789474"/>
    <x v="4"/>
    <s v="rock"/>
    <n v="6"/>
    <n v="1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x v="829"/>
    <x v="2"/>
    <b v="0"/>
    <n v="16"/>
    <b v="1"/>
    <s v="music/rock"/>
    <n v="0.04"/>
    <n v="32.5"/>
    <x v="4"/>
    <s v="rock"/>
    <n v="6"/>
    <n v="1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x v="830"/>
    <x v="4"/>
    <b v="0"/>
    <n v="32"/>
    <b v="1"/>
    <s v="music/rock"/>
    <n v="7.8333333333333338E-2"/>
    <n v="60.65625"/>
    <x v="4"/>
    <s v="rock"/>
    <n v="6"/>
    <n v="1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x v="831"/>
    <x v="5"/>
    <b v="0"/>
    <n v="20"/>
    <b v="1"/>
    <s v="music/rock"/>
    <n v="1.3333333333333333"/>
    <n v="175"/>
    <x v="4"/>
    <s v="rock"/>
    <n v="6"/>
    <n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x v="832"/>
    <x v="6"/>
    <b v="0"/>
    <n v="154"/>
    <b v="1"/>
    <s v="music/rock"/>
    <n v="6.0706666666666331E-3"/>
    <n v="97.993896103896105"/>
    <x v="4"/>
    <s v="rock"/>
    <n v="6"/>
    <n v="10"/>
  </r>
  <r>
    <n v="833"/>
    <s v="Ragman Rolls"/>
    <s v="This is an American rock album."/>
    <n v="6000"/>
    <n v="6100"/>
    <x v="0"/>
    <s v="US"/>
    <s v="USD"/>
    <n v="1397941475"/>
    <d v="2014-04-19T16:04:35"/>
    <n v="1395349475"/>
    <x v="833"/>
    <x v="3"/>
    <b v="0"/>
    <n v="41"/>
    <b v="1"/>
    <s v="music/rock"/>
    <n v="1.6666666666666666E-2"/>
    <n v="148.78048780487805"/>
    <x v="4"/>
    <s v="rock"/>
    <n v="6"/>
    <n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x v="834"/>
    <x v="4"/>
    <b v="0"/>
    <n v="75"/>
    <b v="1"/>
    <s v="music/rock"/>
    <n v="0.31018181818181817"/>
    <n v="96.08"/>
    <x v="4"/>
    <s v="rock"/>
    <n v="6"/>
    <n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x v="835"/>
    <x v="5"/>
    <b v="0"/>
    <n v="40"/>
    <b v="1"/>
    <s v="music/rock"/>
    <n v="0.17249999999999999"/>
    <n v="58.625"/>
    <x v="4"/>
    <s v="rock"/>
    <n v="6"/>
    <n v="10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x v="836"/>
    <x v="4"/>
    <b v="0"/>
    <n v="46"/>
    <b v="1"/>
    <s v="music/rock"/>
    <n v="9.3040000000000865E-3"/>
    <n v="109.70695652173914"/>
    <x v="4"/>
    <s v="rock"/>
    <n v="6"/>
    <n v="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x v="837"/>
    <x v="3"/>
    <b v="0"/>
    <n v="62"/>
    <b v="1"/>
    <s v="music/rock"/>
    <n v="0.218"/>
    <n v="49.112903225806448"/>
    <x v="4"/>
    <s v="rock"/>
    <n v="6"/>
    <n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x v="838"/>
    <x v="6"/>
    <b v="0"/>
    <n v="61"/>
    <b v="1"/>
    <s v="music/rock"/>
    <n v="0.45400000000000001"/>
    <n v="47.672131147540981"/>
    <x v="4"/>
    <s v="rock"/>
    <n v="6"/>
    <n v="1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x v="839"/>
    <x v="5"/>
    <b v="0"/>
    <n v="96"/>
    <b v="1"/>
    <s v="music/rock"/>
    <n v="0.16616599999999998"/>
    <n v="60.737812499999997"/>
    <x v="4"/>
    <s v="rock"/>
    <n v="6"/>
    <n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x v="840"/>
    <x v="2"/>
    <b v="0"/>
    <n v="190"/>
    <b v="1"/>
    <s v="music/metal"/>
    <n v="0.20416599999999999"/>
    <n v="63.37715789473684"/>
    <x v="4"/>
    <s v="metal"/>
    <n v="6"/>
    <n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x v="841"/>
    <x v="3"/>
    <b v="1"/>
    <n v="94"/>
    <b v="1"/>
    <s v="music/metal"/>
    <n v="1.32E-2"/>
    <n v="53.893617021276597"/>
    <x v="4"/>
    <s v="metal"/>
    <n v="6"/>
    <n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x v="842"/>
    <x v="4"/>
    <b v="1"/>
    <n v="39"/>
    <b v="1"/>
    <s v="music/metal"/>
    <n v="4.3200000000000002E-2"/>
    <n v="66.871794871794876"/>
    <x v="4"/>
    <s v="metal"/>
    <n v="6"/>
    <n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x v="843"/>
    <x v="2"/>
    <b v="0"/>
    <n v="127"/>
    <b v="1"/>
    <s v="music/metal"/>
    <n v="1.6713333333333333"/>
    <n v="63.102362204724407"/>
    <x v="4"/>
    <s v="metal"/>
    <n v="6"/>
    <n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x v="844"/>
    <x v="3"/>
    <b v="1"/>
    <n v="159"/>
    <b v="1"/>
    <s v="music/metal"/>
    <n v="0.94133333333333336"/>
    <n v="36.628930817610062"/>
    <x v="4"/>
    <s v="metal"/>
    <n v="6"/>
    <n v="1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x v="845"/>
    <x v="2"/>
    <b v="0"/>
    <n v="177"/>
    <b v="1"/>
    <s v="music/metal"/>
    <n v="0.20380200000000004"/>
    <n v="34.005706214689269"/>
    <x v="4"/>
    <s v="metal"/>
    <n v="6"/>
    <n v="1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x v="846"/>
    <x v="3"/>
    <b v="0"/>
    <n v="47"/>
    <b v="1"/>
    <s v="music/metal"/>
    <n v="0.2200090909090909"/>
    <n v="28.553404255319148"/>
    <x v="4"/>
    <s v="metal"/>
    <n v="6"/>
    <n v="11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x v="847"/>
    <x v="0"/>
    <b v="0"/>
    <n v="1"/>
    <b v="1"/>
    <s v="music/metal"/>
    <n v="0"/>
    <n v="10"/>
    <x v="4"/>
    <s v="metal"/>
    <n v="6"/>
    <n v="1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x v="848"/>
    <x v="0"/>
    <b v="0"/>
    <n v="16"/>
    <b v="1"/>
    <s v="music/metal"/>
    <n v="0"/>
    <n v="18.75"/>
    <x v="4"/>
    <s v="metal"/>
    <n v="6"/>
    <n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x v="849"/>
    <x v="0"/>
    <b v="0"/>
    <n v="115"/>
    <b v="1"/>
    <s v="music/metal"/>
    <n v="0.19900000000000001"/>
    <n v="41.704347826086959"/>
    <x v="4"/>
    <s v="metal"/>
    <n v="6"/>
    <n v="1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x v="850"/>
    <x v="2"/>
    <b v="0"/>
    <n v="133"/>
    <b v="1"/>
    <s v="music/metal"/>
    <n v="0.55174999999999996"/>
    <n v="46.669172932330824"/>
    <x v="4"/>
    <s v="metal"/>
    <n v="6"/>
    <n v="1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x v="851"/>
    <x v="2"/>
    <b v="0"/>
    <n v="70"/>
    <b v="1"/>
    <s v="music/metal"/>
    <n v="0.30449999999999999"/>
    <n v="37.271428571428572"/>
    <x v="4"/>
    <s v="metal"/>
    <n v="6"/>
    <n v="1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x v="852"/>
    <x v="2"/>
    <b v="0"/>
    <n v="62"/>
    <b v="1"/>
    <s v="music/metal"/>
    <n v="4.9714285714285711E-2"/>
    <n v="59.258064516129032"/>
    <x v="4"/>
    <s v="metal"/>
    <n v="6"/>
    <n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x v="853"/>
    <x v="0"/>
    <b v="0"/>
    <n v="10"/>
    <b v="1"/>
    <s v="music/metal"/>
    <n v="0"/>
    <n v="30"/>
    <x v="4"/>
    <s v="metal"/>
    <n v="6"/>
    <n v="1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x v="854"/>
    <x v="2"/>
    <b v="0"/>
    <n v="499"/>
    <b v="1"/>
    <s v="music/metal"/>
    <n v="0.18220503597122312"/>
    <n v="65.8623246492986"/>
    <x v="4"/>
    <s v="metal"/>
    <n v="6"/>
    <n v="1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x v="855"/>
    <x v="2"/>
    <b v="0"/>
    <n v="47"/>
    <b v="1"/>
    <s v="music/metal"/>
    <n v="3.4482758620689655E-2"/>
    <n v="31.914893617021278"/>
    <x v="4"/>
    <s v="metal"/>
    <n v="6"/>
    <n v="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x v="856"/>
    <x v="2"/>
    <b v="0"/>
    <n v="28"/>
    <b v="1"/>
    <s v="music/metal"/>
    <n v="1.18"/>
    <n v="19.464285714285715"/>
    <x v="4"/>
    <s v="metal"/>
    <n v="6"/>
    <n v="1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x v="857"/>
    <x v="0"/>
    <b v="0"/>
    <n v="24"/>
    <b v="1"/>
    <s v="music/metal"/>
    <n v="0"/>
    <n v="50"/>
    <x v="4"/>
    <s v="metal"/>
    <n v="6"/>
    <n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x v="858"/>
    <x v="0"/>
    <b v="0"/>
    <n v="76"/>
    <b v="1"/>
    <s v="music/metal"/>
    <n v="0.44005833333333327"/>
    <n v="22.737763157894737"/>
    <x v="4"/>
    <s v="metal"/>
    <n v="6"/>
    <n v="1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x v="859"/>
    <x v="0"/>
    <b v="0"/>
    <n v="98"/>
    <b v="1"/>
    <s v="music/metal"/>
    <n v="4.675E-2"/>
    <n v="42.724489795918366"/>
    <x v="4"/>
    <s v="metal"/>
    <n v="6"/>
    <n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x v="860"/>
    <x v="4"/>
    <b v="0"/>
    <n v="48"/>
    <b v="0"/>
    <s v="music/jazz"/>
    <n v="-0.81857142857142862"/>
    <n v="52.916666666666664"/>
    <x v="4"/>
    <s v="jazz"/>
    <n v="6"/>
    <n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x v="861"/>
    <x v="2"/>
    <b v="0"/>
    <n v="2"/>
    <b v="0"/>
    <s v="music/jazz"/>
    <n v="-0.97755555555555551"/>
    <n v="50.5"/>
    <x v="4"/>
    <s v="jazz"/>
    <n v="6"/>
    <n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x v="862"/>
    <x v="4"/>
    <b v="0"/>
    <n v="4"/>
    <b v="0"/>
    <s v="music/jazz"/>
    <n v="-0.99660000000000004"/>
    <n v="42.5"/>
    <x v="4"/>
    <s v="jazz"/>
    <n v="6"/>
    <n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x v="863"/>
    <x v="5"/>
    <b v="0"/>
    <n v="5"/>
    <b v="0"/>
    <s v="music/jazz"/>
    <n v="-0.95499999999999996"/>
    <n v="18"/>
    <x v="4"/>
    <s v="jazz"/>
    <n v="6"/>
    <n v="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x v="864"/>
    <x v="4"/>
    <b v="0"/>
    <n v="79"/>
    <b v="0"/>
    <s v="music/jazz"/>
    <n v="-0.58461538461538465"/>
    <n v="34.177215189873415"/>
    <x v="4"/>
    <s v="jazz"/>
    <n v="6"/>
    <n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x v="865"/>
    <x v="5"/>
    <b v="0"/>
    <n v="2"/>
    <b v="0"/>
    <s v="music/jazz"/>
    <n v="-0.9795454545454545"/>
    <n v="22.5"/>
    <x v="4"/>
    <s v="jazz"/>
    <n v="6"/>
    <n v="1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x v="866"/>
    <x v="0"/>
    <b v="0"/>
    <n v="11"/>
    <b v="0"/>
    <s v="music/jazz"/>
    <n v="-0.81714285714285717"/>
    <n v="58.18181818181818"/>
    <x v="4"/>
    <s v="jazz"/>
    <n v="6"/>
    <n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x v="867"/>
    <x v="8"/>
    <b v="0"/>
    <n v="11"/>
    <b v="0"/>
    <s v="music/jazz"/>
    <n v="-0.75980000000000003"/>
    <n v="109.18181818181819"/>
    <x v="4"/>
    <s v="jazz"/>
    <n v="6"/>
    <n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x v="868"/>
    <x v="4"/>
    <b v="0"/>
    <n v="1"/>
    <b v="0"/>
    <s v="music/jazz"/>
    <n v="-0.99888888888888894"/>
    <n v="50"/>
    <x v="4"/>
    <s v="jazz"/>
    <n v="6"/>
    <n v="1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x v="869"/>
    <x v="4"/>
    <b v="0"/>
    <n v="3"/>
    <b v="0"/>
    <s v="music/jazz"/>
    <n v="-0.88181818181818183"/>
    <n v="346.66666666666669"/>
    <x v="4"/>
    <s v="jazz"/>
    <n v="6"/>
    <n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x v="870"/>
    <x v="4"/>
    <b v="0"/>
    <n v="5"/>
    <b v="0"/>
    <s v="music/jazz"/>
    <n v="-0.99690000000000001"/>
    <n v="12.4"/>
    <x v="4"/>
    <s v="jazz"/>
    <n v="6"/>
    <n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x v="871"/>
    <x v="4"/>
    <b v="0"/>
    <n v="12"/>
    <b v="0"/>
    <s v="music/jazz"/>
    <n v="-0.9458333333333333"/>
    <n v="27.083333333333332"/>
    <x v="4"/>
    <s v="jazz"/>
    <n v="6"/>
    <n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x v="872"/>
    <x v="6"/>
    <b v="0"/>
    <n v="2"/>
    <b v="0"/>
    <s v="music/jazz"/>
    <n v="-0.99187499999999995"/>
    <n v="32.5"/>
    <x v="4"/>
    <s v="jazz"/>
    <n v="6"/>
    <n v="1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x v="873"/>
    <x v="5"/>
    <b v="0"/>
    <n v="5"/>
    <b v="0"/>
    <s v="music/jazz"/>
    <n v="-0.9871428571428571"/>
    <n v="9"/>
    <x v="4"/>
    <s v="jazz"/>
    <n v="6"/>
    <n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x v="874"/>
    <x v="4"/>
    <b v="0"/>
    <n v="21"/>
    <b v="0"/>
    <s v="music/jazz"/>
    <n v="-0.75666666666666671"/>
    <n v="34.761904761904759"/>
    <x v="4"/>
    <s v="jazz"/>
    <n v="6"/>
    <n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x v="875"/>
    <x v="0"/>
    <b v="0"/>
    <n v="0"/>
    <b v="0"/>
    <s v="music/jazz"/>
    <n v="-1"/>
    <e v="#DIV/0!"/>
    <x v="4"/>
    <s v="jazz"/>
    <n v="6"/>
    <n v="10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x v="876"/>
    <x v="4"/>
    <b v="0"/>
    <n v="45"/>
    <b v="0"/>
    <s v="music/jazz"/>
    <n v="-0.59200507614213194"/>
    <n v="28.577777777777779"/>
    <x v="4"/>
    <s v="jazz"/>
    <n v="6"/>
    <n v="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x v="877"/>
    <x v="4"/>
    <b v="0"/>
    <n v="29"/>
    <b v="0"/>
    <s v="music/jazz"/>
    <n v="-0.32450000000000001"/>
    <n v="46.586206896551722"/>
    <x v="4"/>
    <s v="jazz"/>
    <n v="6"/>
    <n v="1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x v="878"/>
    <x v="7"/>
    <b v="0"/>
    <n v="2"/>
    <b v="0"/>
    <s v="music/jazz"/>
    <n v="-0.98699999999999999"/>
    <n v="32.5"/>
    <x v="4"/>
    <s v="jazz"/>
    <n v="6"/>
    <n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x v="879"/>
    <x v="5"/>
    <b v="0"/>
    <n v="30"/>
    <b v="0"/>
    <s v="music/jazz"/>
    <n v="-0.69333333333333336"/>
    <n v="21.466666666666665"/>
    <x v="4"/>
    <s v="jazz"/>
    <n v="6"/>
    <n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x v="880"/>
    <x v="5"/>
    <b v="0"/>
    <n v="8"/>
    <b v="0"/>
    <s v="music/indie rock"/>
    <n v="-0.97010582010582014"/>
    <n v="14.125"/>
    <x v="4"/>
    <s v="indie rock"/>
    <n v="6"/>
    <n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x v="881"/>
    <x v="6"/>
    <b v="0"/>
    <n v="1"/>
    <b v="0"/>
    <s v="music/indie rock"/>
    <n v="-0.99199999999999999"/>
    <n v="30"/>
    <x v="4"/>
    <s v="indie rock"/>
    <n v="6"/>
    <n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x v="882"/>
    <x v="6"/>
    <b v="0"/>
    <n v="14"/>
    <b v="0"/>
    <s v="music/indie rock"/>
    <n v="-0.79866666666666664"/>
    <n v="21.571428571428573"/>
    <x v="4"/>
    <s v="indie rock"/>
    <n v="6"/>
    <n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x v="883"/>
    <x v="2"/>
    <b v="0"/>
    <n v="24"/>
    <b v="0"/>
    <s v="music/indie rock"/>
    <n v="-0.5998"/>
    <n v="83.375"/>
    <x v="4"/>
    <s v="indie rock"/>
    <n v="6"/>
    <n v="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x v="884"/>
    <x v="5"/>
    <b v="0"/>
    <n v="2"/>
    <b v="0"/>
    <s v="music/indie rock"/>
    <n v="-0.99"/>
    <n v="10"/>
    <x v="4"/>
    <s v="indie rock"/>
    <n v="6"/>
    <n v="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x v="885"/>
    <x v="2"/>
    <b v="0"/>
    <n v="21"/>
    <b v="0"/>
    <s v="music/indie rock"/>
    <n v="-0.25"/>
    <n v="35.714285714285715"/>
    <x v="4"/>
    <s v="indie rock"/>
    <n v="6"/>
    <n v="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x v="886"/>
    <x v="2"/>
    <b v="0"/>
    <n v="7"/>
    <b v="0"/>
    <s v="music/indie rock"/>
    <n v="-0.59"/>
    <n v="29.285714285714285"/>
    <x v="4"/>
    <s v="indie rock"/>
    <n v="6"/>
    <n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x v="887"/>
    <x v="5"/>
    <b v="0"/>
    <n v="0"/>
    <b v="0"/>
    <s v="music/indie rock"/>
    <n v="-1"/>
    <e v="#DIV/0!"/>
    <x v="4"/>
    <s v="indie rock"/>
    <n v="6"/>
    <n v="1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x v="888"/>
    <x v="6"/>
    <b v="0"/>
    <n v="4"/>
    <b v="0"/>
    <s v="music/indie rock"/>
    <n v="-0.92800000000000005"/>
    <n v="18"/>
    <x v="4"/>
    <s v="indie rock"/>
    <n v="6"/>
    <n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x v="889"/>
    <x v="3"/>
    <b v="0"/>
    <n v="32"/>
    <b v="0"/>
    <s v="music/indie rock"/>
    <n v="-0.90558720000000004"/>
    <n v="73.760000000000005"/>
    <x v="4"/>
    <s v="indie rock"/>
    <n v="6"/>
    <n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x v="890"/>
    <x v="4"/>
    <b v="0"/>
    <n v="4"/>
    <b v="0"/>
    <s v="music/indie rock"/>
    <n v="-0.95833333333333337"/>
    <n v="31.25"/>
    <x v="4"/>
    <s v="indie rock"/>
    <n v="6"/>
    <n v="1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x v="891"/>
    <x v="3"/>
    <b v="0"/>
    <n v="9"/>
    <b v="0"/>
    <s v="music/indie rock"/>
    <n v="-0.96750000000000003"/>
    <n v="28.888888888888889"/>
    <x v="4"/>
    <s v="indie rock"/>
    <n v="6"/>
    <n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x v="892"/>
    <x v="7"/>
    <b v="0"/>
    <n v="17"/>
    <b v="0"/>
    <s v="music/indie rock"/>
    <n v="-0.59250000000000003"/>
    <n v="143.8235294117647"/>
    <x v="4"/>
    <s v="indie rock"/>
    <n v="6"/>
    <n v="1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x v="893"/>
    <x v="0"/>
    <b v="0"/>
    <n v="5"/>
    <b v="0"/>
    <s v="music/indie rock"/>
    <n v="-0.9"/>
    <n v="40"/>
    <x v="4"/>
    <s v="indie rock"/>
    <n v="6"/>
    <n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x v="894"/>
    <x v="2"/>
    <b v="0"/>
    <n v="53"/>
    <b v="0"/>
    <s v="music/indie rock"/>
    <n v="-0.60829999999999995"/>
    <n v="147.81132075471697"/>
    <x v="4"/>
    <s v="indie rock"/>
    <n v="6"/>
    <n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x v="895"/>
    <x v="7"/>
    <b v="0"/>
    <n v="7"/>
    <b v="0"/>
    <s v="music/indie rock"/>
    <n v="-0.97562499999999996"/>
    <n v="27.857142857142858"/>
    <x v="4"/>
    <s v="indie rock"/>
    <n v="6"/>
    <n v="1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x v="896"/>
    <x v="0"/>
    <b v="0"/>
    <n v="72"/>
    <b v="0"/>
    <s v="music/indie rock"/>
    <n v="-0.6"/>
    <n v="44.444444444444443"/>
    <x v="4"/>
    <s v="indie rock"/>
    <n v="6"/>
    <n v="1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x v="897"/>
    <x v="5"/>
    <b v="0"/>
    <n v="0"/>
    <b v="0"/>
    <s v="music/indie rock"/>
    <n v="-1"/>
    <e v="#DIV/0!"/>
    <x v="4"/>
    <s v="indie rock"/>
    <n v="6"/>
    <n v="1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x v="898"/>
    <x v="6"/>
    <b v="0"/>
    <n v="2"/>
    <b v="0"/>
    <s v="music/indie rock"/>
    <n v="-0.97199999999999998"/>
    <n v="35"/>
    <x v="4"/>
    <s v="indie rock"/>
    <n v="6"/>
    <n v="1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x v="899"/>
    <x v="6"/>
    <b v="0"/>
    <n v="8"/>
    <b v="0"/>
    <s v="music/indie rock"/>
    <n v="-0.62666666666666671"/>
    <n v="35"/>
    <x v="4"/>
    <s v="indie rock"/>
    <n v="6"/>
    <n v="1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x v="900"/>
    <x v="2"/>
    <b v="0"/>
    <n v="2"/>
    <b v="0"/>
    <s v="music/jazz"/>
    <n v="-0.99580000000000002"/>
    <n v="10.5"/>
    <x v="4"/>
    <s v="jazz"/>
    <n v="6"/>
    <n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x v="901"/>
    <x v="7"/>
    <b v="0"/>
    <n v="0"/>
    <b v="0"/>
    <s v="music/jazz"/>
    <n v="-1"/>
    <e v="#DIV/0!"/>
    <x v="4"/>
    <s v="jazz"/>
    <n v="6"/>
    <n v="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x v="902"/>
    <x v="3"/>
    <b v="0"/>
    <n v="3"/>
    <b v="0"/>
    <s v="music/jazz"/>
    <n v="-0.997"/>
    <n v="30"/>
    <x v="4"/>
    <s v="jazz"/>
    <n v="6"/>
    <n v="1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x v="903"/>
    <x v="5"/>
    <b v="0"/>
    <n v="4"/>
    <b v="0"/>
    <s v="music/jazz"/>
    <n v="-0.96799999999999997"/>
    <n v="40"/>
    <x v="4"/>
    <s v="jazz"/>
    <n v="6"/>
    <n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x v="904"/>
    <x v="0"/>
    <b v="0"/>
    <n v="3"/>
    <b v="0"/>
    <s v="music/jazz"/>
    <n v="-0.99697999999999998"/>
    <n v="50.333333333333336"/>
    <x v="4"/>
    <s v="jazz"/>
    <n v="6"/>
    <n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x v="905"/>
    <x v="7"/>
    <b v="0"/>
    <n v="6"/>
    <b v="0"/>
    <s v="music/jazz"/>
    <n v="-0.9698461538461538"/>
    <n v="32.666666666666664"/>
    <x v="4"/>
    <s v="jazz"/>
    <n v="6"/>
    <n v="10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x v="906"/>
    <x v="3"/>
    <b v="0"/>
    <n v="0"/>
    <b v="0"/>
    <s v="music/jazz"/>
    <n v="-1"/>
    <e v="#DIV/0!"/>
    <x v="4"/>
    <s v="jazz"/>
    <n v="6"/>
    <n v="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x v="907"/>
    <x v="6"/>
    <b v="0"/>
    <n v="0"/>
    <b v="0"/>
    <s v="music/jazz"/>
    <n v="-1"/>
    <e v="#DIV/0!"/>
    <x v="4"/>
    <s v="jazz"/>
    <n v="6"/>
    <n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x v="908"/>
    <x v="7"/>
    <b v="0"/>
    <n v="0"/>
    <b v="0"/>
    <s v="music/jazz"/>
    <n v="-1"/>
    <e v="#DIV/0!"/>
    <x v="4"/>
    <s v="jazz"/>
    <n v="6"/>
    <n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x v="909"/>
    <x v="5"/>
    <b v="0"/>
    <n v="8"/>
    <b v="0"/>
    <s v="music/jazz"/>
    <n v="-0.96750000000000003"/>
    <n v="65"/>
    <x v="4"/>
    <s v="jazz"/>
    <n v="6"/>
    <n v="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x v="910"/>
    <x v="1"/>
    <b v="0"/>
    <n v="5"/>
    <b v="0"/>
    <s v="music/jazz"/>
    <n v="-0.77636363636363637"/>
    <n v="24.6"/>
    <x v="4"/>
    <s v="jazz"/>
    <n v="6"/>
    <n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x v="911"/>
    <x v="3"/>
    <b v="0"/>
    <n v="0"/>
    <b v="0"/>
    <s v="music/jazz"/>
    <n v="-1"/>
    <e v="#DIV/0!"/>
    <x v="4"/>
    <s v="jazz"/>
    <n v="6"/>
    <n v="1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x v="912"/>
    <x v="5"/>
    <b v="0"/>
    <n v="2"/>
    <b v="0"/>
    <s v="music/jazz"/>
    <n v="-0.99142857142857144"/>
    <n v="15"/>
    <x v="4"/>
    <s v="jazz"/>
    <n v="6"/>
    <n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x v="913"/>
    <x v="5"/>
    <b v="0"/>
    <n v="24"/>
    <b v="0"/>
    <s v="music/jazz"/>
    <n v="-0.93393333333333328"/>
    <n v="82.583333333333329"/>
    <x v="4"/>
    <s v="jazz"/>
    <n v="6"/>
    <n v="1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x v="914"/>
    <x v="5"/>
    <b v="0"/>
    <n v="0"/>
    <b v="0"/>
    <s v="music/jazz"/>
    <n v="-1"/>
    <e v="#DIV/0!"/>
    <x v="4"/>
    <s v="jazz"/>
    <n v="6"/>
    <n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x v="915"/>
    <x v="5"/>
    <b v="0"/>
    <n v="9"/>
    <b v="0"/>
    <s v="music/jazz"/>
    <n v="-0.94230769230769229"/>
    <n v="41.666666666666664"/>
    <x v="4"/>
    <s v="jazz"/>
    <n v="6"/>
    <n v="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x v="916"/>
    <x v="7"/>
    <b v="0"/>
    <n v="0"/>
    <b v="0"/>
    <s v="music/jazz"/>
    <n v="-1"/>
    <e v="#DIV/0!"/>
    <x v="4"/>
    <s v="jazz"/>
    <n v="6"/>
    <n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x v="917"/>
    <x v="3"/>
    <b v="0"/>
    <n v="1"/>
    <b v="0"/>
    <s v="music/jazz"/>
    <n v="-0.99399999999999999"/>
    <n v="30"/>
    <x v="4"/>
    <s v="jazz"/>
    <n v="6"/>
    <n v="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x v="918"/>
    <x v="3"/>
    <b v="0"/>
    <n v="10"/>
    <b v="0"/>
    <s v="music/jazz"/>
    <n v="-0.94974358974358974"/>
    <n v="19.600000000000001"/>
    <x v="4"/>
    <s v="jazz"/>
    <n v="6"/>
    <n v="10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x v="919"/>
    <x v="5"/>
    <b v="0"/>
    <n v="1"/>
    <b v="0"/>
    <s v="music/jazz"/>
    <n v="-0.995"/>
    <n v="100"/>
    <x v="4"/>
    <s v="jazz"/>
    <n v="6"/>
    <n v="1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x v="920"/>
    <x v="4"/>
    <b v="0"/>
    <n v="0"/>
    <b v="0"/>
    <s v="music/jazz"/>
    <n v="-1"/>
    <e v="#DIV/0!"/>
    <x v="4"/>
    <s v="jazz"/>
    <n v="6"/>
    <n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x v="921"/>
    <x v="6"/>
    <b v="0"/>
    <n v="20"/>
    <b v="0"/>
    <s v="music/jazz"/>
    <n v="-0.69099999999999995"/>
    <n v="231.75"/>
    <x v="4"/>
    <s v="jazz"/>
    <n v="6"/>
    <n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x v="922"/>
    <x v="3"/>
    <b v="0"/>
    <n v="30"/>
    <b v="0"/>
    <s v="music/jazz"/>
    <n v="-0.78962962962962968"/>
    <n v="189.33333333333334"/>
    <x v="4"/>
    <s v="jazz"/>
    <n v="6"/>
    <n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x v="923"/>
    <x v="3"/>
    <b v="0"/>
    <n v="6"/>
    <b v="0"/>
    <s v="music/jazz"/>
    <n v="-0.97799999999999998"/>
    <n v="55"/>
    <x v="4"/>
    <s v="jazz"/>
    <n v="6"/>
    <n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x v="924"/>
    <x v="4"/>
    <b v="0"/>
    <n v="15"/>
    <b v="0"/>
    <s v="music/jazz"/>
    <n v="-0.89100000000000001"/>
    <n v="21.8"/>
    <x v="4"/>
    <s v="jazz"/>
    <n v="6"/>
    <n v="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x v="925"/>
    <x v="4"/>
    <b v="0"/>
    <n v="5"/>
    <b v="0"/>
    <s v="music/jazz"/>
    <n v="-0.97333333333333338"/>
    <n v="32"/>
    <x v="4"/>
    <s v="jazz"/>
    <n v="6"/>
    <n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x v="926"/>
    <x v="7"/>
    <b v="0"/>
    <n v="0"/>
    <b v="0"/>
    <s v="music/jazz"/>
    <n v="-1"/>
    <e v="#DIV/0!"/>
    <x v="4"/>
    <s v="jazz"/>
    <n v="6"/>
    <n v="10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x v="927"/>
    <x v="5"/>
    <b v="0"/>
    <n v="0"/>
    <b v="0"/>
    <s v="music/jazz"/>
    <n v="-1"/>
    <e v="#DIV/0!"/>
    <x v="4"/>
    <s v="jazz"/>
    <n v="6"/>
    <n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x v="928"/>
    <x v="5"/>
    <b v="0"/>
    <n v="28"/>
    <b v="0"/>
    <s v="music/jazz"/>
    <n v="-0.89137931034482754"/>
    <n v="56.25"/>
    <x v="4"/>
    <s v="jazz"/>
    <n v="6"/>
    <n v="1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x v="929"/>
    <x v="5"/>
    <b v="0"/>
    <n v="0"/>
    <b v="0"/>
    <s v="music/jazz"/>
    <n v="-1"/>
    <e v="#DIV/0!"/>
    <x v="4"/>
    <s v="jazz"/>
    <n v="6"/>
    <n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x v="930"/>
    <x v="7"/>
    <b v="0"/>
    <n v="5"/>
    <b v="0"/>
    <s v="music/jazz"/>
    <n v="-0.6166666666666667"/>
    <n v="69"/>
    <x v="4"/>
    <s v="jazz"/>
    <n v="6"/>
    <n v="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x v="931"/>
    <x v="3"/>
    <b v="0"/>
    <n v="7"/>
    <b v="0"/>
    <s v="music/jazz"/>
    <n v="-0.9345"/>
    <n v="18.714285714285715"/>
    <x v="4"/>
    <s v="jazz"/>
    <n v="6"/>
    <n v="1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x v="932"/>
    <x v="4"/>
    <b v="0"/>
    <n v="30"/>
    <b v="0"/>
    <s v="music/jazz"/>
    <n v="-0.85463157894736841"/>
    <n v="46.033333333333331"/>
    <x v="4"/>
    <s v="jazz"/>
    <n v="6"/>
    <n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x v="933"/>
    <x v="3"/>
    <b v="0"/>
    <n v="2"/>
    <b v="0"/>
    <s v="music/jazz"/>
    <n v="-0.94"/>
    <n v="60"/>
    <x v="4"/>
    <s v="jazz"/>
    <n v="6"/>
    <n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x v="934"/>
    <x v="3"/>
    <b v="0"/>
    <n v="30"/>
    <b v="0"/>
    <s v="music/jazz"/>
    <n v="-0.69599999999999995"/>
    <n v="50.666666666666664"/>
    <x v="4"/>
    <s v="jazz"/>
    <n v="6"/>
    <n v="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x v="935"/>
    <x v="0"/>
    <b v="0"/>
    <n v="2"/>
    <b v="0"/>
    <s v="music/jazz"/>
    <n v="-0.98571428571428577"/>
    <n v="25"/>
    <x v="4"/>
    <s v="jazz"/>
    <n v="6"/>
    <n v="1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x v="936"/>
    <x v="6"/>
    <b v="0"/>
    <n v="0"/>
    <b v="0"/>
    <s v="music/jazz"/>
    <n v="-1"/>
    <e v="#DIV/0!"/>
    <x v="4"/>
    <s v="jazz"/>
    <n v="6"/>
    <n v="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x v="937"/>
    <x v="4"/>
    <b v="0"/>
    <n v="2"/>
    <b v="0"/>
    <s v="music/jazz"/>
    <n v="-0.98857142857142855"/>
    <n v="20"/>
    <x v="4"/>
    <s v="jazz"/>
    <n v="6"/>
    <n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x v="938"/>
    <x v="5"/>
    <b v="0"/>
    <n v="1"/>
    <b v="0"/>
    <s v="music/jazz"/>
    <n v="-0.99642857142857144"/>
    <n v="25"/>
    <x v="4"/>
    <s v="jazz"/>
    <n v="6"/>
    <n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x v="939"/>
    <x v="4"/>
    <b v="0"/>
    <n v="2"/>
    <b v="0"/>
    <s v="music/jazz"/>
    <n v="-0.98545454545454547"/>
    <n v="20"/>
    <x v="4"/>
    <s v="jazz"/>
    <n v="6"/>
    <n v="1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x v="940"/>
    <x v="0"/>
    <b v="0"/>
    <n v="14"/>
    <b v="0"/>
    <s v="technology/wearables"/>
    <n v="-0.82844444444444443"/>
    <n v="110.28571428571429"/>
    <x v="2"/>
    <s v="wearables"/>
    <n v="11"/>
    <n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x v="941"/>
    <x v="1"/>
    <b v="0"/>
    <n v="31"/>
    <b v="0"/>
    <s v="technology/wearables"/>
    <n v="-0.97677999999999998"/>
    <n v="37.451612903225808"/>
    <x v="2"/>
    <s v="wearables"/>
    <n v="11"/>
    <n v="2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x v="942"/>
    <x v="2"/>
    <b v="0"/>
    <n v="16"/>
    <b v="0"/>
    <s v="technology/wearables"/>
    <n v="-0.91093333333333337"/>
    <n v="41.75"/>
    <x v="2"/>
    <s v="wearables"/>
    <n v="11"/>
    <n v="20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x v="943"/>
    <x v="2"/>
    <b v="0"/>
    <n v="12"/>
    <b v="0"/>
    <s v="technology/wearables"/>
    <n v="-0.90366666666666662"/>
    <n v="24.083333333333332"/>
    <x v="2"/>
    <s v="wearables"/>
    <n v="11"/>
    <n v="2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x v="944"/>
    <x v="2"/>
    <b v="0"/>
    <n v="96"/>
    <b v="0"/>
    <s v="technology/wearables"/>
    <n v="-0.86673999999999995"/>
    <n v="69.40625"/>
    <x v="2"/>
    <s v="wearables"/>
    <n v="11"/>
    <n v="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x v="945"/>
    <x v="2"/>
    <b v="0"/>
    <n v="16"/>
    <b v="0"/>
    <s v="technology/wearables"/>
    <n v="-0.97516000000000003"/>
    <n v="155.25"/>
    <x v="2"/>
    <s v="wearables"/>
    <n v="11"/>
    <n v="2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x v="946"/>
    <x v="2"/>
    <b v="0"/>
    <n v="5"/>
    <b v="0"/>
    <s v="technology/wearables"/>
    <n v="-0.98093333333333332"/>
    <n v="57.2"/>
    <x v="2"/>
    <s v="wearables"/>
    <n v="11"/>
    <n v="2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x v="947"/>
    <x v="2"/>
    <b v="0"/>
    <n v="0"/>
    <b v="0"/>
    <s v="technology/wearables"/>
    <n v="-1"/>
    <e v="#DIV/0!"/>
    <x v="2"/>
    <s v="wearables"/>
    <n v="11"/>
    <n v="2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x v="948"/>
    <x v="2"/>
    <b v="0"/>
    <n v="8"/>
    <b v="0"/>
    <s v="technology/wearables"/>
    <n v="-0.88"/>
    <n v="60"/>
    <x v="2"/>
    <s v="wearables"/>
    <n v="11"/>
    <n v="2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x v="949"/>
    <x v="0"/>
    <b v="0"/>
    <n v="7"/>
    <b v="0"/>
    <s v="technology/wearables"/>
    <n v="-0.98634999999999995"/>
    <n v="39"/>
    <x v="2"/>
    <s v="wearables"/>
    <n v="11"/>
    <n v="2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x v="950"/>
    <x v="0"/>
    <b v="0"/>
    <n v="24"/>
    <b v="0"/>
    <s v="technology/wearables"/>
    <n v="-0.71960000000000002"/>
    <n v="58.416666666666664"/>
    <x v="2"/>
    <s v="wearables"/>
    <n v="11"/>
    <n v="20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x v="951"/>
    <x v="2"/>
    <b v="0"/>
    <n v="121"/>
    <b v="0"/>
    <s v="technology/wearables"/>
    <n v="-0.61609999999999998"/>
    <n v="158.63636363636363"/>
    <x v="2"/>
    <s v="wearables"/>
    <n v="11"/>
    <n v="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x v="952"/>
    <x v="2"/>
    <b v="0"/>
    <n v="196"/>
    <b v="0"/>
    <s v="technology/wearables"/>
    <n v="-0.60057142857142853"/>
    <n v="99.857142857142861"/>
    <x v="2"/>
    <s v="wearables"/>
    <n v="11"/>
    <n v="2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x v="953"/>
    <x v="3"/>
    <b v="0"/>
    <n v="5"/>
    <b v="0"/>
    <s v="technology/wearables"/>
    <n v="-0.99160000000000004"/>
    <n v="25.2"/>
    <x v="2"/>
    <s v="wearables"/>
    <n v="11"/>
    <n v="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x v="954"/>
    <x v="0"/>
    <b v="0"/>
    <n v="73"/>
    <b v="0"/>
    <s v="technology/wearables"/>
    <n v="-0.56593333333333329"/>
    <n v="89.191780821917803"/>
    <x v="2"/>
    <s v="wearables"/>
    <n v="11"/>
    <n v="2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x v="955"/>
    <x v="2"/>
    <b v="0"/>
    <n v="93"/>
    <b v="0"/>
    <s v="technology/wearables"/>
    <n v="-0.94338666666666671"/>
    <n v="182.6236559139785"/>
    <x v="2"/>
    <s v="wearables"/>
    <n v="11"/>
    <n v="2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x v="956"/>
    <x v="0"/>
    <b v="0"/>
    <n v="17"/>
    <b v="0"/>
    <s v="technology/wearables"/>
    <n v="-0.98277999999999999"/>
    <n v="50.647058823529413"/>
    <x v="2"/>
    <s v="wearables"/>
    <n v="11"/>
    <n v="2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x v="957"/>
    <x v="2"/>
    <b v="0"/>
    <n v="7"/>
    <b v="0"/>
    <s v="technology/wearables"/>
    <n v="-0.98058333333333336"/>
    <n v="33.285714285714285"/>
    <x v="2"/>
    <s v="wearables"/>
    <n v="11"/>
    <n v="2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x v="958"/>
    <x v="0"/>
    <b v="0"/>
    <n v="17"/>
    <b v="0"/>
    <s v="technology/wearables"/>
    <n v="-0.88671724315288669"/>
    <n v="51.823529411764703"/>
    <x v="2"/>
    <s v="wearables"/>
    <n v="11"/>
    <n v="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x v="959"/>
    <x v="3"/>
    <b v="0"/>
    <n v="171"/>
    <b v="0"/>
    <s v="technology/wearables"/>
    <n v="-0.61140000000000005"/>
    <n v="113.62573099415205"/>
    <x v="2"/>
    <s v="wearables"/>
    <n v="11"/>
    <n v="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x v="960"/>
    <x v="1"/>
    <b v="0"/>
    <n v="188"/>
    <b v="0"/>
    <s v="technology/wearables"/>
    <n v="-0.53899371069182389"/>
    <n v="136.46276595744681"/>
    <x v="2"/>
    <s v="wearables"/>
    <n v="11"/>
    <n v="2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x v="961"/>
    <x v="1"/>
    <b v="0"/>
    <n v="110"/>
    <b v="0"/>
    <s v="technology/wearables"/>
    <n v="-0.57811578947368425"/>
    <n v="364.35454545454547"/>
    <x v="2"/>
    <s v="wearables"/>
    <n v="11"/>
    <n v="2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x v="962"/>
    <x v="2"/>
    <b v="0"/>
    <n v="37"/>
    <b v="0"/>
    <s v="technology/wearables"/>
    <n v="-0.71519999999999995"/>
    <n v="19.243243243243242"/>
    <x v="2"/>
    <s v="wearables"/>
    <n v="11"/>
    <n v="20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x v="963"/>
    <x v="2"/>
    <b v="0"/>
    <n v="9"/>
    <b v="0"/>
    <s v="technology/wearables"/>
    <n v="-0.98922857142857146"/>
    <n v="41.888888888888886"/>
    <x v="2"/>
    <s v="wearables"/>
    <n v="11"/>
    <n v="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x v="964"/>
    <x v="0"/>
    <b v="0"/>
    <n v="29"/>
    <b v="0"/>
    <s v="technology/wearables"/>
    <n v="-0.99200909090909095"/>
    <n v="30.310344827586206"/>
    <x v="2"/>
    <s v="wearables"/>
    <n v="11"/>
    <n v="2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x v="965"/>
    <x v="2"/>
    <b v="0"/>
    <n v="6"/>
    <b v="0"/>
    <s v="technology/wearables"/>
    <n v="-0.98807999999999996"/>
    <n v="49.666666666666664"/>
    <x v="2"/>
    <s v="wearables"/>
    <n v="11"/>
    <n v="2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x v="966"/>
    <x v="2"/>
    <b v="0"/>
    <n v="30"/>
    <b v="0"/>
    <s v="technology/wearables"/>
    <n v="-0.85199999999999998"/>
    <n v="59.2"/>
    <x v="2"/>
    <s v="wearables"/>
    <n v="11"/>
    <n v="2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x v="967"/>
    <x v="2"/>
    <b v="0"/>
    <n v="81"/>
    <b v="0"/>
    <s v="technology/wearables"/>
    <n v="-0.82189999999999996"/>
    <n v="43.97530864197531"/>
    <x v="2"/>
    <s v="wearables"/>
    <n v="11"/>
    <n v="2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x v="968"/>
    <x v="3"/>
    <b v="0"/>
    <n v="4"/>
    <b v="0"/>
    <s v="technology/wearables"/>
    <n v="-0.98675000000000002"/>
    <n v="26.5"/>
    <x v="2"/>
    <s v="wearables"/>
    <n v="11"/>
    <n v="2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x v="969"/>
    <x v="1"/>
    <b v="0"/>
    <n v="11"/>
    <b v="0"/>
    <s v="technology/wearables"/>
    <n v="-0.53333333333333333"/>
    <n v="1272.7272727272727"/>
    <x v="2"/>
    <s v="wearables"/>
    <n v="11"/>
    <n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x v="970"/>
    <x v="2"/>
    <b v="0"/>
    <n v="14"/>
    <b v="0"/>
    <s v="technology/wearables"/>
    <n v="-0.54079999999999995"/>
    <n v="164"/>
    <x v="2"/>
    <s v="wearables"/>
    <n v="11"/>
    <n v="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x v="971"/>
    <x v="0"/>
    <b v="0"/>
    <n v="5"/>
    <b v="0"/>
    <s v="technology/wearables"/>
    <n v="-0.99773999999999996"/>
    <n v="45.2"/>
    <x v="2"/>
    <s v="wearables"/>
    <n v="11"/>
    <n v="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x v="972"/>
    <x v="3"/>
    <b v="0"/>
    <n v="45"/>
    <b v="0"/>
    <s v="technology/wearables"/>
    <n v="-0.65375000000000005"/>
    <n v="153.88888888888889"/>
    <x v="2"/>
    <s v="wearables"/>
    <n v="11"/>
    <n v="2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x v="973"/>
    <x v="0"/>
    <b v="0"/>
    <n v="8"/>
    <b v="0"/>
    <s v="technology/wearables"/>
    <n v="-0.97945000000000004"/>
    <n v="51.375"/>
    <x v="2"/>
    <s v="wearables"/>
    <n v="11"/>
    <n v="2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x v="974"/>
    <x v="2"/>
    <b v="0"/>
    <n v="3"/>
    <b v="0"/>
    <s v="technology/wearables"/>
    <n v="-0.99439999999999995"/>
    <n v="93.333333333333329"/>
    <x v="2"/>
    <s v="wearables"/>
    <n v="11"/>
    <n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x v="975"/>
    <x v="2"/>
    <b v="0"/>
    <n v="24"/>
    <b v="0"/>
    <s v="technology/wearables"/>
    <n v="-0.97392999999999996"/>
    <n v="108.625"/>
    <x v="2"/>
    <s v="wearables"/>
    <n v="11"/>
    <n v="2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x v="976"/>
    <x v="0"/>
    <b v="0"/>
    <n v="18"/>
    <b v="0"/>
    <s v="technology/wearables"/>
    <n v="-0.98073999999999995"/>
    <n v="160.5"/>
    <x v="2"/>
    <s v="wearables"/>
    <n v="11"/>
    <n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x v="977"/>
    <x v="2"/>
    <b v="0"/>
    <n v="12"/>
    <b v="0"/>
    <s v="technology/wearables"/>
    <n v="-0.66333333333333333"/>
    <n v="75.75"/>
    <x v="2"/>
    <s v="wearables"/>
    <n v="11"/>
    <n v="2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x v="978"/>
    <x v="2"/>
    <b v="0"/>
    <n v="123"/>
    <b v="0"/>
    <s v="technology/wearables"/>
    <n v="-0.4373673281700976"/>
    <n v="790.83739837398377"/>
    <x v="2"/>
    <s v="wearables"/>
    <n v="11"/>
    <n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x v="979"/>
    <x v="2"/>
    <b v="0"/>
    <n v="96"/>
    <b v="0"/>
    <s v="technology/wearables"/>
    <n v="-0.171824"/>
    <n v="301.93916666666667"/>
    <x v="2"/>
    <s v="wearables"/>
    <n v="11"/>
    <n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x v="980"/>
    <x v="3"/>
    <b v="0"/>
    <n v="31"/>
    <b v="0"/>
    <s v="technology/wearables"/>
    <n v="-0.85140000000000005"/>
    <n v="47.935483870967744"/>
    <x v="2"/>
    <s v="wearables"/>
    <n v="11"/>
    <n v="2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x v="981"/>
    <x v="3"/>
    <b v="0"/>
    <n v="4"/>
    <b v="0"/>
    <s v="technology/wearables"/>
    <n v="-0.9998762487624876"/>
    <n v="2.75"/>
    <x v="2"/>
    <s v="wearables"/>
    <n v="11"/>
    <n v="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x v="982"/>
    <x v="2"/>
    <b v="0"/>
    <n v="3"/>
    <b v="0"/>
    <s v="technology/wearables"/>
    <n v="-0.9998285714285714"/>
    <n v="1"/>
    <x v="2"/>
    <s v="wearables"/>
    <n v="11"/>
    <n v="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x v="983"/>
    <x v="2"/>
    <b v="0"/>
    <n v="179"/>
    <b v="0"/>
    <s v="technology/wearables"/>
    <n v="-0.7049386388278529"/>
    <n v="171.79329608938548"/>
    <x v="2"/>
    <s v="wearables"/>
    <n v="11"/>
    <n v="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x v="984"/>
    <x v="0"/>
    <b v="0"/>
    <n v="3"/>
    <b v="0"/>
    <s v="technology/wearables"/>
    <n v="-0.98939999999999995"/>
    <n v="35.333333333333336"/>
    <x v="2"/>
    <s v="wearables"/>
    <n v="11"/>
    <n v="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x v="985"/>
    <x v="0"/>
    <b v="0"/>
    <n v="23"/>
    <b v="0"/>
    <s v="technology/wearables"/>
    <n v="-0.93706666666666671"/>
    <n v="82.086956521739125"/>
    <x v="2"/>
    <s v="wearables"/>
    <n v="11"/>
    <n v="2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x v="986"/>
    <x v="0"/>
    <b v="0"/>
    <n v="23"/>
    <b v="0"/>
    <s v="technology/wearables"/>
    <n v="-0.87250000000000005"/>
    <n v="110.8695652173913"/>
    <x v="2"/>
    <s v="wearables"/>
    <n v="11"/>
    <n v="2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x v="987"/>
    <x v="3"/>
    <b v="0"/>
    <n v="41"/>
    <b v="0"/>
    <s v="technology/wearables"/>
    <n v="-0.86780000000000002"/>
    <n v="161.21951219512195"/>
    <x v="2"/>
    <s v="wearables"/>
    <n v="11"/>
    <n v="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x v="988"/>
    <x v="2"/>
    <b v="0"/>
    <n v="0"/>
    <b v="0"/>
    <s v="technology/wearables"/>
    <n v="-1"/>
    <e v="#DIV/0!"/>
    <x v="2"/>
    <s v="wearables"/>
    <n v="11"/>
    <n v="20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x v="989"/>
    <x v="2"/>
    <b v="0"/>
    <n v="32"/>
    <b v="0"/>
    <s v="technology/wearables"/>
    <n v="-0.83230000000000004"/>
    <n v="52.40625"/>
    <x v="2"/>
    <s v="wearables"/>
    <n v="11"/>
    <n v="2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x v="990"/>
    <x v="3"/>
    <b v="0"/>
    <n v="2"/>
    <b v="0"/>
    <s v="technology/wearables"/>
    <n v="-0.99895999999999996"/>
    <n v="13"/>
    <x v="2"/>
    <s v="wearables"/>
    <n v="11"/>
    <n v="2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x v="991"/>
    <x v="2"/>
    <b v="0"/>
    <n v="7"/>
    <b v="0"/>
    <s v="technology/wearables"/>
    <n v="-0.95760000000000001"/>
    <n v="30.285714285714285"/>
    <x v="2"/>
    <s v="wearables"/>
    <n v="11"/>
    <n v="2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x v="992"/>
    <x v="2"/>
    <b v="0"/>
    <n v="4"/>
    <b v="0"/>
    <s v="technology/wearables"/>
    <n v="-0.99533000000000005"/>
    <n v="116.75"/>
    <x v="2"/>
    <s v="wearables"/>
    <n v="11"/>
    <n v="2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x v="993"/>
    <x v="2"/>
    <b v="0"/>
    <n v="196"/>
    <b v="0"/>
    <s v="technology/wearables"/>
    <n v="-0.74912857142857148"/>
    <n v="89.59693877551021"/>
    <x v="2"/>
    <s v="wearables"/>
    <n v="11"/>
    <n v="2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x v="994"/>
    <x v="3"/>
    <b v="0"/>
    <n v="11"/>
    <b v="0"/>
    <s v="technology/wearables"/>
    <n v="-0.97665500000000005"/>
    <n v="424.45454545454544"/>
    <x v="2"/>
    <s v="wearables"/>
    <n v="11"/>
    <n v="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x v="995"/>
    <x v="3"/>
    <b v="0"/>
    <n v="9"/>
    <b v="0"/>
    <s v="technology/wearables"/>
    <n v="-0.9274"/>
    <n v="80.666666666666671"/>
    <x v="2"/>
    <s v="wearables"/>
    <n v="11"/>
    <n v="2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x v="996"/>
    <x v="3"/>
    <b v="0"/>
    <n v="5"/>
    <b v="0"/>
    <s v="technology/wearables"/>
    <n v="-0.98375000000000001"/>
    <n v="13"/>
    <x v="2"/>
    <s v="wearables"/>
    <n v="11"/>
    <n v="20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x v="997"/>
    <x v="3"/>
    <b v="0"/>
    <n v="8"/>
    <b v="0"/>
    <s v="technology/wearables"/>
    <n v="-0.98699999999999999"/>
    <n v="8.125"/>
    <x v="2"/>
    <s v="wearables"/>
    <n v="11"/>
    <n v="2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x v="998"/>
    <x v="0"/>
    <b v="0"/>
    <n v="229"/>
    <b v="0"/>
    <s v="technology/wearables"/>
    <n v="-0.41441666666666666"/>
    <n v="153.42794759825327"/>
    <x v="2"/>
    <s v="wearables"/>
    <n v="11"/>
    <n v="2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x v="999"/>
    <x v="3"/>
    <b v="0"/>
    <n v="40"/>
    <b v="0"/>
    <s v="technology/wearables"/>
    <n v="-0.92211333333333334"/>
    <n v="292.07499999999999"/>
    <x v="2"/>
    <s v="wearables"/>
    <n v="11"/>
    <n v="2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x v="1000"/>
    <x v="1"/>
    <b v="0"/>
    <n v="6"/>
    <b v="0"/>
    <s v="technology/wearables"/>
    <n v="-0.97784285235274393"/>
    <n v="3304"/>
    <x v="2"/>
    <s v="wearables"/>
    <n v="11"/>
    <n v="2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x v="1001"/>
    <x v="2"/>
    <b v="0"/>
    <n v="4"/>
    <b v="0"/>
    <s v="technology/wearables"/>
    <n v="0.04"/>
    <n v="1300"/>
    <x v="2"/>
    <s v="wearables"/>
    <n v="11"/>
    <n v="2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x v="1002"/>
    <x v="0"/>
    <b v="0"/>
    <n v="22"/>
    <b v="0"/>
    <s v="technology/wearables"/>
    <n v="-0.70397039703970399"/>
    <n v="134.54545454545453"/>
    <x v="2"/>
    <s v="wearables"/>
    <n v="11"/>
    <n v="2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x v="1003"/>
    <x v="1"/>
    <b v="0"/>
    <n v="15"/>
    <b v="0"/>
    <s v="technology/wearables"/>
    <n v="-0.83945000000000003"/>
    <n v="214.06666666666666"/>
    <x v="2"/>
    <s v="wearables"/>
    <n v="11"/>
    <n v="2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x v="1004"/>
    <x v="2"/>
    <b v="0"/>
    <n v="95"/>
    <b v="0"/>
    <s v="technology/wearables"/>
    <n v="-0.17791999999999999"/>
    <n v="216.33684210526314"/>
    <x v="2"/>
    <s v="wearables"/>
    <n v="11"/>
    <n v="2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x v="1005"/>
    <x v="0"/>
    <b v="0"/>
    <n v="161"/>
    <b v="0"/>
    <s v="technology/wearables"/>
    <n v="-0.24948999999999999"/>
    <n v="932.31055900621118"/>
    <x v="2"/>
    <s v="wearables"/>
    <n v="11"/>
    <n v="2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x v="1006"/>
    <x v="3"/>
    <b v="0"/>
    <n v="8"/>
    <b v="0"/>
    <s v="technology/wearables"/>
    <n v="-0.9415"/>
    <n v="29.25"/>
    <x v="2"/>
    <s v="wearables"/>
    <n v="11"/>
    <n v="2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x v="1007"/>
    <x v="2"/>
    <b v="0"/>
    <n v="76"/>
    <b v="0"/>
    <s v="technology/wearables"/>
    <n v="-0.55679999999999996"/>
    <n v="174.94736842105263"/>
    <x v="2"/>
    <s v="wearables"/>
    <n v="11"/>
    <n v="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x v="1008"/>
    <x v="2"/>
    <b v="0"/>
    <n v="1"/>
    <b v="0"/>
    <s v="technology/wearables"/>
    <n v="-0.99732620320855614"/>
    <n v="250"/>
    <x v="2"/>
    <s v="wearables"/>
    <n v="11"/>
    <n v="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x v="1009"/>
    <x v="2"/>
    <b v="0"/>
    <n v="101"/>
    <b v="0"/>
    <s v="technology/wearables"/>
    <n v="-0.86870000000000003"/>
    <n v="65"/>
    <x v="2"/>
    <s v="wearables"/>
    <n v="11"/>
    <n v="2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x v="1010"/>
    <x v="2"/>
    <b v="0"/>
    <n v="4"/>
    <b v="0"/>
    <s v="technology/wearables"/>
    <n v="-0.99809110629067244"/>
    <n v="55"/>
    <x v="2"/>
    <s v="wearables"/>
    <n v="11"/>
    <n v="2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x v="1011"/>
    <x v="3"/>
    <b v="0"/>
    <n v="1"/>
    <b v="0"/>
    <s v="technology/wearables"/>
    <n v="-0.99624999999999997"/>
    <n v="75"/>
    <x v="2"/>
    <s v="wearables"/>
    <n v="11"/>
    <n v="2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x v="1012"/>
    <x v="2"/>
    <b v="0"/>
    <n v="775"/>
    <b v="0"/>
    <s v="technology/wearables"/>
    <n v="214.35021"/>
    <n v="1389.3561935483872"/>
    <x v="2"/>
    <s v="wearables"/>
    <n v="11"/>
    <n v="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x v="1013"/>
    <x v="0"/>
    <b v="0"/>
    <n v="90"/>
    <b v="0"/>
    <s v="technology/wearables"/>
    <n v="-0.65471999999999997"/>
    <n v="95.911111111111111"/>
    <x v="2"/>
    <s v="wearables"/>
    <n v="11"/>
    <n v="2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x v="1014"/>
    <x v="3"/>
    <b v="0"/>
    <n v="16"/>
    <b v="0"/>
    <s v="technology/wearables"/>
    <n v="-0.69399999999999995"/>
    <n v="191.25"/>
    <x v="2"/>
    <s v="wearables"/>
    <n v="11"/>
    <n v="2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x v="1015"/>
    <x v="0"/>
    <b v="0"/>
    <n v="6"/>
    <b v="0"/>
    <s v="technology/wearables"/>
    <n v="-0.97333333333333338"/>
    <n v="40"/>
    <x v="2"/>
    <s v="wearables"/>
    <n v="11"/>
    <n v="2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x v="1016"/>
    <x v="2"/>
    <b v="0"/>
    <n v="38"/>
    <b v="0"/>
    <s v="technology/wearables"/>
    <n v="-0.97158"/>
    <n v="74.78947368421052"/>
    <x v="2"/>
    <s v="wearables"/>
    <n v="11"/>
    <n v="2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x v="1017"/>
    <x v="0"/>
    <b v="0"/>
    <n v="355"/>
    <b v="0"/>
    <s v="technology/wearables"/>
    <n v="-0.77121200000000001"/>
    <n v="161.11830985915492"/>
    <x v="2"/>
    <s v="wearables"/>
    <n v="11"/>
    <n v="2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x v="1018"/>
    <x v="2"/>
    <b v="0"/>
    <n v="7"/>
    <b v="0"/>
    <s v="technology/wearables"/>
    <n v="-0.96894999999999998"/>
    <n v="88.714285714285708"/>
    <x v="2"/>
    <s v="wearables"/>
    <n v="11"/>
    <n v="2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x v="1019"/>
    <x v="0"/>
    <b v="0"/>
    <n v="400"/>
    <b v="0"/>
    <s v="technology/wearables"/>
    <n v="-0.52666666666666662"/>
    <n v="53.25"/>
    <x v="2"/>
    <s v="wearables"/>
    <n v="11"/>
    <n v="2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x v="1020"/>
    <x v="0"/>
    <b v="0"/>
    <n v="30"/>
    <b v="1"/>
    <s v="music/electronic music"/>
    <n v="1.0554838709677419"/>
    <n v="106.2"/>
    <x v="4"/>
    <s v="electronic music"/>
    <n v="6"/>
    <n v="2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x v="1021"/>
    <x v="0"/>
    <b v="1"/>
    <n v="478"/>
    <b v="1"/>
    <s v="music/electronic music"/>
    <n v="2.5180366666666667"/>
    <n v="22.079728033472804"/>
    <x v="4"/>
    <s v="electronic music"/>
    <n v="6"/>
    <n v="2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x v="1022"/>
    <x v="0"/>
    <b v="1"/>
    <n v="74"/>
    <b v="1"/>
    <s v="music/electronic music"/>
    <n v="0.14899999999999999"/>
    <n v="31.054054054054053"/>
    <x v="4"/>
    <s v="electronic music"/>
    <n v="6"/>
    <n v="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x v="1023"/>
    <x v="0"/>
    <b v="0"/>
    <n v="131"/>
    <b v="1"/>
    <s v="music/electronic music"/>
    <n v="1.3714999999999999"/>
    <n v="36.206106870229007"/>
    <x v="4"/>
    <s v="electronic music"/>
    <n v="6"/>
    <n v="2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x v="1024"/>
    <x v="2"/>
    <b v="1"/>
    <n v="61"/>
    <b v="1"/>
    <s v="music/electronic music"/>
    <n v="0.18637749999999997"/>
    <n v="388.9762295081967"/>
    <x v="4"/>
    <s v="electronic music"/>
    <n v="6"/>
    <n v="2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x v="1025"/>
    <x v="0"/>
    <b v="1"/>
    <n v="1071"/>
    <b v="1"/>
    <s v="music/electronic music"/>
    <n v="9.9283142857142959E-2"/>
    <n v="71.848571428571432"/>
    <x v="4"/>
    <s v="electronic music"/>
    <n v="6"/>
    <n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x v="1026"/>
    <x v="2"/>
    <b v="1"/>
    <n v="122"/>
    <b v="1"/>
    <s v="music/electronic music"/>
    <n v="8.2857142857132465E-5"/>
    <n v="57.381803278688523"/>
    <x v="4"/>
    <s v="electronic music"/>
    <n v="6"/>
    <n v="2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x v="1027"/>
    <x v="3"/>
    <b v="1"/>
    <n v="111"/>
    <b v="1"/>
    <s v="music/electronic music"/>
    <n v="3.0929209438741501E-2"/>
    <n v="69.666666666666671"/>
    <x v="4"/>
    <s v="electronic music"/>
    <n v="6"/>
    <n v="2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x v="1028"/>
    <x v="1"/>
    <b v="1"/>
    <n v="255"/>
    <b v="1"/>
    <s v="music/electronic music"/>
    <n v="0.17269999999999999"/>
    <n v="45.988235294117644"/>
    <x v="4"/>
    <s v="electronic music"/>
    <n v="6"/>
    <n v="2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x v="1029"/>
    <x v="0"/>
    <b v="0"/>
    <n v="141"/>
    <b v="1"/>
    <s v="music/electronic music"/>
    <n v="0.1176"/>
    <n v="79.262411347517727"/>
    <x v="4"/>
    <s v="electronic music"/>
    <n v="6"/>
    <n v="22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x v="1030"/>
    <x v="2"/>
    <b v="0"/>
    <n v="159"/>
    <b v="1"/>
    <s v="music/electronic music"/>
    <n v="2.4209999999999998"/>
    <n v="43.031446540880502"/>
    <x v="4"/>
    <s v="electronic music"/>
    <n v="6"/>
    <n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x v="1031"/>
    <x v="0"/>
    <b v="0"/>
    <n v="99"/>
    <b v="1"/>
    <s v="music/electronic music"/>
    <n v="7.3999999999999996E-2"/>
    <n v="108.48484848484848"/>
    <x v="4"/>
    <s v="electronic music"/>
    <n v="6"/>
    <n v="22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x v="1032"/>
    <x v="2"/>
    <b v="0"/>
    <n v="96"/>
    <b v="1"/>
    <s v="music/electronic music"/>
    <n v="8.4970370370370391E-2"/>
    <n v="61.029583333333335"/>
    <x v="4"/>
    <s v="electronic music"/>
    <n v="6"/>
    <n v="2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x v="1033"/>
    <x v="2"/>
    <b v="0"/>
    <n v="27"/>
    <b v="1"/>
    <s v="music/electronic music"/>
    <n v="2.86144578313253E-2"/>
    <n v="50.592592592592595"/>
    <x v="4"/>
    <s v="electronic music"/>
    <n v="6"/>
    <n v="2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x v="1034"/>
    <x v="2"/>
    <b v="0"/>
    <n v="166"/>
    <b v="1"/>
    <s v="music/electronic music"/>
    <n v="0.30001800000000001"/>
    <n v="39.157168674698795"/>
    <x v="4"/>
    <s v="electronic music"/>
    <n v="6"/>
    <n v="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x v="1035"/>
    <x v="0"/>
    <b v="0"/>
    <n v="76"/>
    <b v="1"/>
    <s v="music/electronic music"/>
    <n v="7.6521739130434779E-2"/>
    <n v="65.15789473684211"/>
    <x v="4"/>
    <s v="electronic music"/>
    <n v="6"/>
    <n v="2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x v="1036"/>
    <x v="5"/>
    <b v="0"/>
    <n v="211"/>
    <b v="1"/>
    <s v="music/electronic music"/>
    <n v="0.1236044444444445"/>
    <n v="23.963127962085309"/>
    <x v="4"/>
    <s v="electronic music"/>
    <n v="6"/>
    <n v="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x v="1037"/>
    <x v="0"/>
    <b v="0"/>
    <n v="21"/>
    <b v="1"/>
    <s v="music/electronic music"/>
    <n v="2.1000000000000001E-2"/>
    <n v="48.61904761904762"/>
    <x v="4"/>
    <s v="electronic music"/>
    <n v="6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x v="1038"/>
    <x v="2"/>
    <b v="0"/>
    <n v="61"/>
    <b v="1"/>
    <s v="music/electronic music"/>
    <n v="0.45333333333333331"/>
    <n v="35.73770491803279"/>
    <x v="4"/>
    <s v="electronic music"/>
    <n v="6"/>
    <n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x v="1039"/>
    <x v="2"/>
    <b v="0"/>
    <n v="30"/>
    <b v="1"/>
    <s v="music/electronic music"/>
    <n v="0.28199999999999997"/>
    <n v="21.366666666666667"/>
    <x v="4"/>
    <s v="electronic music"/>
    <n v="6"/>
    <n v="2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x v="1040"/>
    <x v="2"/>
    <b v="0"/>
    <n v="1"/>
    <b v="0"/>
    <s v="journalism/audio"/>
    <n v="-0.99705882352941178"/>
    <n v="250"/>
    <x v="5"/>
    <s v="audio"/>
    <n v="11"/>
    <n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x v="1041"/>
    <x v="3"/>
    <b v="0"/>
    <n v="0"/>
    <b v="0"/>
    <s v="journalism/audio"/>
    <n v="-1"/>
    <e v="#DIV/0!"/>
    <x v="5"/>
    <s v="audio"/>
    <n v="11"/>
    <n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x v="1042"/>
    <x v="3"/>
    <b v="0"/>
    <n v="1"/>
    <b v="0"/>
    <s v="journalism/audio"/>
    <n v="-0.98461538461538467"/>
    <n v="10"/>
    <x v="5"/>
    <s v="audio"/>
    <n v="11"/>
    <n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x v="1043"/>
    <x v="0"/>
    <b v="0"/>
    <n v="292"/>
    <b v="0"/>
    <s v="journalism/audio"/>
    <n v="-0.91463000000000005"/>
    <n v="29.236301369863014"/>
    <x v="5"/>
    <s v="audio"/>
    <n v="11"/>
    <n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x v="1044"/>
    <x v="0"/>
    <b v="0"/>
    <n v="2"/>
    <b v="0"/>
    <s v="journalism/audio"/>
    <n v="-0.99914285714285711"/>
    <n v="3"/>
    <x v="5"/>
    <s v="audio"/>
    <n v="11"/>
    <n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x v="1045"/>
    <x v="3"/>
    <b v="0"/>
    <n v="8"/>
    <b v="0"/>
    <s v="journalism/audio"/>
    <n v="-0.97340000000000004"/>
    <n v="33.25"/>
    <x v="5"/>
    <s v="audio"/>
    <n v="11"/>
    <n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x v="1046"/>
    <x v="0"/>
    <b v="0"/>
    <n v="0"/>
    <b v="0"/>
    <s v="journalism/audio"/>
    <n v="-1"/>
    <e v="#DIV/0!"/>
    <x v="5"/>
    <s v="audio"/>
    <n v="11"/>
    <n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x v="1047"/>
    <x v="3"/>
    <b v="0"/>
    <n v="1"/>
    <b v="0"/>
    <s v="journalism/audio"/>
    <n v="-0.99950000000000006"/>
    <n v="1"/>
    <x v="5"/>
    <s v="audio"/>
    <n v="11"/>
    <n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x v="1048"/>
    <x v="2"/>
    <b v="0"/>
    <n v="4"/>
    <b v="0"/>
    <s v="journalism/audio"/>
    <n v="-0.98586666666666667"/>
    <n v="53"/>
    <x v="5"/>
    <s v="audio"/>
    <n v="11"/>
    <n v="16"/>
  </r>
  <r>
    <n v="1049"/>
    <s v="J1 (Canceled)"/>
    <s v="------"/>
    <n v="12000"/>
    <n v="0"/>
    <x v="1"/>
    <s v="US"/>
    <s v="USD"/>
    <n v="1455272445"/>
    <d v="2016-02-12T05:20:45"/>
    <n v="1452680445"/>
    <x v="1049"/>
    <x v="2"/>
    <b v="0"/>
    <n v="0"/>
    <b v="0"/>
    <s v="journalism/audio"/>
    <n v="-1"/>
    <e v="#DIV/0!"/>
    <x v="5"/>
    <s v="audio"/>
    <n v="11"/>
    <n v="16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x v="1050"/>
    <x v="0"/>
    <b v="0"/>
    <n v="0"/>
    <b v="0"/>
    <s v="journalism/audio"/>
    <n v="-1"/>
    <e v="#DIV/0!"/>
    <x v="5"/>
    <s v="audio"/>
    <n v="11"/>
    <n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x v="1051"/>
    <x v="3"/>
    <b v="0"/>
    <n v="0"/>
    <b v="0"/>
    <s v="journalism/audio"/>
    <n v="-1"/>
    <e v="#DIV/0!"/>
    <x v="5"/>
    <s v="audio"/>
    <n v="11"/>
    <n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x v="1052"/>
    <x v="2"/>
    <b v="0"/>
    <n v="0"/>
    <b v="0"/>
    <s v="journalism/audio"/>
    <n v="-1"/>
    <e v="#DIV/0!"/>
    <x v="5"/>
    <s v="audio"/>
    <n v="11"/>
    <n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x v="1053"/>
    <x v="1"/>
    <b v="0"/>
    <n v="1"/>
    <b v="0"/>
    <s v="journalism/audio"/>
    <n v="-0.99"/>
    <n v="15"/>
    <x v="5"/>
    <s v="audio"/>
    <n v="11"/>
    <n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x v="1054"/>
    <x v="3"/>
    <b v="0"/>
    <n v="0"/>
    <b v="0"/>
    <s v="journalism/audio"/>
    <n v="-1"/>
    <e v="#DIV/0!"/>
    <x v="5"/>
    <s v="audio"/>
    <n v="11"/>
    <n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x v="1055"/>
    <x v="2"/>
    <b v="0"/>
    <n v="0"/>
    <b v="0"/>
    <s v="journalism/audio"/>
    <n v="-1"/>
    <e v="#DIV/0!"/>
    <x v="5"/>
    <s v="audio"/>
    <n v="11"/>
    <n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x v="1056"/>
    <x v="0"/>
    <b v="0"/>
    <n v="0"/>
    <b v="0"/>
    <s v="journalism/audio"/>
    <n v="-1"/>
    <e v="#DIV/0!"/>
    <x v="5"/>
    <s v="audio"/>
    <n v="11"/>
    <n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x v="1057"/>
    <x v="2"/>
    <b v="0"/>
    <n v="0"/>
    <b v="0"/>
    <s v="journalism/audio"/>
    <n v="-1"/>
    <e v="#DIV/0!"/>
    <x v="5"/>
    <s v="audio"/>
    <n v="11"/>
    <n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x v="1058"/>
    <x v="0"/>
    <b v="0"/>
    <n v="0"/>
    <b v="0"/>
    <s v="journalism/audio"/>
    <n v="-1"/>
    <e v="#DIV/0!"/>
    <x v="5"/>
    <s v="audio"/>
    <n v="11"/>
    <n v="16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x v="1059"/>
    <x v="0"/>
    <b v="0"/>
    <n v="0"/>
    <b v="0"/>
    <s v="journalism/audio"/>
    <n v="-1"/>
    <e v="#DIV/0!"/>
    <x v="5"/>
    <s v="audio"/>
    <n v="11"/>
    <n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x v="1060"/>
    <x v="0"/>
    <b v="0"/>
    <n v="1"/>
    <b v="0"/>
    <s v="journalism/audio"/>
    <n v="-0.99"/>
    <n v="50"/>
    <x v="5"/>
    <s v="audio"/>
    <n v="11"/>
    <n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x v="1061"/>
    <x v="2"/>
    <b v="0"/>
    <n v="0"/>
    <b v="0"/>
    <s v="journalism/audio"/>
    <n v="-1"/>
    <e v="#DIV/0!"/>
    <x v="5"/>
    <s v="audio"/>
    <n v="11"/>
    <n v="16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x v="1062"/>
    <x v="2"/>
    <b v="0"/>
    <n v="4"/>
    <b v="0"/>
    <s v="journalism/audio"/>
    <n v="-4.5226130653266333E-2"/>
    <n v="47.5"/>
    <x v="5"/>
    <s v="audio"/>
    <n v="11"/>
    <n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x v="1063"/>
    <x v="2"/>
    <b v="0"/>
    <n v="0"/>
    <b v="0"/>
    <s v="journalism/audio"/>
    <n v="-1"/>
    <e v="#DIV/0!"/>
    <x v="5"/>
    <s v="audio"/>
    <n v="11"/>
    <n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x v="1064"/>
    <x v="4"/>
    <b v="0"/>
    <n v="123"/>
    <b v="0"/>
    <s v="games/video games"/>
    <n v="-0.9102555555555556"/>
    <n v="65.666666666666671"/>
    <x v="6"/>
    <s v="video games"/>
    <n v="6"/>
    <n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x v="1065"/>
    <x v="3"/>
    <b v="0"/>
    <n v="5"/>
    <b v="0"/>
    <s v="games/video games"/>
    <n v="-0.97299999999999998"/>
    <n v="16.2"/>
    <x v="6"/>
    <s v="video games"/>
    <n v="6"/>
    <n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x v="1066"/>
    <x v="4"/>
    <b v="0"/>
    <n v="148"/>
    <b v="0"/>
    <s v="games/video games"/>
    <n v="-0.96632666666666667"/>
    <n v="34.128378378378379"/>
    <x v="6"/>
    <s v="video games"/>
    <n v="6"/>
    <n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x v="1067"/>
    <x v="4"/>
    <b v="0"/>
    <n v="10"/>
    <b v="0"/>
    <s v="games/video games"/>
    <n v="-0.74"/>
    <n v="13"/>
    <x v="6"/>
    <s v="video games"/>
    <n v="6"/>
    <n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x v="1068"/>
    <x v="2"/>
    <b v="0"/>
    <n v="4"/>
    <b v="0"/>
    <s v="games/video games"/>
    <n v="-0.99850000000000005"/>
    <n v="11.25"/>
    <x v="6"/>
    <s v="video games"/>
    <n v="6"/>
    <n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x v="1069"/>
    <x v="4"/>
    <b v="0"/>
    <n v="21"/>
    <b v="0"/>
    <s v="games/video games"/>
    <n v="-0.61363636363636365"/>
    <n v="40.476190476190474"/>
    <x v="6"/>
    <s v="video games"/>
    <n v="6"/>
    <n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x v="1070"/>
    <x v="5"/>
    <b v="0"/>
    <n v="2"/>
    <b v="0"/>
    <s v="games/video games"/>
    <n v="-0.99299999999999999"/>
    <n v="35"/>
    <x v="6"/>
    <s v="video games"/>
    <n v="6"/>
    <n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x v="1071"/>
    <x v="0"/>
    <b v="0"/>
    <n v="0"/>
    <b v="0"/>
    <s v="games/video games"/>
    <n v="-1"/>
    <e v="#DIV/0!"/>
    <x v="6"/>
    <s v="video games"/>
    <n v="6"/>
    <n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x v="1072"/>
    <x v="3"/>
    <b v="0"/>
    <n v="4"/>
    <b v="0"/>
    <s v="games/video games"/>
    <n v="-0.99931999999999999"/>
    <n v="12.75"/>
    <x v="6"/>
    <s v="video games"/>
    <n v="6"/>
    <n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x v="1073"/>
    <x v="6"/>
    <b v="0"/>
    <n v="1"/>
    <b v="0"/>
    <s v="games/video games"/>
    <n v="-0.98666666666666669"/>
    <n v="10"/>
    <x v="6"/>
    <s v="video games"/>
    <n v="6"/>
    <n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x v="1074"/>
    <x v="4"/>
    <b v="0"/>
    <n v="30"/>
    <b v="0"/>
    <s v="games/video games"/>
    <n v="-0.93690740740740741"/>
    <n v="113.56666666666666"/>
    <x v="6"/>
    <s v="video games"/>
    <n v="6"/>
    <n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x v="1075"/>
    <x v="5"/>
    <b v="0"/>
    <n v="3"/>
    <b v="0"/>
    <s v="games/video games"/>
    <n v="-0.95499999999999996"/>
    <n v="15"/>
    <x v="6"/>
    <s v="video games"/>
    <n v="6"/>
    <n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x v="1076"/>
    <x v="3"/>
    <b v="0"/>
    <n v="975"/>
    <b v="0"/>
    <s v="games/video games"/>
    <n v="-0.37234666666666666"/>
    <n v="48.281025641025643"/>
    <x v="6"/>
    <s v="video games"/>
    <n v="6"/>
    <n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x v="1077"/>
    <x v="0"/>
    <b v="0"/>
    <n v="167"/>
    <b v="0"/>
    <s v="games/video games"/>
    <n v="-0.70623999999999998"/>
    <n v="43.976047904191617"/>
    <x v="6"/>
    <s v="video games"/>
    <n v="6"/>
    <n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x v="1078"/>
    <x v="6"/>
    <b v="0"/>
    <n v="5"/>
    <b v="0"/>
    <s v="games/video games"/>
    <n v="-0.92500000000000004"/>
    <n v="9"/>
    <x v="6"/>
    <s v="video games"/>
    <n v="6"/>
    <n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x v="1079"/>
    <x v="2"/>
    <b v="0"/>
    <n v="18"/>
    <b v="0"/>
    <s v="games/video games"/>
    <n v="-0.97392307692307689"/>
    <n v="37.666666666666664"/>
    <x v="6"/>
    <s v="video games"/>
    <n v="6"/>
    <n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x v="1080"/>
    <x v="3"/>
    <b v="0"/>
    <n v="98"/>
    <b v="0"/>
    <s v="games/video games"/>
    <n v="-0.90895000000000004"/>
    <n v="18.581632653061224"/>
    <x v="6"/>
    <s v="video games"/>
    <n v="6"/>
    <n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x v="1081"/>
    <x v="3"/>
    <b v="0"/>
    <n v="4"/>
    <b v="0"/>
    <s v="games/video games"/>
    <n v="-0.99982352941176467"/>
    <n v="3"/>
    <x v="6"/>
    <s v="video games"/>
    <n v="6"/>
    <n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x v="1082"/>
    <x v="5"/>
    <b v="0"/>
    <n v="3"/>
    <b v="0"/>
    <s v="games/video games"/>
    <n v="-0.99439999999999995"/>
    <n v="18.666666666666668"/>
    <x v="6"/>
    <s v="video games"/>
    <n v="6"/>
    <n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x v="1083"/>
    <x v="3"/>
    <b v="0"/>
    <n v="1"/>
    <b v="0"/>
    <s v="games/video games"/>
    <n v="-0.99180000000000001"/>
    <n v="410"/>
    <x v="6"/>
    <s v="video games"/>
    <n v="6"/>
    <n v="17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x v="1084"/>
    <x v="3"/>
    <b v="0"/>
    <n v="0"/>
    <b v="0"/>
    <s v="games/video games"/>
    <n v="-1"/>
    <e v="#DIV/0!"/>
    <x v="6"/>
    <s v="video games"/>
    <n v="6"/>
    <n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x v="1085"/>
    <x v="2"/>
    <b v="0"/>
    <n v="9"/>
    <b v="0"/>
    <s v="games/video games"/>
    <n v="-0.96579999999999999"/>
    <n v="114"/>
    <x v="6"/>
    <s v="video games"/>
    <n v="6"/>
    <n v="17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x v="1086"/>
    <x v="3"/>
    <b v="0"/>
    <n v="2"/>
    <b v="0"/>
    <s v="games/video games"/>
    <n v="-0.99916666666666665"/>
    <n v="7.5"/>
    <x v="6"/>
    <s v="video games"/>
    <n v="6"/>
    <n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x v="1087"/>
    <x v="3"/>
    <b v="0"/>
    <n v="0"/>
    <b v="0"/>
    <s v="games/video games"/>
    <n v="-1"/>
    <e v="#DIV/0!"/>
    <x v="6"/>
    <s v="video games"/>
    <n v="6"/>
    <n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x v="1088"/>
    <x v="3"/>
    <b v="0"/>
    <n v="147"/>
    <b v="0"/>
    <s v="games/video games"/>
    <n v="-0.85817022222222228"/>
    <n v="43.41727891156463"/>
    <x v="6"/>
    <s v="video games"/>
    <n v="6"/>
    <n v="17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x v="1089"/>
    <x v="0"/>
    <b v="0"/>
    <n v="49"/>
    <b v="0"/>
    <s v="games/video games"/>
    <n v="-0.92173333333333329"/>
    <n v="23.959183673469386"/>
    <x v="6"/>
    <s v="video games"/>
    <n v="6"/>
    <n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x v="1090"/>
    <x v="0"/>
    <b v="0"/>
    <n v="1"/>
    <b v="0"/>
    <s v="games/video games"/>
    <n v="-0.9996153550273098"/>
    <n v="5"/>
    <x v="6"/>
    <s v="video games"/>
    <n v="6"/>
    <n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x v="1091"/>
    <x v="2"/>
    <b v="0"/>
    <n v="2"/>
    <b v="0"/>
    <s v="games/video games"/>
    <n v="-0.875"/>
    <n v="12.5"/>
    <x v="6"/>
    <s v="video games"/>
    <n v="6"/>
    <n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x v="1092"/>
    <x v="5"/>
    <b v="0"/>
    <n v="7"/>
    <b v="0"/>
    <s v="games/video games"/>
    <n v="-0.98950000000000005"/>
    <n v="3"/>
    <x v="6"/>
    <s v="video games"/>
    <n v="6"/>
    <n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x v="1093"/>
    <x v="2"/>
    <b v="0"/>
    <n v="4"/>
    <b v="0"/>
    <s v="games/video games"/>
    <n v="-0.85916666666666663"/>
    <n v="10.5625"/>
    <x v="6"/>
    <s v="video games"/>
    <n v="6"/>
    <n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x v="1094"/>
    <x v="6"/>
    <b v="0"/>
    <n v="27"/>
    <b v="0"/>
    <s v="games/video games"/>
    <n v="-0.81699944444444439"/>
    <n v="122.00037037037038"/>
    <x v="6"/>
    <s v="video games"/>
    <n v="6"/>
    <n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x v="1095"/>
    <x v="4"/>
    <b v="0"/>
    <n v="94"/>
    <b v="0"/>
    <s v="games/video games"/>
    <n v="-0.94965200000000005"/>
    <n v="267.80851063829789"/>
    <x v="6"/>
    <s v="video games"/>
    <n v="6"/>
    <n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x v="1096"/>
    <x v="3"/>
    <b v="0"/>
    <n v="29"/>
    <b v="0"/>
    <s v="games/video games"/>
    <n v="-0.82066666666666666"/>
    <n v="74.206896551724142"/>
    <x v="6"/>
    <s v="video games"/>
    <n v="6"/>
    <n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x v="1097"/>
    <x v="3"/>
    <b v="0"/>
    <n v="7"/>
    <b v="0"/>
    <s v="games/video games"/>
    <n v="-0.99953000000000003"/>
    <n v="6.7142857142857144"/>
    <x v="6"/>
    <s v="video games"/>
    <n v="6"/>
    <n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x v="1098"/>
    <x v="3"/>
    <b v="0"/>
    <n v="22"/>
    <b v="0"/>
    <s v="games/video games"/>
    <n v="-0.92788000000000004"/>
    <n v="81.954545454545453"/>
    <x v="6"/>
    <s v="video games"/>
    <n v="6"/>
    <n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x v="1099"/>
    <x v="0"/>
    <b v="0"/>
    <n v="1"/>
    <b v="0"/>
    <s v="games/video games"/>
    <n v="-0.995"/>
    <n v="25"/>
    <x v="6"/>
    <s v="video games"/>
    <n v="6"/>
    <n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x v="1100"/>
    <x v="2"/>
    <b v="0"/>
    <n v="10"/>
    <b v="0"/>
    <s v="games/video games"/>
    <n v="-0.97499999999999998"/>
    <n v="10"/>
    <x v="6"/>
    <s v="video games"/>
    <n v="6"/>
    <n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x v="1101"/>
    <x v="2"/>
    <b v="0"/>
    <n v="6"/>
    <b v="0"/>
    <s v="games/video games"/>
    <n v="-0.99958999999999998"/>
    <n v="6.833333333333333"/>
    <x v="6"/>
    <s v="video games"/>
    <n v="6"/>
    <n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x v="1102"/>
    <x v="4"/>
    <b v="0"/>
    <n v="24"/>
    <b v="0"/>
    <s v="games/video games"/>
    <n v="-0.94687500000000002"/>
    <n v="17.708333333333332"/>
    <x v="6"/>
    <s v="video games"/>
    <n v="6"/>
    <n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x v="1103"/>
    <x v="2"/>
    <b v="0"/>
    <n v="15"/>
    <b v="0"/>
    <s v="games/video games"/>
    <n v="-0.98380000000000001"/>
    <n v="16.2"/>
    <x v="6"/>
    <s v="video games"/>
    <n v="6"/>
    <n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x v="1104"/>
    <x v="3"/>
    <b v="0"/>
    <n v="37"/>
    <b v="0"/>
    <s v="games/video games"/>
    <n v="-0.95048333333333335"/>
    <n v="80.297297297297291"/>
    <x v="6"/>
    <s v="video games"/>
    <n v="6"/>
    <n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x v="1105"/>
    <x v="3"/>
    <b v="0"/>
    <n v="20"/>
    <b v="0"/>
    <s v="games/video games"/>
    <n v="-0.99841000000000002"/>
    <n v="71.55"/>
    <x v="6"/>
    <s v="video games"/>
    <n v="6"/>
    <n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x v="1106"/>
    <x v="5"/>
    <b v="0"/>
    <n v="7"/>
    <b v="0"/>
    <s v="games/video games"/>
    <n v="-0.58750000000000002"/>
    <n v="23.571428571428573"/>
    <x v="6"/>
    <s v="video games"/>
    <n v="6"/>
    <n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x v="1107"/>
    <x v="3"/>
    <b v="0"/>
    <n v="0"/>
    <b v="0"/>
    <s v="games/video games"/>
    <n v="-1"/>
    <e v="#DIV/0!"/>
    <x v="6"/>
    <s v="video games"/>
    <n v="6"/>
    <n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x v="1108"/>
    <x v="5"/>
    <b v="0"/>
    <n v="21"/>
    <b v="0"/>
    <s v="games/video games"/>
    <n v="-0.97070000000000001"/>
    <n v="34.88095238095238"/>
    <x v="6"/>
    <s v="video games"/>
    <n v="6"/>
    <n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x v="1109"/>
    <x v="2"/>
    <b v="0"/>
    <n v="3"/>
    <b v="0"/>
    <s v="games/video games"/>
    <n v="-0.99550000000000005"/>
    <n v="15"/>
    <x v="6"/>
    <s v="video games"/>
    <n v="6"/>
    <n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x v="1110"/>
    <x v="5"/>
    <b v="0"/>
    <n v="11"/>
    <b v="0"/>
    <s v="games/video games"/>
    <n v="-0.99490000000000001"/>
    <n v="23.181818181818183"/>
    <x v="6"/>
    <s v="video games"/>
    <n v="6"/>
    <n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x v="1111"/>
    <x v="0"/>
    <b v="0"/>
    <n v="1"/>
    <b v="0"/>
    <s v="games/video games"/>
    <n v="-0.99960000000000004"/>
    <n v="1"/>
    <x v="6"/>
    <s v="video games"/>
    <n v="6"/>
    <n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x v="1112"/>
    <x v="3"/>
    <b v="0"/>
    <n v="312"/>
    <b v="0"/>
    <s v="games/video games"/>
    <n v="-0.64462590909090911"/>
    <n v="100.23371794871794"/>
    <x v="6"/>
    <s v="video games"/>
    <n v="6"/>
    <n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x v="1113"/>
    <x v="3"/>
    <b v="0"/>
    <n v="1"/>
    <b v="0"/>
    <s v="games/video games"/>
    <n v="-0.995"/>
    <n v="5"/>
    <x v="6"/>
    <s v="video games"/>
    <n v="6"/>
    <n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x v="1114"/>
    <x v="4"/>
    <b v="0"/>
    <n v="3"/>
    <b v="0"/>
    <s v="games/video games"/>
    <n v="-0.99833333333333329"/>
    <n v="3.3333333333333335"/>
    <x v="6"/>
    <s v="video games"/>
    <n v="6"/>
    <n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x v="1115"/>
    <x v="2"/>
    <b v="0"/>
    <n v="4"/>
    <b v="0"/>
    <s v="games/video games"/>
    <n v="-0.99867499999999998"/>
    <n v="13.25"/>
    <x v="6"/>
    <s v="video games"/>
    <n v="6"/>
    <n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x v="1116"/>
    <x v="5"/>
    <b v="0"/>
    <n v="10"/>
    <b v="0"/>
    <s v="games/video games"/>
    <n v="-0.99964295999999997"/>
    <n v="17.852"/>
    <x v="6"/>
    <s v="video games"/>
    <n v="6"/>
    <n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x v="1117"/>
    <x v="0"/>
    <b v="0"/>
    <n v="8"/>
    <b v="0"/>
    <s v="games/video games"/>
    <n v="-0.91700000000000004"/>
    <n v="10.375"/>
    <x v="6"/>
    <s v="video games"/>
    <n v="6"/>
    <n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x v="1118"/>
    <x v="3"/>
    <b v="0"/>
    <n v="3"/>
    <b v="0"/>
    <s v="games/video games"/>
    <n v="-0.97577777777777774"/>
    <n v="36.333333333333336"/>
    <x v="6"/>
    <s v="video games"/>
    <n v="6"/>
    <n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x v="1119"/>
    <x v="3"/>
    <b v="0"/>
    <n v="1"/>
    <b v="0"/>
    <s v="games/video games"/>
    <n v="-0.99761904761904763"/>
    <n v="5"/>
    <x v="6"/>
    <s v="video games"/>
    <n v="6"/>
    <n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x v="1120"/>
    <x v="6"/>
    <b v="0"/>
    <n v="0"/>
    <b v="0"/>
    <s v="games/video games"/>
    <n v="-1"/>
    <e v="#DIV/0!"/>
    <x v="6"/>
    <s v="video games"/>
    <n v="6"/>
    <n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x v="1121"/>
    <x v="2"/>
    <b v="0"/>
    <n v="5"/>
    <b v="0"/>
    <s v="games/video games"/>
    <n v="-0.999884"/>
    <n v="5.8"/>
    <x v="6"/>
    <s v="video games"/>
    <n v="6"/>
    <n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x v="1122"/>
    <x v="4"/>
    <b v="0"/>
    <n v="0"/>
    <b v="0"/>
    <s v="games/video games"/>
    <n v="-1"/>
    <e v="#DIV/0!"/>
    <x v="6"/>
    <s v="video games"/>
    <n v="6"/>
    <n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x v="1123"/>
    <x v="3"/>
    <b v="0"/>
    <n v="3"/>
    <b v="0"/>
    <s v="games/video games"/>
    <n v="-0.99780000000000002"/>
    <n v="3.6666666666666665"/>
    <x v="6"/>
    <s v="video games"/>
    <n v="6"/>
    <n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x v="1124"/>
    <x v="0"/>
    <b v="0"/>
    <n v="7"/>
    <b v="0"/>
    <s v="games/mobile games"/>
    <n v="-0.99527777777777782"/>
    <n v="60.714285714285715"/>
    <x v="6"/>
    <s v="mobile games"/>
    <n v="6"/>
    <n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x v="1125"/>
    <x v="0"/>
    <b v="0"/>
    <n v="0"/>
    <b v="0"/>
    <s v="games/mobile games"/>
    <n v="-1"/>
    <e v="#DIV/0!"/>
    <x v="6"/>
    <s v="mobile games"/>
    <n v="6"/>
    <n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x v="1126"/>
    <x v="2"/>
    <b v="0"/>
    <n v="2"/>
    <b v="0"/>
    <s v="games/mobile games"/>
    <n v="-0.995"/>
    <n v="5"/>
    <x v="6"/>
    <s v="mobile games"/>
    <n v="6"/>
    <n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x v="1127"/>
    <x v="3"/>
    <b v="0"/>
    <n v="23"/>
    <b v="0"/>
    <s v="games/mobile games"/>
    <n v="-0.98328571428571432"/>
    <n v="25.434782608695652"/>
    <x v="6"/>
    <s v="mobile games"/>
    <n v="6"/>
    <n v="18"/>
  </r>
  <r>
    <n v="1128"/>
    <s v="Flying Turds"/>
    <s v="#havingfunFTW"/>
    <n v="1000"/>
    <n v="1"/>
    <x v="2"/>
    <s v="GB"/>
    <s v="GBP"/>
    <n v="1407425717"/>
    <d v="2014-08-07T10:35:17"/>
    <n v="1404833717"/>
    <x v="1128"/>
    <x v="3"/>
    <b v="0"/>
    <n v="1"/>
    <b v="0"/>
    <s v="games/mobile games"/>
    <n v="-0.999"/>
    <n v="1"/>
    <x v="6"/>
    <s v="mobile games"/>
    <n v="6"/>
    <n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x v="1129"/>
    <x v="2"/>
    <b v="0"/>
    <n v="2"/>
    <b v="0"/>
    <s v="games/mobile games"/>
    <n v="-0.99895"/>
    <n v="10.5"/>
    <x v="6"/>
    <s v="mobile games"/>
    <n v="6"/>
    <n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x v="1130"/>
    <x v="3"/>
    <b v="0"/>
    <n v="3"/>
    <b v="0"/>
    <s v="games/mobile games"/>
    <n v="-0.99780000000000002"/>
    <n v="3.6666666666666665"/>
    <x v="6"/>
    <s v="mobile games"/>
    <n v="6"/>
    <n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x v="1131"/>
    <x v="0"/>
    <b v="0"/>
    <n v="0"/>
    <b v="0"/>
    <s v="games/mobile games"/>
    <n v="-1"/>
    <e v="#DIV/0!"/>
    <x v="6"/>
    <s v="mobile games"/>
    <n v="6"/>
    <n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x v="1132"/>
    <x v="2"/>
    <b v="0"/>
    <n v="13"/>
    <b v="0"/>
    <s v="games/mobile games"/>
    <n v="-0.85619999999999996"/>
    <n v="110.61538461538461"/>
    <x v="6"/>
    <s v="mobile games"/>
    <n v="6"/>
    <n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x v="1133"/>
    <x v="3"/>
    <b v="0"/>
    <n v="1"/>
    <b v="0"/>
    <s v="games/mobile games"/>
    <n v="-0.99333333333333329"/>
    <n v="20"/>
    <x v="6"/>
    <s v="mobile games"/>
    <n v="6"/>
    <n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x v="1134"/>
    <x v="3"/>
    <b v="0"/>
    <n v="1"/>
    <b v="0"/>
    <s v="games/mobile games"/>
    <n v="-0.99995999999999996"/>
    <n v="1"/>
    <x v="6"/>
    <s v="mobile games"/>
    <n v="6"/>
    <n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x v="1135"/>
    <x v="2"/>
    <b v="0"/>
    <n v="1"/>
    <b v="0"/>
    <s v="games/mobile games"/>
    <n v="-0.95"/>
    <n v="50"/>
    <x v="6"/>
    <s v="mobile games"/>
    <n v="6"/>
    <n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x v="1136"/>
    <x v="0"/>
    <b v="0"/>
    <n v="6"/>
    <b v="0"/>
    <s v="games/mobile games"/>
    <n v="-0.93556085918854415"/>
    <n v="45"/>
    <x v="6"/>
    <s v="mobile games"/>
    <n v="6"/>
    <n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x v="1137"/>
    <x v="2"/>
    <b v="0"/>
    <n v="39"/>
    <b v="0"/>
    <s v="games/mobile games"/>
    <n v="-0.60499999999999998"/>
    <n v="253.2051282051282"/>
    <x v="6"/>
    <s v="mobile games"/>
    <n v="6"/>
    <n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x v="1138"/>
    <x v="1"/>
    <b v="0"/>
    <n v="4"/>
    <b v="0"/>
    <s v="games/mobile games"/>
    <n v="-0.99642857142857144"/>
    <n v="31.25"/>
    <x v="6"/>
    <s v="mobile games"/>
    <n v="6"/>
    <n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x v="1139"/>
    <x v="3"/>
    <b v="0"/>
    <n v="1"/>
    <b v="0"/>
    <s v="games/mobile games"/>
    <n v="-0.99937500000000001"/>
    <n v="5"/>
    <x v="6"/>
    <s v="mobile games"/>
    <n v="6"/>
    <n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x v="1140"/>
    <x v="0"/>
    <b v="0"/>
    <n v="0"/>
    <b v="0"/>
    <s v="games/mobile games"/>
    <n v="-1"/>
    <e v="#DIV/0!"/>
    <x v="6"/>
    <s v="mobile games"/>
    <n v="6"/>
    <n v="18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x v="1141"/>
    <x v="0"/>
    <b v="0"/>
    <n v="0"/>
    <b v="0"/>
    <s v="games/mobile games"/>
    <n v="-1"/>
    <e v="#DIV/0!"/>
    <x v="6"/>
    <s v="mobile games"/>
    <n v="6"/>
    <n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x v="1142"/>
    <x v="0"/>
    <b v="0"/>
    <n v="0"/>
    <b v="0"/>
    <s v="games/mobile games"/>
    <n v="-1"/>
    <e v="#DIV/0!"/>
    <x v="6"/>
    <s v="mobile games"/>
    <n v="6"/>
    <n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x v="1143"/>
    <x v="0"/>
    <b v="0"/>
    <n v="8"/>
    <b v="0"/>
    <s v="games/mobile games"/>
    <n v="-0.99586666666666668"/>
    <n v="23.25"/>
    <x v="6"/>
    <s v="mobile games"/>
    <n v="6"/>
    <n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x v="1144"/>
    <x v="0"/>
    <b v="0"/>
    <n v="0"/>
    <b v="0"/>
    <s v="food/food trucks"/>
    <n v="-1"/>
    <e v="#DIV/0!"/>
    <x v="7"/>
    <s v="food trucks"/>
    <n v="5"/>
    <n v="1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x v="1145"/>
    <x v="3"/>
    <b v="0"/>
    <n v="1"/>
    <b v="0"/>
    <s v="food/food trucks"/>
    <n v="-0.99875000000000003"/>
    <n v="100"/>
    <x v="7"/>
    <s v="food trucks"/>
    <n v="5"/>
    <n v="16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x v="1146"/>
    <x v="3"/>
    <b v="0"/>
    <n v="12"/>
    <b v="0"/>
    <s v="food/food trucks"/>
    <n v="-0.91166666666666663"/>
    <n v="44.166666666666664"/>
    <x v="7"/>
    <s v="food trucks"/>
    <n v="5"/>
    <n v="1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x v="1147"/>
    <x v="3"/>
    <b v="0"/>
    <n v="0"/>
    <b v="0"/>
    <s v="food/food trucks"/>
    <n v="-1"/>
    <e v="#DIV/0!"/>
    <x v="7"/>
    <s v="food trucks"/>
    <n v="5"/>
    <n v="1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x v="1148"/>
    <x v="2"/>
    <b v="0"/>
    <n v="3"/>
    <b v="0"/>
    <s v="food/food trucks"/>
    <n v="-0.99513333333333331"/>
    <n v="24.333333333333332"/>
    <x v="7"/>
    <s v="food trucks"/>
    <n v="5"/>
    <n v="16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x v="1149"/>
    <x v="2"/>
    <b v="0"/>
    <n v="2"/>
    <b v="0"/>
    <s v="food/food trucks"/>
    <n v="-0.99850000000000005"/>
    <n v="37.5"/>
    <x v="7"/>
    <s v="food trucks"/>
    <n v="5"/>
    <n v="16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x v="1150"/>
    <x v="0"/>
    <b v="0"/>
    <n v="6"/>
    <b v="0"/>
    <s v="food/food trucks"/>
    <n v="-0.8992"/>
    <n v="42"/>
    <x v="7"/>
    <s v="food trucks"/>
    <n v="5"/>
    <n v="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x v="1151"/>
    <x v="0"/>
    <b v="0"/>
    <n v="0"/>
    <b v="0"/>
    <s v="food/food trucks"/>
    <n v="-1"/>
    <e v="#DIV/0!"/>
    <x v="7"/>
    <s v="food trucks"/>
    <n v="5"/>
    <n v="16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x v="1152"/>
    <x v="0"/>
    <b v="0"/>
    <n v="15"/>
    <b v="0"/>
    <s v="food/food trucks"/>
    <n v="-0.94306250000000003"/>
    <n v="60.733333333333334"/>
    <x v="7"/>
    <s v="food trucks"/>
    <n v="5"/>
    <n v="16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x v="1153"/>
    <x v="0"/>
    <b v="0"/>
    <n v="1"/>
    <b v="0"/>
    <s v="food/food trucks"/>
    <n v="-0.99375000000000002"/>
    <n v="50"/>
    <x v="7"/>
    <s v="food trucks"/>
    <n v="5"/>
    <n v="1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x v="1154"/>
    <x v="0"/>
    <b v="0"/>
    <n v="3"/>
    <b v="0"/>
    <s v="food/food trucks"/>
    <n v="-0.93500000000000005"/>
    <n v="108.33333333333333"/>
    <x v="7"/>
    <s v="food trucks"/>
    <n v="5"/>
    <n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x v="1155"/>
    <x v="3"/>
    <b v="0"/>
    <n v="8"/>
    <b v="0"/>
    <s v="food/food trucks"/>
    <n v="-0.99248000000000003"/>
    <n v="23.5"/>
    <x v="7"/>
    <s v="food trucks"/>
    <n v="5"/>
    <n v="16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x v="1156"/>
    <x v="0"/>
    <b v="0"/>
    <n v="0"/>
    <b v="0"/>
    <s v="food/food trucks"/>
    <n v="-1"/>
    <e v="#DIV/0!"/>
    <x v="7"/>
    <s v="food trucks"/>
    <n v="5"/>
    <n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x v="1157"/>
    <x v="3"/>
    <b v="0"/>
    <n v="3"/>
    <b v="0"/>
    <s v="food/food trucks"/>
    <n v="-0.9849"/>
    <n v="50.333333333333336"/>
    <x v="7"/>
    <s v="food trucks"/>
    <n v="5"/>
    <n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x v="1158"/>
    <x v="3"/>
    <b v="0"/>
    <n v="3"/>
    <b v="0"/>
    <s v="food/food trucks"/>
    <n v="-0.99533333333333329"/>
    <n v="11.666666666666666"/>
    <x v="7"/>
    <s v="food trucks"/>
    <n v="5"/>
    <n v="1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x v="1159"/>
    <x v="0"/>
    <b v="0"/>
    <n v="0"/>
    <b v="0"/>
    <s v="food/food trucks"/>
    <n v="-1"/>
    <e v="#DIV/0!"/>
    <x v="7"/>
    <s v="food trucks"/>
    <n v="5"/>
    <n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x v="1160"/>
    <x v="0"/>
    <b v="0"/>
    <n v="19"/>
    <b v="0"/>
    <s v="food/food trucks"/>
    <n v="-0.96150000000000002"/>
    <n v="60.789473684210527"/>
    <x v="7"/>
    <s v="food trucks"/>
    <n v="5"/>
    <n v="1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x v="1161"/>
    <x v="0"/>
    <b v="0"/>
    <n v="0"/>
    <b v="0"/>
    <s v="food/food trucks"/>
    <n v="-1"/>
    <e v="#DIV/0!"/>
    <x v="7"/>
    <s v="food trucks"/>
    <n v="5"/>
    <n v="1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x v="1162"/>
    <x v="3"/>
    <b v="0"/>
    <n v="2"/>
    <b v="0"/>
    <s v="food/food trucks"/>
    <n v="-0.99941666666666662"/>
    <n v="17.5"/>
    <x v="7"/>
    <s v="food trucks"/>
    <n v="5"/>
    <n v="1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x v="1163"/>
    <x v="3"/>
    <b v="0"/>
    <n v="0"/>
    <b v="0"/>
    <s v="food/food trucks"/>
    <n v="-1"/>
    <e v="#DIV/0!"/>
    <x v="7"/>
    <s v="food trucks"/>
    <n v="5"/>
    <n v="1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x v="1164"/>
    <x v="2"/>
    <b v="0"/>
    <n v="0"/>
    <b v="0"/>
    <s v="food/food trucks"/>
    <n v="-1"/>
    <e v="#DIV/0!"/>
    <x v="7"/>
    <s v="food trucks"/>
    <n v="5"/>
    <n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x v="1165"/>
    <x v="3"/>
    <b v="0"/>
    <n v="25"/>
    <b v="0"/>
    <s v="food/food trucks"/>
    <n v="-0.79295000000000004"/>
    <n v="82.82"/>
    <x v="7"/>
    <s v="food trucks"/>
    <n v="5"/>
    <n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x v="1166"/>
    <x v="0"/>
    <b v="0"/>
    <n v="8"/>
    <b v="0"/>
    <s v="food/food trucks"/>
    <n v="-0.80859999999999999"/>
    <n v="358.875"/>
    <x v="7"/>
    <s v="food trucks"/>
    <n v="5"/>
    <n v="1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x v="1167"/>
    <x v="3"/>
    <b v="0"/>
    <n v="16"/>
    <b v="0"/>
    <s v="food/food trucks"/>
    <n v="-0.98368333333333335"/>
    <n v="61.1875"/>
    <x v="7"/>
    <s v="food trucks"/>
    <n v="5"/>
    <n v="1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x v="1168"/>
    <x v="2"/>
    <b v="0"/>
    <n v="3"/>
    <b v="0"/>
    <s v="food/food trucks"/>
    <n v="-0.94333333333333336"/>
    <n v="340"/>
    <x v="7"/>
    <s v="food trucks"/>
    <n v="5"/>
    <n v="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x v="1169"/>
    <x v="0"/>
    <b v="0"/>
    <n v="3"/>
    <b v="0"/>
    <s v="food/food trucks"/>
    <n v="-0.99829999999999997"/>
    <n v="5.666666666666667"/>
    <x v="7"/>
    <s v="food trucks"/>
    <n v="5"/>
    <n v="16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x v="1170"/>
    <x v="0"/>
    <b v="0"/>
    <n v="2"/>
    <b v="0"/>
    <s v="food/food trucks"/>
    <n v="-0.996"/>
    <n v="50"/>
    <x v="7"/>
    <s v="food trucks"/>
    <n v="5"/>
    <n v="1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x v="1171"/>
    <x v="3"/>
    <b v="0"/>
    <n v="1"/>
    <b v="0"/>
    <s v="food/food trucks"/>
    <n v="-0.999"/>
    <n v="25"/>
    <x v="7"/>
    <s v="food trucks"/>
    <n v="5"/>
    <n v="16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x v="1172"/>
    <x v="3"/>
    <b v="0"/>
    <n v="0"/>
    <b v="0"/>
    <s v="food/food trucks"/>
    <n v="-1"/>
    <e v="#DIV/0!"/>
    <x v="7"/>
    <s v="food trucks"/>
    <n v="5"/>
    <n v="1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x v="1173"/>
    <x v="0"/>
    <b v="0"/>
    <n v="1"/>
    <b v="0"/>
    <s v="food/food trucks"/>
    <n v="-0.99975999999999998"/>
    <n v="30"/>
    <x v="7"/>
    <s v="food trucks"/>
    <n v="5"/>
    <n v="1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x v="1174"/>
    <x v="2"/>
    <b v="0"/>
    <n v="19"/>
    <b v="0"/>
    <s v="food/food trucks"/>
    <n v="-0.94093333333333329"/>
    <n v="46.631578947368418"/>
    <x v="7"/>
    <s v="food trucks"/>
    <n v="5"/>
    <n v="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x v="1175"/>
    <x v="0"/>
    <b v="0"/>
    <n v="9"/>
    <b v="0"/>
    <s v="food/food trucks"/>
    <n v="-0.97075"/>
    <n v="65"/>
    <x v="7"/>
    <s v="food trucks"/>
    <n v="5"/>
    <n v="1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x v="1176"/>
    <x v="1"/>
    <b v="0"/>
    <n v="1"/>
    <b v="0"/>
    <s v="food/food trucks"/>
    <n v="-0.99994285714285713"/>
    <n v="10"/>
    <x v="7"/>
    <s v="food trucks"/>
    <n v="5"/>
    <n v="1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x v="1177"/>
    <x v="3"/>
    <b v="0"/>
    <n v="0"/>
    <b v="0"/>
    <s v="food/food trucks"/>
    <n v="-1"/>
    <e v="#DIV/0!"/>
    <x v="7"/>
    <s v="food trucks"/>
    <n v="5"/>
    <n v="1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x v="1178"/>
    <x v="3"/>
    <b v="0"/>
    <n v="1"/>
    <b v="0"/>
    <s v="food/food trucks"/>
    <n v="-0.99993333333333334"/>
    <n v="5"/>
    <x v="7"/>
    <s v="food trucks"/>
    <n v="5"/>
    <n v="1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x v="1179"/>
    <x v="0"/>
    <b v="0"/>
    <n v="5"/>
    <b v="0"/>
    <s v="food/food trucks"/>
    <n v="-0.94666666666666666"/>
    <n v="640"/>
    <x v="7"/>
    <s v="food trucks"/>
    <n v="5"/>
    <n v="1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x v="1180"/>
    <x v="3"/>
    <b v="0"/>
    <n v="85"/>
    <b v="0"/>
    <s v="food/food trucks"/>
    <n v="-0.88249999999999995"/>
    <n v="69.117647058823536"/>
    <x v="7"/>
    <s v="food trucks"/>
    <n v="5"/>
    <n v="16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x v="1181"/>
    <x v="0"/>
    <b v="0"/>
    <n v="3"/>
    <b v="0"/>
    <s v="food/food trucks"/>
    <n v="-0.99992000000000003"/>
    <n v="1.3333333333333333"/>
    <x v="7"/>
    <s v="food trucks"/>
    <n v="5"/>
    <n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x v="1182"/>
    <x v="2"/>
    <b v="0"/>
    <n v="4"/>
    <b v="0"/>
    <s v="food/food trucks"/>
    <n v="-0.95799999999999996"/>
    <n v="10.5"/>
    <x v="7"/>
    <s v="food trucks"/>
    <n v="5"/>
    <n v="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x v="1183"/>
    <x v="2"/>
    <b v="0"/>
    <n v="3"/>
    <b v="0"/>
    <s v="food/food trucks"/>
    <n v="-0.96"/>
    <n v="33.333333333333336"/>
    <x v="7"/>
    <s v="food trucks"/>
    <n v="5"/>
    <n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x v="1184"/>
    <x v="1"/>
    <b v="0"/>
    <n v="375"/>
    <b v="1"/>
    <s v="photography/photobooks"/>
    <n v="4.9363636363636366E-2"/>
    <n v="61.562666666666665"/>
    <x v="8"/>
    <s v="photobooks"/>
    <n v="12"/>
    <n v="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x v="1185"/>
    <x v="0"/>
    <b v="0"/>
    <n v="111"/>
    <b v="1"/>
    <s v="photography/photobooks"/>
    <n v="5.4399999999999997E-2"/>
    <n v="118.73873873873873"/>
    <x v="8"/>
    <s v="photobooks"/>
    <n v="12"/>
    <n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x v="1186"/>
    <x v="0"/>
    <b v="0"/>
    <n v="123"/>
    <b v="1"/>
    <s v="photography/photobooks"/>
    <n v="6.7333333333333328E-2"/>
    <n v="65.081300813008127"/>
    <x v="8"/>
    <s v="photobooks"/>
    <n v="12"/>
    <n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x v="1187"/>
    <x v="0"/>
    <b v="0"/>
    <n v="70"/>
    <b v="1"/>
    <s v="photography/photobooks"/>
    <n v="4.125714285714286E-2"/>
    <n v="130.15714285714284"/>
    <x v="8"/>
    <s v="photobooks"/>
    <n v="12"/>
    <n v="2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x v="1188"/>
    <x v="2"/>
    <b v="0"/>
    <n v="85"/>
    <b v="1"/>
    <s v="photography/photobooks"/>
    <n v="0.60550000000000004"/>
    <n v="37.776470588235291"/>
    <x v="8"/>
    <s v="photobooks"/>
    <n v="12"/>
    <n v="2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x v="1189"/>
    <x v="2"/>
    <b v="0"/>
    <n v="86"/>
    <b v="1"/>
    <s v="photography/photobooks"/>
    <n v="7.7777777777777779E-2"/>
    <n v="112.79069767441861"/>
    <x v="8"/>
    <s v="photobooks"/>
    <n v="12"/>
    <n v="2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x v="1190"/>
    <x v="3"/>
    <b v="0"/>
    <n v="13"/>
    <b v="1"/>
    <s v="photography/photobooks"/>
    <n v="0.35"/>
    <n v="51.92307692307692"/>
    <x v="8"/>
    <s v="photobooks"/>
    <n v="12"/>
    <n v="2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x v="1191"/>
    <x v="2"/>
    <b v="0"/>
    <n v="33"/>
    <b v="1"/>
    <s v="photography/photobooks"/>
    <n v="9.0740740740740747E-2"/>
    <n v="89.242424242424249"/>
    <x v="8"/>
    <s v="photobooks"/>
    <n v="12"/>
    <n v="2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x v="1192"/>
    <x v="1"/>
    <b v="0"/>
    <n v="15"/>
    <b v="1"/>
    <s v="photography/photobooks"/>
    <n v="1.9"/>
    <n v="19.333333333333332"/>
    <x v="8"/>
    <s v="photobooks"/>
    <n v="12"/>
    <n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x v="1193"/>
    <x v="2"/>
    <b v="0"/>
    <n v="273"/>
    <b v="1"/>
    <s v="photography/photobooks"/>
    <n v="3.957142857142857E-2"/>
    <n v="79.967032967032964"/>
    <x v="8"/>
    <s v="photobooks"/>
    <n v="12"/>
    <n v="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x v="1194"/>
    <x v="0"/>
    <b v="0"/>
    <n v="714"/>
    <b v="1"/>
    <s v="photography/photobooks"/>
    <n v="2.2223999999999999"/>
    <n v="56.414565826330531"/>
    <x v="8"/>
    <s v="photobooks"/>
    <n v="12"/>
    <n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x v="1195"/>
    <x v="0"/>
    <b v="0"/>
    <n v="170"/>
    <b v="1"/>
    <s v="photography/photobooks"/>
    <n v="0.35"/>
    <n v="79.411764705882348"/>
    <x v="8"/>
    <s v="photobooks"/>
    <n v="12"/>
    <n v="2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x v="1196"/>
    <x v="0"/>
    <b v="0"/>
    <n v="512"/>
    <b v="1"/>
    <s v="photography/photobooks"/>
    <n v="1.699103448275862"/>
    <n v="76.439453125"/>
    <x v="8"/>
    <s v="photobooks"/>
    <n v="12"/>
    <n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x v="1197"/>
    <x v="2"/>
    <b v="0"/>
    <n v="314"/>
    <b v="1"/>
    <s v="photography/photobooks"/>
    <n v="1.5329333333333333"/>
    <n v="121"/>
    <x v="8"/>
    <s v="photobooks"/>
    <n v="12"/>
    <n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x v="1198"/>
    <x v="0"/>
    <b v="0"/>
    <n v="167"/>
    <b v="1"/>
    <s v="photography/photobooks"/>
    <n v="1.6060000000000001"/>
    <n v="54.616766467065865"/>
    <x v="8"/>
    <s v="photobooks"/>
    <n v="12"/>
    <n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x v="1199"/>
    <x v="0"/>
    <b v="0"/>
    <n v="9"/>
    <b v="1"/>
    <s v="photography/photobooks"/>
    <n v="1.3167795334838224E-2"/>
    <n v="299.22222222222223"/>
    <x v="8"/>
    <s v="photobooks"/>
    <n v="12"/>
    <n v="2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x v="1200"/>
    <x v="0"/>
    <b v="0"/>
    <n v="103"/>
    <b v="1"/>
    <s v="photography/photobooks"/>
    <n v="0.25604166666666667"/>
    <n v="58.533980582524272"/>
    <x v="8"/>
    <s v="photobooks"/>
    <n v="12"/>
    <n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x v="1201"/>
    <x v="2"/>
    <b v="0"/>
    <n v="111"/>
    <b v="1"/>
    <s v="photography/photobooks"/>
    <n v="2.4378333333333405E-2"/>
    <n v="55.371801801801809"/>
    <x v="8"/>
    <s v="photobooks"/>
    <n v="12"/>
    <n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x v="1202"/>
    <x v="0"/>
    <b v="0"/>
    <n v="271"/>
    <b v="1"/>
    <s v="photography/photobooks"/>
    <n v="0.99243999999999999"/>
    <n v="183.80442804428046"/>
    <x v="8"/>
    <s v="photobooks"/>
    <n v="12"/>
    <n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x v="1203"/>
    <x v="0"/>
    <b v="0"/>
    <n v="101"/>
    <b v="1"/>
    <s v="photography/photobooks"/>
    <n v="2.4539877300613498E-2"/>
    <n v="165.34653465346534"/>
    <x v="8"/>
    <s v="photobooks"/>
    <n v="12"/>
    <n v="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x v="1204"/>
    <x v="0"/>
    <b v="0"/>
    <n v="57"/>
    <b v="1"/>
    <s v="photography/photobooks"/>
    <n v="2.9461538461538463E-2"/>
    <n v="234.78947368421052"/>
    <x v="8"/>
    <s v="photobooks"/>
    <n v="12"/>
    <n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x v="1205"/>
    <x v="0"/>
    <b v="0"/>
    <n v="62"/>
    <b v="1"/>
    <s v="photography/photobooks"/>
    <n v="8.615384615384615E-3"/>
    <n v="211.48387096774192"/>
    <x v="8"/>
    <s v="photobooks"/>
    <n v="12"/>
    <n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x v="1206"/>
    <x v="1"/>
    <b v="0"/>
    <n v="32"/>
    <b v="1"/>
    <s v="photography/photobooks"/>
    <n v="0.15"/>
    <n v="32.34375"/>
    <x v="8"/>
    <s v="photobooks"/>
    <n v="12"/>
    <n v="22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x v="1207"/>
    <x v="2"/>
    <b v="0"/>
    <n v="141"/>
    <b v="1"/>
    <s v="photography/photobooks"/>
    <n v="4.1676646706586828E-2"/>
    <n v="123.37588652482269"/>
    <x v="8"/>
    <s v="photobooks"/>
    <n v="12"/>
    <n v="2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x v="1208"/>
    <x v="2"/>
    <b v="0"/>
    <n v="75"/>
    <b v="1"/>
    <s v="photography/photobooks"/>
    <n v="0.55300000000000005"/>
    <n v="207.06666666666666"/>
    <x v="8"/>
    <s v="photobooks"/>
    <n v="12"/>
    <n v="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x v="1209"/>
    <x v="1"/>
    <b v="0"/>
    <n v="46"/>
    <b v="1"/>
    <s v="photography/photobooks"/>
    <n v="0.06"/>
    <n v="138.2608695652174"/>
    <x v="8"/>
    <s v="photobooks"/>
    <n v="12"/>
    <n v="22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x v="1210"/>
    <x v="0"/>
    <b v="0"/>
    <n v="103"/>
    <b v="1"/>
    <s v="photography/photobooks"/>
    <n v="1.54315"/>
    <n v="493.81553398058253"/>
    <x v="8"/>
    <s v="photobooks"/>
    <n v="12"/>
    <n v="2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x v="1211"/>
    <x v="2"/>
    <b v="0"/>
    <n v="6"/>
    <b v="1"/>
    <s v="photography/photobooks"/>
    <n v="1.0999999999999999E-2"/>
    <n v="168.5"/>
    <x v="8"/>
    <s v="photobooks"/>
    <n v="12"/>
    <n v="2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x v="1212"/>
    <x v="0"/>
    <b v="0"/>
    <n v="83"/>
    <b v="1"/>
    <s v="photography/photobooks"/>
    <n v="0.29039999999999999"/>
    <n v="38.867469879518069"/>
    <x v="8"/>
    <s v="photobooks"/>
    <n v="12"/>
    <n v="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x v="1213"/>
    <x v="2"/>
    <b v="0"/>
    <n v="108"/>
    <b v="1"/>
    <s v="photography/photobooks"/>
    <n v="2.2307692307692306E-2"/>
    <n v="61.527777777777779"/>
    <x v="8"/>
    <s v="photobooks"/>
    <n v="12"/>
    <n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x v="1214"/>
    <x v="0"/>
    <b v="0"/>
    <n v="25"/>
    <b v="1"/>
    <s v="photography/photobooks"/>
    <n v="0.318"/>
    <n v="105.44"/>
    <x v="8"/>
    <s v="photobooks"/>
    <n v="12"/>
    <n v="2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x v="1215"/>
    <x v="3"/>
    <b v="0"/>
    <n v="549"/>
    <b v="1"/>
    <s v="photography/photobooks"/>
    <n v="6.8608020000000005"/>
    <n v="71.592003642987251"/>
    <x v="8"/>
    <s v="photobooks"/>
    <n v="12"/>
    <n v="2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x v="1216"/>
    <x v="0"/>
    <b v="0"/>
    <n v="222"/>
    <b v="1"/>
    <s v="photography/photobooks"/>
    <n v="0.45700000000000002"/>
    <n v="91.882882882882882"/>
    <x v="8"/>
    <s v="photobooks"/>
    <n v="12"/>
    <n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x v="1217"/>
    <x v="2"/>
    <b v="0"/>
    <n v="183"/>
    <b v="1"/>
    <s v="photography/photobooks"/>
    <n v="2.5999999999999999E-2"/>
    <n v="148.57377049180329"/>
    <x v="8"/>
    <s v="photobooks"/>
    <n v="12"/>
    <n v="2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x v="1218"/>
    <x v="0"/>
    <b v="0"/>
    <n v="89"/>
    <b v="1"/>
    <s v="photography/photobooks"/>
    <n v="0.72277777777777774"/>
    <n v="174.2134831460674"/>
    <x v="8"/>
    <s v="photobooks"/>
    <n v="12"/>
    <n v="22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x v="1219"/>
    <x v="2"/>
    <b v="0"/>
    <n v="253"/>
    <b v="1"/>
    <s v="photography/photobooks"/>
    <n v="0.59168195718654437"/>
    <n v="102.86166007905139"/>
    <x v="8"/>
    <s v="photobooks"/>
    <n v="12"/>
    <n v="2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x v="1220"/>
    <x v="0"/>
    <b v="0"/>
    <n v="140"/>
    <b v="1"/>
    <s v="photography/photobooks"/>
    <n v="3.7666666666666668E-2"/>
    <n v="111.17857142857143"/>
    <x v="8"/>
    <s v="photobooks"/>
    <n v="12"/>
    <n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x v="1221"/>
    <x v="2"/>
    <b v="0"/>
    <n v="103"/>
    <b v="1"/>
    <s v="photography/photobooks"/>
    <n v="0.11409545454545464"/>
    <n v="23.796213592233013"/>
    <x v="8"/>
    <s v="photobooks"/>
    <n v="12"/>
    <n v="22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x v="1222"/>
    <x v="2"/>
    <b v="0"/>
    <n v="138"/>
    <b v="1"/>
    <s v="photography/photobooks"/>
    <n v="1.80375"/>
    <n v="81.268115942028984"/>
    <x v="8"/>
    <s v="photobooks"/>
    <n v="12"/>
    <n v="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x v="1223"/>
    <x v="2"/>
    <b v="0"/>
    <n v="191"/>
    <b v="1"/>
    <s v="photography/photobooks"/>
    <n v="0.12106060606060606"/>
    <n v="116.21465968586388"/>
    <x v="8"/>
    <s v="photobooks"/>
    <n v="12"/>
    <n v="2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x v="1224"/>
    <x v="3"/>
    <b v="0"/>
    <n v="18"/>
    <b v="0"/>
    <s v="music/world music"/>
    <n v="-0.92933333333333334"/>
    <n v="58.888888888888886"/>
    <x v="4"/>
    <s v="world music"/>
    <n v="6"/>
    <n v="1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x v="1225"/>
    <x v="4"/>
    <b v="0"/>
    <n v="3"/>
    <b v="0"/>
    <s v="music/world music"/>
    <n v="-0.95599999999999996"/>
    <n v="44"/>
    <x v="4"/>
    <s v="world music"/>
    <n v="6"/>
    <n v="1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x v="1226"/>
    <x v="3"/>
    <b v="0"/>
    <n v="40"/>
    <b v="0"/>
    <s v="music/world music"/>
    <n v="-0.96126"/>
    <n v="48.424999999999997"/>
    <x v="4"/>
    <s v="world music"/>
    <n v="6"/>
    <n v="1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x v="1227"/>
    <x v="3"/>
    <b v="0"/>
    <n v="0"/>
    <b v="0"/>
    <s v="music/world music"/>
    <n v="-1"/>
    <e v="#DIV/0!"/>
    <x v="4"/>
    <s v="world music"/>
    <n v="6"/>
    <n v="1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x v="1228"/>
    <x v="6"/>
    <b v="0"/>
    <n v="24"/>
    <b v="0"/>
    <s v="music/world music"/>
    <n v="-0.70699999999999996"/>
    <n v="61.041666666666664"/>
    <x v="4"/>
    <s v="world music"/>
    <n v="6"/>
    <n v="1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x v="1229"/>
    <x v="5"/>
    <b v="0"/>
    <n v="1"/>
    <b v="0"/>
    <s v="music/world music"/>
    <n v="-0.99090909090909096"/>
    <n v="25"/>
    <x v="4"/>
    <s v="world music"/>
    <n v="6"/>
    <n v="1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x v="1230"/>
    <x v="6"/>
    <b v="0"/>
    <n v="0"/>
    <b v="0"/>
    <s v="music/world music"/>
    <n v="-1"/>
    <e v="#DIV/0!"/>
    <x v="4"/>
    <s v="world music"/>
    <n v="6"/>
    <n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x v="1231"/>
    <x v="0"/>
    <b v="0"/>
    <n v="0"/>
    <b v="0"/>
    <s v="music/world music"/>
    <n v="-1"/>
    <e v="#DIV/0!"/>
    <x v="4"/>
    <s v="world music"/>
    <n v="6"/>
    <n v="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x v="1232"/>
    <x v="4"/>
    <b v="0"/>
    <n v="1"/>
    <b v="0"/>
    <s v="music/world music"/>
    <n v="-0.99199999999999999"/>
    <n v="40"/>
    <x v="4"/>
    <s v="world music"/>
    <n v="6"/>
    <n v="1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x v="1233"/>
    <x v="5"/>
    <b v="0"/>
    <n v="6"/>
    <b v="0"/>
    <s v="music/world music"/>
    <n v="-0.88400000000000001"/>
    <n v="19.333333333333332"/>
    <x v="4"/>
    <s v="world music"/>
    <n v="6"/>
    <n v="1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x v="1234"/>
    <x v="0"/>
    <b v="0"/>
    <n v="0"/>
    <b v="0"/>
    <s v="music/world music"/>
    <n v="-1"/>
    <e v="#DIV/0!"/>
    <x v="4"/>
    <s v="world music"/>
    <n v="6"/>
    <n v="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x v="1235"/>
    <x v="4"/>
    <b v="0"/>
    <n v="6"/>
    <b v="0"/>
    <s v="music/world music"/>
    <n v="-0.97212636049907086"/>
    <n v="35"/>
    <x v="4"/>
    <s v="world music"/>
    <n v="6"/>
    <n v="17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x v="1236"/>
    <x v="5"/>
    <b v="0"/>
    <n v="0"/>
    <b v="0"/>
    <s v="music/world music"/>
    <n v="-1"/>
    <e v="#DIV/0!"/>
    <x v="4"/>
    <s v="world music"/>
    <n v="6"/>
    <n v="1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x v="1237"/>
    <x v="5"/>
    <b v="0"/>
    <n v="0"/>
    <b v="0"/>
    <s v="music/world music"/>
    <n v="-1"/>
    <e v="#DIV/0!"/>
    <x v="4"/>
    <s v="world music"/>
    <n v="6"/>
    <n v="1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x v="1238"/>
    <x v="6"/>
    <b v="0"/>
    <n v="3"/>
    <b v="0"/>
    <s v="music/world music"/>
    <n v="-0.82199999999999995"/>
    <n v="59.333333333333336"/>
    <x v="4"/>
    <s v="world music"/>
    <n v="6"/>
    <n v="1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x v="1239"/>
    <x v="6"/>
    <b v="0"/>
    <n v="0"/>
    <b v="0"/>
    <s v="music/world music"/>
    <n v="-1"/>
    <e v="#DIV/0!"/>
    <x v="4"/>
    <s v="world music"/>
    <n v="6"/>
    <n v="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x v="1240"/>
    <x v="4"/>
    <b v="0"/>
    <n v="8"/>
    <b v="0"/>
    <s v="music/world music"/>
    <n v="-0.96987500000000004"/>
    <n v="30.125"/>
    <x v="4"/>
    <s v="world music"/>
    <n v="6"/>
    <n v="1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x v="1241"/>
    <x v="3"/>
    <b v="0"/>
    <n v="34"/>
    <b v="0"/>
    <s v="music/world music"/>
    <n v="-0.49259999999999998"/>
    <n v="74.617647058823536"/>
    <x v="4"/>
    <s v="world music"/>
    <n v="6"/>
    <n v="1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x v="1242"/>
    <x v="6"/>
    <b v="0"/>
    <n v="1"/>
    <b v="0"/>
    <s v="music/world music"/>
    <n v="-0.9945115257958288"/>
    <n v="5"/>
    <x v="4"/>
    <s v="world music"/>
    <n v="6"/>
    <n v="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x v="1243"/>
    <x v="6"/>
    <b v="0"/>
    <n v="38"/>
    <b v="0"/>
    <s v="music/world music"/>
    <n v="-0.85908333333333331"/>
    <n v="44.5"/>
    <x v="4"/>
    <s v="world music"/>
    <n v="6"/>
    <n v="1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x v="1244"/>
    <x v="4"/>
    <b v="1"/>
    <n v="45"/>
    <b v="1"/>
    <s v="music/rock"/>
    <n v="3.7999999999999999E-2"/>
    <n v="46.133333333333333"/>
    <x v="4"/>
    <s v="rock"/>
    <n v="6"/>
    <n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x v="1245"/>
    <x v="3"/>
    <b v="1"/>
    <n v="17"/>
    <b v="1"/>
    <s v="music/rock"/>
    <n v="0.20250000000000001"/>
    <n v="141.47058823529412"/>
    <x v="4"/>
    <s v="rock"/>
    <n v="6"/>
    <n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x v="1246"/>
    <x v="6"/>
    <b v="1"/>
    <n v="31"/>
    <b v="1"/>
    <s v="music/rock"/>
    <n v="0.17"/>
    <n v="75.483870967741936"/>
    <x v="4"/>
    <s v="rock"/>
    <n v="6"/>
    <n v="1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x v="1247"/>
    <x v="4"/>
    <b v="1"/>
    <n v="50"/>
    <b v="1"/>
    <s v="music/rock"/>
    <n v="0.22142857142857142"/>
    <n v="85.5"/>
    <x v="4"/>
    <s v="rock"/>
    <n v="6"/>
    <n v="1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x v="1248"/>
    <x v="3"/>
    <b v="1"/>
    <n v="59"/>
    <b v="1"/>
    <s v="music/rock"/>
    <n v="0.51639999999999997"/>
    <n v="64.254237288135599"/>
    <x v="4"/>
    <s v="rock"/>
    <n v="6"/>
    <n v="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x v="1249"/>
    <x v="5"/>
    <b v="1"/>
    <n v="81"/>
    <b v="1"/>
    <s v="music/rock"/>
    <n v="4.4400000000000002E-2"/>
    <n v="64.46913580246914"/>
    <x v="4"/>
    <s v="rock"/>
    <n v="6"/>
    <n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x v="1250"/>
    <x v="3"/>
    <b v="1"/>
    <n v="508"/>
    <b v="1"/>
    <s v="music/rock"/>
    <n v="1.0015333333333334"/>
    <n v="118.2007874015748"/>
    <x v="4"/>
    <s v="rock"/>
    <n v="6"/>
    <n v="1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x v="1251"/>
    <x v="6"/>
    <b v="1"/>
    <n v="74"/>
    <b v="1"/>
    <s v="music/rock"/>
    <n v="1.7999999999999999E-2"/>
    <n v="82.540540540540547"/>
    <x v="4"/>
    <s v="rock"/>
    <n v="6"/>
    <n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x v="1252"/>
    <x v="4"/>
    <b v="1"/>
    <n v="141"/>
    <b v="1"/>
    <s v="music/rock"/>
    <n v="0.37657142857142856"/>
    <n v="34.170212765957444"/>
    <x v="4"/>
    <s v="rock"/>
    <n v="6"/>
    <n v="1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x v="1253"/>
    <x v="3"/>
    <b v="1"/>
    <n v="711"/>
    <b v="1"/>
    <s v="music/rock"/>
    <n v="3037.3319999999999"/>
    <n v="42.73322081575246"/>
    <x v="4"/>
    <s v="rock"/>
    <n v="6"/>
    <n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x v="1254"/>
    <x v="7"/>
    <b v="1"/>
    <n v="141"/>
    <b v="1"/>
    <s v="music/rock"/>
    <n v="0.9885074626865672"/>
    <n v="94.489361702127653"/>
    <x v="4"/>
    <s v="rock"/>
    <n v="6"/>
    <n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x v="1255"/>
    <x v="4"/>
    <b v="1"/>
    <n v="109"/>
    <b v="1"/>
    <s v="music/rock"/>
    <n v="1.0236666666666667"/>
    <n v="55.697247706422019"/>
    <x v="4"/>
    <s v="rock"/>
    <n v="6"/>
    <n v="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x v="1256"/>
    <x v="5"/>
    <b v="1"/>
    <n v="361"/>
    <b v="1"/>
    <s v="music/rock"/>
    <n v="0.17963766666666658"/>
    <n v="98.030831024930734"/>
    <x v="4"/>
    <s v="rock"/>
    <n v="6"/>
    <n v="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x v="1257"/>
    <x v="6"/>
    <b v="1"/>
    <n v="176"/>
    <b v="1"/>
    <s v="music/rock"/>
    <n v="1.9472727272727273"/>
    <n v="92.102272727272734"/>
    <x v="4"/>
    <s v="rock"/>
    <n v="6"/>
    <n v="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x v="1258"/>
    <x v="4"/>
    <b v="1"/>
    <n v="670"/>
    <b v="1"/>
    <s v="music/rock"/>
    <n v="1.1314633333333335"/>
    <n v="38.175462686567165"/>
    <x v="4"/>
    <s v="rock"/>
    <n v="6"/>
    <n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x v="1259"/>
    <x v="3"/>
    <b v="1"/>
    <n v="96"/>
    <b v="1"/>
    <s v="music/rock"/>
    <n v="4.24E-2"/>
    <n v="27.145833333333332"/>
    <x v="4"/>
    <s v="rock"/>
    <n v="6"/>
    <n v="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x v="1260"/>
    <x v="3"/>
    <b v="1"/>
    <n v="74"/>
    <b v="1"/>
    <s v="music/rock"/>
    <n v="0.13666666666666666"/>
    <n v="50.689189189189186"/>
    <x v="4"/>
    <s v="rock"/>
    <n v="6"/>
    <n v="1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x v="1261"/>
    <x v="4"/>
    <b v="1"/>
    <n v="52"/>
    <b v="1"/>
    <s v="music/rock"/>
    <n v="1.2500000000000001E-2"/>
    <n v="38.942307692307693"/>
    <x v="4"/>
    <s v="rock"/>
    <n v="6"/>
    <n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x v="1262"/>
    <x v="3"/>
    <b v="1"/>
    <n v="105"/>
    <b v="1"/>
    <s v="music/rock"/>
    <n v="0.25415384615384617"/>
    <n v="77.638095238095232"/>
    <x v="4"/>
    <s v="rock"/>
    <n v="6"/>
    <n v="1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x v="1263"/>
    <x v="3"/>
    <b v="1"/>
    <n v="41"/>
    <b v="1"/>
    <s v="music/rock"/>
    <n v="0.19"/>
    <n v="43.536585365853661"/>
    <x v="4"/>
    <s v="rock"/>
    <n v="6"/>
    <n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x v="1264"/>
    <x v="4"/>
    <b v="1"/>
    <n v="34"/>
    <b v="1"/>
    <s v="music/rock"/>
    <n v="0.66461538461538461"/>
    <n v="31.823529411764707"/>
    <x v="4"/>
    <s v="rock"/>
    <n v="6"/>
    <n v="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x v="1265"/>
    <x v="7"/>
    <b v="1"/>
    <n v="66"/>
    <b v="1"/>
    <s v="music/rock"/>
    <n v="0.19147714285714287"/>
    <n v="63.184393939393942"/>
    <x v="4"/>
    <s v="rock"/>
    <n v="6"/>
    <n v="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x v="1266"/>
    <x v="4"/>
    <b v="1"/>
    <n v="50"/>
    <b v="1"/>
    <s v="music/rock"/>
    <n v="4.7368421052631582E-3"/>
    <n v="190.9"/>
    <x v="4"/>
    <s v="rock"/>
    <n v="6"/>
    <n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x v="1267"/>
    <x v="4"/>
    <b v="1"/>
    <n v="159"/>
    <b v="1"/>
    <s v="music/rock"/>
    <n v="1.7999999999999999E-2"/>
    <n v="140.85534591194968"/>
    <x v="4"/>
    <s v="rock"/>
    <n v="6"/>
    <n v="1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x v="1268"/>
    <x v="4"/>
    <b v="1"/>
    <n v="182"/>
    <b v="1"/>
    <s v="music/rock"/>
    <n v="0.16666666666666666"/>
    <n v="76.92307692307692"/>
    <x v="4"/>
    <s v="rock"/>
    <n v="6"/>
    <n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x v="1269"/>
    <x v="2"/>
    <b v="1"/>
    <n v="206"/>
    <b v="1"/>
    <s v="music/rock"/>
    <n v="8.6489361702127662E-2"/>
    <n v="99.15533980582525"/>
    <x v="4"/>
    <s v="rock"/>
    <n v="6"/>
    <n v="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x v="1270"/>
    <x v="5"/>
    <b v="1"/>
    <n v="169"/>
    <b v="1"/>
    <s v="music/rock"/>
    <n v="0.1472"/>
    <n v="67.881656804733723"/>
    <x v="4"/>
    <s v="rock"/>
    <n v="6"/>
    <n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x v="1271"/>
    <x v="4"/>
    <b v="1"/>
    <n v="31"/>
    <b v="1"/>
    <s v="music/rock"/>
    <n v="1.7999999999999999E-2"/>
    <n v="246.29032258064515"/>
    <x v="4"/>
    <s v="rock"/>
    <n v="6"/>
    <n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x v="1272"/>
    <x v="7"/>
    <b v="1"/>
    <n v="28"/>
    <b v="1"/>
    <s v="music/rock"/>
    <n v="0.06"/>
    <n v="189.28571428571428"/>
    <x v="4"/>
    <s v="rock"/>
    <n v="6"/>
    <n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x v="1273"/>
    <x v="3"/>
    <b v="1"/>
    <n v="54"/>
    <b v="1"/>
    <s v="music/rock"/>
    <n v="3.5000000000000003E-2"/>
    <n v="76.666666666666671"/>
    <x v="4"/>
    <s v="rock"/>
    <n v="6"/>
    <n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x v="1274"/>
    <x v="5"/>
    <b v="1"/>
    <n v="467"/>
    <b v="1"/>
    <s v="music/rock"/>
    <n v="0.54975359999999984"/>
    <n v="82.963254817987149"/>
    <x v="4"/>
    <s v="rock"/>
    <n v="6"/>
    <n v="1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x v="1275"/>
    <x v="4"/>
    <b v="1"/>
    <n v="389"/>
    <b v="1"/>
    <s v="music/rock"/>
    <n v="0.62140666666666655"/>
    <n v="62.522107969151669"/>
    <x v="4"/>
    <s v="rock"/>
    <n v="6"/>
    <n v="10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x v="1276"/>
    <x v="8"/>
    <b v="1"/>
    <n v="68"/>
    <b v="1"/>
    <s v="music/rock"/>
    <n v="4.4210000000000034E-2"/>
    <n v="46.06808823529412"/>
    <x v="4"/>
    <s v="rock"/>
    <n v="6"/>
    <n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x v="1277"/>
    <x v="5"/>
    <b v="1"/>
    <n v="413"/>
    <b v="1"/>
    <s v="music/rock"/>
    <n v="6.1243333333333309E-2"/>
    <n v="38.543946731234868"/>
    <x v="4"/>
    <s v="rock"/>
    <n v="6"/>
    <n v="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x v="1278"/>
    <x v="3"/>
    <b v="1"/>
    <n v="190"/>
    <b v="1"/>
    <s v="music/rock"/>
    <n v="0.54938461538461536"/>
    <n v="53.005263157894738"/>
    <x v="4"/>
    <s v="rock"/>
    <n v="6"/>
    <n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x v="1279"/>
    <x v="3"/>
    <b v="1"/>
    <n v="189"/>
    <b v="1"/>
    <s v="music/rock"/>
    <n v="0.107715723873442"/>
    <n v="73.355396825396824"/>
    <x v="4"/>
    <s v="rock"/>
    <n v="6"/>
    <n v="1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x v="1280"/>
    <x v="7"/>
    <b v="1"/>
    <n v="130"/>
    <b v="1"/>
    <s v="music/rock"/>
    <n v="0.10911866666666659"/>
    <n v="127.97523076923076"/>
    <x v="4"/>
    <s v="rock"/>
    <n v="6"/>
    <n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x v="1281"/>
    <x v="4"/>
    <b v="1"/>
    <n v="74"/>
    <b v="1"/>
    <s v="music/rock"/>
    <n v="0.10714285714285714"/>
    <n v="104.72972972972973"/>
    <x v="4"/>
    <s v="rock"/>
    <n v="6"/>
    <n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x v="1282"/>
    <x v="4"/>
    <b v="1"/>
    <n v="274"/>
    <b v="1"/>
    <s v="music/rock"/>
    <n v="0.23613333333333333"/>
    <n v="67.671532846715323"/>
    <x v="4"/>
    <s v="rock"/>
    <n v="6"/>
    <n v="1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x v="1283"/>
    <x v="4"/>
    <b v="1"/>
    <n v="22"/>
    <b v="1"/>
    <s v="music/rock"/>
    <n v="1.1105"/>
    <n v="95.931818181818187"/>
    <x v="4"/>
    <s v="rock"/>
    <n v="6"/>
    <n v="1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x v="1284"/>
    <x v="2"/>
    <b v="0"/>
    <n v="31"/>
    <b v="1"/>
    <s v="theater/plays"/>
    <n v="0.01"/>
    <n v="65.161290322580641"/>
    <x v="1"/>
    <s v="plays"/>
    <n v="8"/>
    <n v="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x v="1285"/>
    <x v="0"/>
    <b v="0"/>
    <n v="63"/>
    <b v="1"/>
    <s v="theater/plays"/>
    <n v="1.6500000000000001E-2"/>
    <n v="32.269841269841272"/>
    <x v="1"/>
    <s v="plays"/>
    <n v="8"/>
    <n v="1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x v="1286"/>
    <x v="0"/>
    <b v="0"/>
    <n v="20"/>
    <b v="1"/>
    <s v="theater/plays"/>
    <n v="8.3333333333333329E-2"/>
    <n v="81.25"/>
    <x v="1"/>
    <s v="plays"/>
    <n v="8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x v="1287"/>
    <x v="0"/>
    <b v="0"/>
    <n v="25"/>
    <b v="1"/>
    <s v="theater/plays"/>
    <n v="1.42"/>
    <n v="24.2"/>
    <x v="1"/>
    <s v="plays"/>
    <n v="8"/>
    <n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x v="1288"/>
    <x v="2"/>
    <b v="0"/>
    <n v="61"/>
    <b v="1"/>
    <s v="theater/plays"/>
    <n v="4.4999999999999997E-3"/>
    <n v="65.868852459016395"/>
    <x v="1"/>
    <s v="plays"/>
    <n v="8"/>
    <n v="1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x v="1289"/>
    <x v="2"/>
    <b v="0"/>
    <n v="52"/>
    <b v="1"/>
    <s v="theater/plays"/>
    <n v="0.25066666666666665"/>
    <n v="36.07692307692308"/>
    <x v="1"/>
    <s v="plays"/>
    <n v="8"/>
    <n v="13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x v="1290"/>
    <x v="0"/>
    <b v="0"/>
    <n v="86"/>
    <b v="1"/>
    <s v="theater/plays"/>
    <n v="8.5714285714285715E-2"/>
    <n v="44.186046511627907"/>
    <x v="1"/>
    <s v="plays"/>
    <n v="8"/>
    <n v="1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x v="1291"/>
    <x v="0"/>
    <b v="0"/>
    <n v="42"/>
    <b v="1"/>
    <s v="theater/plays"/>
    <n v="0.45700000000000002"/>
    <n v="104.07142857142857"/>
    <x v="1"/>
    <s v="plays"/>
    <n v="8"/>
    <n v="1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x v="1292"/>
    <x v="0"/>
    <b v="0"/>
    <n v="52"/>
    <b v="1"/>
    <s v="theater/plays"/>
    <n v="0.1"/>
    <n v="35.96153846153846"/>
    <x v="1"/>
    <s v="plays"/>
    <n v="8"/>
    <n v="1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x v="1293"/>
    <x v="0"/>
    <b v="0"/>
    <n v="120"/>
    <b v="1"/>
    <s v="theater/plays"/>
    <n v="2.2333333333333334E-2"/>
    <n v="127.79166666666667"/>
    <x v="1"/>
    <s v="plays"/>
    <n v="8"/>
    <n v="1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x v="1294"/>
    <x v="0"/>
    <b v="0"/>
    <n v="22"/>
    <b v="1"/>
    <s v="theater/plays"/>
    <n v="0.22"/>
    <n v="27.727272727272727"/>
    <x v="1"/>
    <s v="plays"/>
    <n v="8"/>
    <n v="1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x v="1295"/>
    <x v="0"/>
    <b v="0"/>
    <n v="64"/>
    <b v="1"/>
    <s v="theater/plays"/>
    <n v="1.9599999999999999E-2"/>
    <n v="39.828125"/>
    <x v="1"/>
    <s v="plays"/>
    <n v="8"/>
    <n v="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x v="1296"/>
    <x v="2"/>
    <b v="0"/>
    <n v="23"/>
    <b v="1"/>
    <s v="theater/plays"/>
    <n v="0.41176470588235292"/>
    <n v="52.173913043478258"/>
    <x v="1"/>
    <s v="plays"/>
    <n v="8"/>
    <n v="1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x v="1297"/>
    <x v="2"/>
    <b v="0"/>
    <n v="238"/>
    <b v="1"/>
    <s v="theater/plays"/>
    <n v="9.5250000000000001E-2"/>
    <n v="92.037815126050418"/>
    <x v="1"/>
    <s v="plays"/>
    <n v="8"/>
    <n v="1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x v="1298"/>
    <x v="2"/>
    <b v="0"/>
    <n v="33"/>
    <b v="1"/>
    <s v="theater/plays"/>
    <n v="4.65E-2"/>
    <n v="63.424242424242422"/>
    <x v="1"/>
    <s v="plays"/>
    <n v="8"/>
    <n v="1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x v="1299"/>
    <x v="0"/>
    <b v="0"/>
    <n v="32"/>
    <b v="1"/>
    <s v="theater/plays"/>
    <n v="0.24"/>
    <n v="135.625"/>
    <x v="1"/>
    <s v="plays"/>
    <n v="8"/>
    <n v="1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x v="1300"/>
    <x v="2"/>
    <b v="0"/>
    <n v="24"/>
    <b v="1"/>
    <s v="theater/plays"/>
    <n v="0.35"/>
    <n v="168.75"/>
    <x v="1"/>
    <s v="plays"/>
    <n v="8"/>
    <n v="1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x v="1301"/>
    <x v="0"/>
    <b v="0"/>
    <n v="29"/>
    <b v="1"/>
    <s v="theater/plays"/>
    <n v="2.75E-2"/>
    <n v="70.862068965517238"/>
    <x v="1"/>
    <s v="plays"/>
    <n v="8"/>
    <n v="1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x v="1302"/>
    <x v="2"/>
    <b v="0"/>
    <n v="50"/>
    <b v="1"/>
    <s v="theater/plays"/>
    <n v="0"/>
    <n v="50"/>
    <x v="1"/>
    <s v="plays"/>
    <n v="8"/>
    <n v="13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x v="1303"/>
    <x v="2"/>
    <b v="0"/>
    <n v="108"/>
    <b v="1"/>
    <s v="theater/plays"/>
    <n v="0.30260857142857145"/>
    <n v="42.214166666666671"/>
    <x v="1"/>
    <s v="plays"/>
    <n v="8"/>
    <n v="1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x v="1304"/>
    <x v="1"/>
    <b v="0"/>
    <n v="104"/>
    <b v="0"/>
    <s v="technology/wearables"/>
    <n v="-0.60372499999999996"/>
    <n v="152.41346153846155"/>
    <x v="2"/>
    <s v="wearables"/>
    <n v="11"/>
    <n v="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x v="1305"/>
    <x v="2"/>
    <b v="0"/>
    <n v="86"/>
    <b v="0"/>
    <s v="technology/wearables"/>
    <n v="-0.7402333333333333"/>
    <n v="90.616279069767444"/>
    <x v="2"/>
    <s v="wearables"/>
    <n v="11"/>
    <n v="2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x v="1306"/>
    <x v="3"/>
    <b v="0"/>
    <n v="356"/>
    <b v="0"/>
    <s v="technology/wearables"/>
    <n v="-0.34753636363636364"/>
    <n v="201.60393258426967"/>
    <x v="2"/>
    <s v="wearables"/>
    <n v="11"/>
    <n v="2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x v="1307"/>
    <x v="2"/>
    <b v="0"/>
    <n v="45"/>
    <b v="0"/>
    <s v="technology/wearables"/>
    <n v="-0.88485999999999998"/>
    <n v="127.93333333333334"/>
    <x v="2"/>
    <s v="wearables"/>
    <n v="11"/>
    <n v="20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x v="1308"/>
    <x v="2"/>
    <b v="0"/>
    <n v="38"/>
    <b v="0"/>
    <s v="technology/wearables"/>
    <n v="-0.88639999999999997"/>
    <n v="29.894736842105264"/>
    <x v="2"/>
    <s v="wearables"/>
    <n v="11"/>
    <n v="2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x v="1309"/>
    <x v="0"/>
    <b v="0"/>
    <n v="35"/>
    <b v="0"/>
    <s v="technology/wearables"/>
    <n v="0.11991304347826087"/>
    <n v="367.97142857142859"/>
    <x v="2"/>
    <s v="wearables"/>
    <n v="11"/>
    <n v="2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x v="1310"/>
    <x v="2"/>
    <b v="0"/>
    <n v="24"/>
    <b v="0"/>
    <s v="technology/wearables"/>
    <n v="-0.84499999999999997"/>
    <n v="129.16666666666666"/>
    <x v="2"/>
    <s v="wearables"/>
    <n v="11"/>
    <n v="2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x v="1311"/>
    <x v="2"/>
    <b v="0"/>
    <n v="100"/>
    <b v="0"/>
    <s v="technology/wearables"/>
    <n v="-0.67971999999999999"/>
    <n v="800.7"/>
    <x v="2"/>
    <s v="wearables"/>
    <n v="11"/>
    <n v="2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x v="1312"/>
    <x v="0"/>
    <b v="0"/>
    <n v="1"/>
    <b v="0"/>
    <s v="technology/wearables"/>
    <n v="-0.99391304347826082"/>
    <n v="28"/>
    <x v="2"/>
    <s v="wearables"/>
    <n v="11"/>
    <n v="2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x v="1313"/>
    <x v="2"/>
    <b v="0"/>
    <n v="122"/>
    <b v="0"/>
    <s v="technology/wearables"/>
    <n v="-0.68884999999999996"/>
    <n v="102.01639344262296"/>
    <x v="2"/>
    <s v="wearables"/>
    <n v="11"/>
    <n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x v="1314"/>
    <x v="2"/>
    <b v="0"/>
    <n v="11"/>
    <b v="0"/>
    <s v="technology/wearables"/>
    <n v="-0.98873333333333335"/>
    <n v="184.36363636363637"/>
    <x v="2"/>
    <s v="wearables"/>
    <n v="11"/>
    <n v="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x v="1315"/>
    <x v="0"/>
    <b v="0"/>
    <n v="248"/>
    <b v="0"/>
    <s v="technology/wearables"/>
    <n v="-0.59596000000000005"/>
    <n v="162.91935483870967"/>
    <x v="2"/>
    <s v="wearables"/>
    <n v="11"/>
    <n v="2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x v="1316"/>
    <x v="2"/>
    <b v="0"/>
    <n v="1"/>
    <b v="0"/>
    <s v="technology/wearables"/>
    <n v="-0.99998666666666669"/>
    <n v="1"/>
    <x v="2"/>
    <s v="wearables"/>
    <n v="11"/>
    <n v="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x v="1317"/>
    <x v="2"/>
    <b v="0"/>
    <n v="19"/>
    <b v="0"/>
    <s v="technology/wearables"/>
    <n v="-0.94266499999999998"/>
    <n v="603.52631578947364"/>
    <x v="2"/>
    <s v="wearables"/>
    <n v="11"/>
    <n v="2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x v="1318"/>
    <x v="3"/>
    <b v="0"/>
    <n v="135"/>
    <b v="0"/>
    <s v="technology/wearables"/>
    <n v="-0.84675"/>
    <n v="45.407407407407405"/>
    <x v="2"/>
    <s v="wearables"/>
    <n v="11"/>
    <n v="2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x v="1319"/>
    <x v="3"/>
    <b v="0"/>
    <n v="9"/>
    <b v="0"/>
    <s v="technology/wearables"/>
    <n v="-0.84896551724137936"/>
    <n v="97.333333333333329"/>
    <x v="2"/>
    <s v="wearables"/>
    <n v="11"/>
    <n v="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x v="1320"/>
    <x v="2"/>
    <b v="0"/>
    <n v="3"/>
    <b v="0"/>
    <s v="technology/wearables"/>
    <n v="-0.99497000000000002"/>
    <n v="167.66666666666666"/>
    <x v="2"/>
    <s v="wearables"/>
    <n v="11"/>
    <n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x v="1321"/>
    <x v="2"/>
    <b v="0"/>
    <n v="7"/>
    <b v="0"/>
    <s v="technology/wearables"/>
    <n v="-0.98697186147186144"/>
    <n v="859.85714285714289"/>
    <x v="2"/>
    <s v="wearables"/>
    <n v="11"/>
    <n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x v="1322"/>
    <x v="0"/>
    <b v="0"/>
    <n v="4"/>
    <b v="0"/>
    <s v="technology/wearables"/>
    <n v="-0.99697142857142862"/>
    <n v="26.5"/>
    <x v="2"/>
    <s v="wearables"/>
    <n v="11"/>
    <n v="2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x v="1323"/>
    <x v="2"/>
    <b v="0"/>
    <n v="44"/>
    <b v="0"/>
    <s v="technology/wearables"/>
    <n v="-0.91120000000000001"/>
    <n v="30.272727272727273"/>
    <x v="2"/>
    <s v="wearables"/>
    <n v="11"/>
    <n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x v="1324"/>
    <x v="2"/>
    <b v="0"/>
    <n v="90"/>
    <b v="0"/>
    <s v="technology/wearables"/>
    <n v="-0.90159999999999996"/>
    <n v="54.666666666666664"/>
    <x v="2"/>
    <s v="wearables"/>
    <n v="11"/>
    <n v="2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x v="1325"/>
    <x v="2"/>
    <b v="0"/>
    <n v="8"/>
    <b v="0"/>
    <s v="technology/wearables"/>
    <n v="-0.97570000000000001"/>
    <n v="60.75"/>
    <x v="2"/>
    <s v="wearables"/>
    <n v="11"/>
    <n v="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x v="1326"/>
    <x v="3"/>
    <b v="0"/>
    <n v="11"/>
    <b v="0"/>
    <s v="technology/wearables"/>
    <n v="-0.98870000000000002"/>
    <n v="102.72727272727273"/>
    <x v="2"/>
    <s v="wearables"/>
    <n v="11"/>
    <n v="2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x v="1327"/>
    <x v="0"/>
    <b v="0"/>
    <n v="41"/>
    <b v="0"/>
    <s v="technology/wearables"/>
    <n v="-0.96447916666666667"/>
    <n v="41.585365853658537"/>
    <x v="2"/>
    <s v="wearables"/>
    <n v="11"/>
    <n v="2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x v="1328"/>
    <x v="2"/>
    <b v="0"/>
    <n v="15"/>
    <b v="0"/>
    <s v="technology/wearables"/>
    <n v="-0.9766933333333333"/>
    <n v="116.53333333333333"/>
    <x v="2"/>
    <s v="wearables"/>
    <n v="11"/>
    <n v="2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x v="1329"/>
    <x v="3"/>
    <b v="0"/>
    <n v="9"/>
    <b v="0"/>
    <s v="technology/wearables"/>
    <n v="-0.99184000000000005"/>
    <n v="45.333333333333336"/>
    <x v="2"/>
    <s v="wearables"/>
    <n v="11"/>
    <n v="2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x v="1330"/>
    <x v="2"/>
    <b v="0"/>
    <n v="50"/>
    <b v="0"/>
    <s v="technology/wearables"/>
    <n v="-0.77505714285714289"/>
    <n v="157.46"/>
    <x v="2"/>
    <s v="wearables"/>
    <n v="11"/>
    <n v="2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x v="1331"/>
    <x v="2"/>
    <b v="0"/>
    <n v="34"/>
    <b v="0"/>
    <s v="technology/wearables"/>
    <n v="-0.98633199999999999"/>
    <n v="100.5"/>
    <x v="2"/>
    <s v="wearables"/>
    <n v="11"/>
    <n v="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x v="1332"/>
    <x v="2"/>
    <b v="0"/>
    <n v="0"/>
    <b v="0"/>
    <s v="technology/wearables"/>
    <n v="-1"/>
    <e v="#DIV/0!"/>
    <x v="2"/>
    <s v="wearables"/>
    <n v="11"/>
    <n v="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x v="1333"/>
    <x v="3"/>
    <b v="0"/>
    <n v="0"/>
    <b v="0"/>
    <s v="technology/wearables"/>
    <n v="-1"/>
    <e v="#DIV/0!"/>
    <x v="2"/>
    <s v="wearables"/>
    <n v="11"/>
    <n v="2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x v="1334"/>
    <x v="2"/>
    <b v="0"/>
    <n v="276"/>
    <b v="0"/>
    <s v="technology/wearables"/>
    <n v="-0.8924586466165414"/>
    <n v="51.822463768115945"/>
    <x v="2"/>
    <s v="wearables"/>
    <n v="11"/>
    <n v="2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x v="1335"/>
    <x v="0"/>
    <b v="0"/>
    <n v="16"/>
    <b v="0"/>
    <s v="technology/wearables"/>
    <n v="-0.8024"/>
    <n v="308.75"/>
    <x v="2"/>
    <s v="wearables"/>
    <n v="11"/>
    <n v="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x v="1336"/>
    <x v="3"/>
    <b v="0"/>
    <n v="224"/>
    <b v="0"/>
    <s v="technology/wearables"/>
    <n v="-0.15053"/>
    <n v="379.22767857142856"/>
    <x v="2"/>
    <s v="wearables"/>
    <n v="11"/>
    <n v="2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x v="1337"/>
    <x v="1"/>
    <b v="0"/>
    <n v="140"/>
    <b v="0"/>
    <s v="technology/wearables"/>
    <n v="-0.50617999999999996"/>
    <n v="176.36428571428573"/>
    <x v="2"/>
    <s v="wearables"/>
    <n v="11"/>
    <n v="2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x v="1338"/>
    <x v="0"/>
    <b v="0"/>
    <n v="15"/>
    <b v="0"/>
    <s v="technology/wearables"/>
    <n v="-0.96696666666666664"/>
    <n v="66.066666666666663"/>
    <x v="2"/>
    <s v="wearables"/>
    <n v="11"/>
    <n v="20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x v="1339"/>
    <x v="3"/>
    <b v="0"/>
    <n v="37"/>
    <b v="0"/>
    <s v="technology/wearables"/>
    <n v="-0.93366000000000005"/>
    <n v="89.648648648648646"/>
    <x v="2"/>
    <s v="wearables"/>
    <n v="11"/>
    <n v="2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x v="1340"/>
    <x v="3"/>
    <b v="0"/>
    <n v="0"/>
    <b v="0"/>
    <s v="technology/wearables"/>
    <n v="-1"/>
    <e v="#DIV/0!"/>
    <x v="2"/>
    <s v="wearables"/>
    <n v="11"/>
    <n v="2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x v="1341"/>
    <x v="2"/>
    <b v="0"/>
    <n v="46"/>
    <b v="0"/>
    <s v="technology/wearables"/>
    <n v="-0.2964"/>
    <n v="382.39130434782606"/>
    <x v="2"/>
    <s v="wearables"/>
    <n v="11"/>
    <n v="2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x v="1342"/>
    <x v="0"/>
    <b v="0"/>
    <n v="1"/>
    <b v="0"/>
    <s v="technology/wearables"/>
    <n v="-0.998"/>
    <n v="100"/>
    <x v="2"/>
    <s v="wearables"/>
    <n v="11"/>
    <n v="2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x v="1343"/>
    <x v="2"/>
    <b v="0"/>
    <n v="323"/>
    <b v="0"/>
    <s v="technology/wearables"/>
    <n v="2.298E-2"/>
    <n v="158.35603715170279"/>
    <x v="2"/>
    <s v="wearables"/>
    <n v="11"/>
    <n v="2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x v="1344"/>
    <x v="2"/>
    <b v="0"/>
    <n v="139"/>
    <b v="1"/>
    <s v="publishing/nonfiction"/>
    <n v="2.7773333333333334"/>
    <n v="40.762589928057551"/>
    <x v="3"/>
    <s v="nonfiction"/>
    <n v="11"/>
    <n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x v="1345"/>
    <x v="3"/>
    <b v="0"/>
    <n v="7"/>
    <b v="1"/>
    <s v="publishing/nonfiction"/>
    <n v="0.25"/>
    <n v="53.571428571428569"/>
    <x v="3"/>
    <s v="nonfiction"/>
    <n v="11"/>
    <n v="2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x v="1346"/>
    <x v="4"/>
    <b v="0"/>
    <n v="149"/>
    <b v="1"/>
    <s v="publishing/nonfiction"/>
    <n v="0.47326530612244899"/>
    <n v="48.449664429530202"/>
    <x v="3"/>
    <s v="nonfiction"/>
    <n v="11"/>
    <n v="2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x v="1347"/>
    <x v="0"/>
    <b v="0"/>
    <n v="31"/>
    <b v="1"/>
    <s v="publishing/nonfiction"/>
    <n v="2.1999999999999999E-2"/>
    <n v="82.41935483870968"/>
    <x v="3"/>
    <s v="nonfiction"/>
    <n v="11"/>
    <n v="2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x v="1348"/>
    <x v="3"/>
    <b v="0"/>
    <n v="26"/>
    <b v="1"/>
    <s v="publishing/nonfiction"/>
    <n v="1.872340425531915E-2"/>
    <n v="230.19230769230768"/>
    <x v="3"/>
    <s v="nonfiction"/>
    <n v="11"/>
    <n v="2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x v="1349"/>
    <x v="0"/>
    <b v="0"/>
    <n v="172"/>
    <b v="1"/>
    <s v="publishing/nonfiction"/>
    <n v="1.042"/>
    <n v="59.360465116279073"/>
    <x v="3"/>
    <s v="nonfiction"/>
    <n v="11"/>
    <n v="2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x v="1350"/>
    <x v="0"/>
    <b v="0"/>
    <n v="78"/>
    <b v="1"/>
    <s v="publishing/nonfiction"/>
    <n v="4.0500000000000001E-2"/>
    <n v="66.698717948717942"/>
    <x v="3"/>
    <s v="nonfiction"/>
    <n v="11"/>
    <n v="2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x v="1351"/>
    <x v="2"/>
    <b v="0"/>
    <n v="120"/>
    <b v="1"/>
    <s v="publishing/nonfiction"/>
    <n v="1.265E-2"/>
    <n v="168.77500000000001"/>
    <x v="3"/>
    <s v="nonfiction"/>
    <n v="11"/>
    <n v="2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x v="1352"/>
    <x v="0"/>
    <b v="0"/>
    <n v="227"/>
    <b v="1"/>
    <s v="publishing/nonfiction"/>
    <n v="0.3614"/>
    <n v="59.973568281938327"/>
    <x v="3"/>
    <s v="nonfiction"/>
    <n v="11"/>
    <n v="2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x v="1353"/>
    <x v="4"/>
    <b v="0"/>
    <n v="42"/>
    <b v="1"/>
    <s v="publishing/nonfiction"/>
    <n v="0.33600000000000002"/>
    <n v="31.80952380952381"/>
    <x v="3"/>
    <s v="nonfiction"/>
    <n v="11"/>
    <n v="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x v="1354"/>
    <x v="2"/>
    <b v="0"/>
    <n v="64"/>
    <b v="1"/>
    <s v="publishing/nonfiction"/>
    <n v="0.30249999999999999"/>
    <n v="24.421875"/>
    <x v="3"/>
    <s v="nonfiction"/>
    <n v="11"/>
    <n v="2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x v="1355"/>
    <x v="5"/>
    <b v="0"/>
    <n v="121"/>
    <b v="1"/>
    <s v="publishing/nonfiction"/>
    <n v="0.2268"/>
    <n v="25.347107438016529"/>
    <x v="3"/>
    <s v="nonfiction"/>
    <n v="11"/>
    <n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x v="1356"/>
    <x v="4"/>
    <b v="0"/>
    <n v="87"/>
    <b v="1"/>
    <s v="publishing/nonfiction"/>
    <n v="0.82810588235294125"/>
    <n v="71.443218390804603"/>
    <x v="3"/>
    <s v="nonfiction"/>
    <n v="11"/>
    <n v="2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x v="1357"/>
    <x v="4"/>
    <b v="0"/>
    <n v="65"/>
    <b v="1"/>
    <s v="publishing/nonfiction"/>
    <n v="0.253"/>
    <n v="38.553846153846152"/>
    <x v="3"/>
    <s v="nonfiction"/>
    <n v="11"/>
    <n v="2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x v="1358"/>
    <x v="6"/>
    <b v="0"/>
    <n v="49"/>
    <b v="1"/>
    <s v="publishing/nonfiction"/>
    <n v="0.11666666666666667"/>
    <n v="68.367346938775512"/>
    <x v="3"/>
    <s v="nonfiction"/>
    <n v="11"/>
    <n v="2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x v="1359"/>
    <x v="6"/>
    <b v="0"/>
    <n v="19"/>
    <b v="1"/>
    <s v="publishing/nonfiction"/>
    <n v="0.15757575757575756"/>
    <n v="40.210526315789473"/>
    <x v="3"/>
    <s v="nonfiction"/>
    <n v="11"/>
    <n v="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x v="1360"/>
    <x v="5"/>
    <b v="0"/>
    <n v="81"/>
    <b v="1"/>
    <s v="publishing/nonfiction"/>
    <n v="0.73199999999999998"/>
    <n v="32.074074074074076"/>
    <x v="3"/>
    <s v="nonfiction"/>
    <n v="11"/>
    <n v="2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x v="1361"/>
    <x v="3"/>
    <b v="0"/>
    <n v="264"/>
    <b v="1"/>
    <s v="publishing/nonfiction"/>
    <n v="0.25983333333333336"/>
    <n v="28.632575757575758"/>
    <x v="3"/>
    <s v="nonfiction"/>
    <n v="11"/>
    <n v="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x v="1362"/>
    <x v="4"/>
    <b v="0"/>
    <n v="25"/>
    <b v="1"/>
    <s v="publishing/nonfiction"/>
    <n v="9.0999999999999998E-2"/>
    <n v="43.64"/>
    <x v="3"/>
    <s v="nonfiction"/>
    <n v="11"/>
    <n v="2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x v="1363"/>
    <x v="2"/>
    <b v="0"/>
    <n v="5"/>
    <b v="1"/>
    <s v="publishing/nonfiction"/>
    <n v="0"/>
    <n v="40"/>
    <x v="3"/>
    <s v="nonfiction"/>
    <n v="11"/>
    <n v="2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x v="1364"/>
    <x v="3"/>
    <b v="0"/>
    <n v="144"/>
    <b v="1"/>
    <s v="music/rock"/>
    <n v="0.18642857142857142"/>
    <n v="346.04166666666669"/>
    <x v="4"/>
    <s v="rock"/>
    <n v="6"/>
    <n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x v="1365"/>
    <x v="0"/>
    <b v="0"/>
    <n v="92"/>
    <b v="1"/>
    <s v="music/rock"/>
    <n v="2.6666666666666666E-3"/>
    <n v="81.739130434782609"/>
    <x v="4"/>
    <s v="rock"/>
    <n v="6"/>
    <n v="10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x v="1366"/>
    <x v="3"/>
    <b v="0"/>
    <n v="147"/>
    <b v="1"/>
    <s v="music/rock"/>
    <n v="0.26489200000000007"/>
    <n v="64.535306122448986"/>
    <x v="4"/>
    <s v="rock"/>
    <n v="6"/>
    <n v="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x v="1367"/>
    <x v="0"/>
    <b v="0"/>
    <n v="90"/>
    <b v="1"/>
    <s v="music/rock"/>
    <n v="0.1426"/>
    <n v="63.477777777777774"/>
    <x v="4"/>
    <s v="rock"/>
    <n v="6"/>
    <n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x v="1368"/>
    <x v="0"/>
    <b v="0"/>
    <n v="87"/>
    <b v="1"/>
    <s v="music/rock"/>
    <n v="0.107"/>
    <n v="63.620689655172413"/>
    <x v="4"/>
    <s v="rock"/>
    <n v="6"/>
    <n v="1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x v="1369"/>
    <x v="3"/>
    <b v="0"/>
    <n v="406"/>
    <b v="1"/>
    <s v="music/rock"/>
    <n v="5.3480531520395468E-2"/>
    <n v="83.967068965517228"/>
    <x v="4"/>
    <s v="rock"/>
    <n v="6"/>
    <n v="1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x v="1370"/>
    <x v="4"/>
    <b v="0"/>
    <n v="20"/>
    <b v="1"/>
    <s v="music/rock"/>
    <n v="3.6666666666666667E-2"/>
    <n v="77.75"/>
    <x v="4"/>
    <s v="rock"/>
    <n v="6"/>
    <n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x v="1371"/>
    <x v="0"/>
    <b v="0"/>
    <n v="70"/>
    <b v="1"/>
    <s v="music/rock"/>
    <n v="7.0867266752393202E-2"/>
    <n v="107.07142857142857"/>
    <x v="4"/>
    <s v="rock"/>
    <n v="6"/>
    <n v="10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x v="1372"/>
    <x v="5"/>
    <b v="0"/>
    <n v="16"/>
    <b v="1"/>
    <s v="music/rock"/>
    <n v="0.24"/>
    <n v="38.75"/>
    <x v="4"/>
    <s v="rock"/>
    <n v="6"/>
    <n v="1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x v="1373"/>
    <x v="2"/>
    <b v="0"/>
    <n v="52"/>
    <b v="1"/>
    <s v="music/rock"/>
    <n v="5.0099999999999999E-2"/>
    <n v="201.94230769230768"/>
    <x v="4"/>
    <s v="rock"/>
    <n v="6"/>
    <n v="1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x v="1374"/>
    <x v="2"/>
    <b v="0"/>
    <n v="66"/>
    <b v="1"/>
    <s v="music/rock"/>
    <n v="0.89466666666666672"/>
    <n v="43.060606060606062"/>
    <x v="4"/>
    <s v="rock"/>
    <n v="6"/>
    <n v="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x v="1375"/>
    <x v="2"/>
    <b v="0"/>
    <n v="109"/>
    <b v="1"/>
    <s v="music/rock"/>
    <n v="0.71325000000000005"/>
    <n v="62.871559633027523"/>
    <x v="4"/>
    <s v="rock"/>
    <n v="6"/>
    <n v="1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x v="1376"/>
    <x v="2"/>
    <b v="0"/>
    <n v="168"/>
    <b v="1"/>
    <s v="music/rock"/>
    <n v="1.5248648648648648"/>
    <n v="55.607142857142854"/>
    <x v="4"/>
    <s v="rock"/>
    <n v="6"/>
    <n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x v="1377"/>
    <x v="1"/>
    <b v="0"/>
    <n v="31"/>
    <b v="1"/>
    <s v="music/rock"/>
    <n v="0.16153846153846155"/>
    <n v="48.70967741935484"/>
    <x v="4"/>
    <s v="rock"/>
    <n v="6"/>
    <n v="10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x v="1378"/>
    <x v="2"/>
    <b v="0"/>
    <n v="133"/>
    <b v="1"/>
    <s v="music/rock"/>
    <n v="1.0335000000000001"/>
    <n v="30.578947368421051"/>
    <x v="4"/>
    <s v="rock"/>
    <n v="6"/>
    <n v="10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x v="1379"/>
    <x v="0"/>
    <b v="0"/>
    <n v="151"/>
    <b v="1"/>
    <s v="music/rock"/>
    <n v="0.11600000000000001"/>
    <n v="73.907284768211923"/>
    <x v="4"/>
    <s v="rock"/>
    <n v="6"/>
    <n v="10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x v="1380"/>
    <x v="0"/>
    <b v="0"/>
    <n v="5"/>
    <b v="1"/>
    <s v="music/rock"/>
    <n v="3.24"/>
    <n v="21.2"/>
    <x v="4"/>
    <s v="rock"/>
    <n v="6"/>
    <n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x v="1381"/>
    <x v="2"/>
    <b v="0"/>
    <n v="73"/>
    <b v="1"/>
    <s v="music/rock"/>
    <n v="7.0999999999999994E-2"/>
    <n v="73.356164383561648"/>
    <x v="4"/>
    <s v="rock"/>
    <n v="6"/>
    <n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x v="1382"/>
    <x v="4"/>
    <b v="0"/>
    <n v="148"/>
    <b v="1"/>
    <s v="music/rock"/>
    <n v="4.3624999999999997E-2"/>
    <n v="56.412162162162161"/>
    <x v="4"/>
    <s v="rock"/>
    <n v="6"/>
    <n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x v="1383"/>
    <x v="2"/>
    <b v="0"/>
    <n v="93"/>
    <b v="1"/>
    <s v="music/rock"/>
    <n v="1.124090909090909"/>
    <n v="50.247311827956992"/>
    <x v="4"/>
    <s v="rock"/>
    <n v="6"/>
    <n v="1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x v="1384"/>
    <x v="0"/>
    <b v="0"/>
    <n v="63"/>
    <b v="1"/>
    <s v="music/rock"/>
    <n v="0.24085714285714285"/>
    <n v="68.936507936507937"/>
    <x v="4"/>
    <s v="rock"/>
    <n v="6"/>
    <n v="1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x v="1385"/>
    <x v="2"/>
    <b v="0"/>
    <n v="134"/>
    <b v="1"/>
    <s v="music/rock"/>
    <n v="0.10406124999999997"/>
    <n v="65.914104477611943"/>
    <x v="4"/>
    <s v="rock"/>
    <n v="6"/>
    <n v="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x v="1386"/>
    <x v="0"/>
    <b v="0"/>
    <n v="14"/>
    <b v="1"/>
    <s v="music/rock"/>
    <n v="1.1875"/>
    <n v="62.5"/>
    <x v="4"/>
    <s v="rock"/>
    <n v="6"/>
    <n v="1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x v="1387"/>
    <x v="0"/>
    <b v="0"/>
    <n v="78"/>
    <b v="1"/>
    <s v="music/rock"/>
    <n v="0.36625000000000002"/>
    <n v="70.064102564102569"/>
    <x v="4"/>
    <s v="rock"/>
    <n v="6"/>
    <n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x v="1388"/>
    <x v="2"/>
    <b v="0"/>
    <n v="112"/>
    <b v="1"/>
    <s v="music/rock"/>
    <n v="0.34807399999999999"/>
    <n v="60.181874999999998"/>
    <x v="4"/>
    <s v="rock"/>
    <n v="6"/>
    <n v="1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x v="1389"/>
    <x v="2"/>
    <b v="0"/>
    <n v="34"/>
    <b v="1"/>
    <s v="music/rock"/>
    <n v="0.45400000000000001"/>
    <n v="21.382352941176471"/>
    <x v="4"/>
    <s v="rock"/>
    <n v="6"/>
    <n v="1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x v="1390"/>
    <x v="0"/>
    <b v="0"/>
    <n v="19"/>
    <b v="1"/>
    <s v="music/rock"/>
    <n v="9.1071428571428567E-2"/>
    <n v="160.78947368421052"/>
    <x v="4"/>
    <s v="rock"/>
    <n v="6"/>
    <n v="1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x v="1391"/>
    <x v="0"/>
    <b v="0"/>
    <n v="13"/>
    <b v="1"/>
    <s v="music/rock"/>
    <n v="0.10199999999999999"/>
    <n v="42.384615384615387"/>
    <x v="4"/>
    <s v="rock"/>
    <n v="6"/>
    <n v="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x v="1392"/>
    <x v="2"/>
    <b v="0"/>
    <n v="104"/>
    <b v="1"/>
    <s v="music/rock"/>
    <n v="0.13639999999999999"/>
    <n v="27.317307692307693"/>
    <x v="4"/>
    <s v="rock"/>
    <n v="6"/>
    <n v="10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x v="1393"/>
    <x v="2"/>
    <b v="0"/>
    <n v="52"/>
    <b v="1"/>
    <s v="music/rock"/>
    <n v="2.35E-2"/>
    <n v="196.82692307692307"/>
    <x v="4"/>
    <s v="rock"/>
    <n v="6"/>
    <n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x v="1394"/>
    <x v="1"/>
    <b v="0"/>
    <n v="17"/>
    <b v="1"/>
    <s v="music/rock"/>
    <n v="0.22133333333333333"/>
    <n v="53.882352941176471"/>
    <x v="4"/>
    <s v="rock"/>
    <n v="6"/>
    <n v="10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x v="1395"/>
    <x v="2"/>
    <b v="0"/>
    <n v="82"/>
    <b v="1"/>
    <s v="music/rock"/>
    <n v="0.11885714285714286"/>
    <n v="47.756097560975611"/>
    <x v="4"/>
    <s v="rock"/>
    <n v="6"/>
    <n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x v="1396"/>
    <x v="0"/>
    <b v="0"/>
    <n v="73"/>
    <b v="1"/>
    <s v="music/rock"/>
    <n v="7.2999999999999995E-2"/>
    <n v="88.191780821917803"/>
    <x v="4"/>
    <s v="rock"/>
    <n v="6"/>
    <n v="1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x v="1397"/>
    <x v="2"/>
    <b v="0"/>
    <n v="158"/>
    <b v="1"/>
    <s v="music/rock"/>
    <n v="0.13850000000000001"/>
    <n v="72.056962025316452"/>
    <x v="4"/>
    <s v="rock"/>
    <n v="6"/>
    <n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x v="1398"/>
    <x v="2"/>
    <b v="0"/>
    <n v="65"/>
    <b v="1"/>
    <s v="music/rock"/>
    <n v="9.6818181818181817E-2"/>
    <n v="74.246153846153845"/>
    <x v="4"/>
    <s v="rock"/>
    <n v="6"/>
    <n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x v="1399"/>
    <x v="3"/>
    <b v="0"/>
    <n v="184"/>
    <b v="1"/>
    <s v="music/rock"/>
    <n v="0.26144444444444442"/>
    <n v="61.701086956521742"/>
    <x v="4"/>
    <s v="rock"/>
    <n v="6"/>
    <n v="1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x v="1400"/>
    <x v="2"/>
    <b v="0"/>
    <n v="34"/>
    <b v="1"/>
    <s v="music/rock"/>
    <n v="0.67428571428571427"/>
    <n v="17.235294117647058"/>
    <x v="4"/>
    <s v="rock"/>
    <n v="6"/>
    <n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x v="1401"/>
    <x v="4"/>
    <b v="0"/>
    <n v="240"/>
    <b v="1"/>
    <s v="music/rock"/>
    <n v="3.9651999999999998"/>
    <n v="51.720833333333331"/>
    <x v="4"/>
    <s v="rock"/>
    <n v="6"/>
    <n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x v="1402"/>
    <x v="0"/>
    <b v="0"/>
    <n v="113"/>
    <b v="1"/>
    <s v="music/rock"/>
    <n v="9.1600000000000001E-2"/>
    <n v="24.150442477876105"/>
    <x v="4"/>
    <s v="rock"/>
    <n v="6"/>
    <n v="1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x v="1403"/>
    <x v="4"/>
    <b v="0"/>
    <n v="66"/>
    <b v="1"/>
    <s v="music/rock"/>
    <n v="2.5749999999999999E-2"/>
    <n v="62.166666666666664"/>
    <x v="4"/>
    <s v="rock"/>
    <n v="6"/>
    <n v="1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x v="1404"/>
    <x v="0"/>
    <b v="1"/>
    <n v="5"/>
    <b v="0"/>
    <s v="publishing/translations"/>
    <n v="-0.98337931034482762"/>
    <n v="48.2"/>
    <x v="3"/>
    <s v="translations"/>
    <n v="11"/>
    <n v="2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x v="1405"/>
    <x v="3"/>
    <b v="1"/>
    <n v="17"/>
    <b v="0"/>
    <s v="publishing/translations"/>
    <n v="-0.99580000000000002"/>
    <n v="6.1764705882352944"/>
    <x v="3"/>
    <s v="translations"/>
    <n v="11"/>
    <n v="23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x v="1406"/>
    <x v="0"/>
    <b v="0"/>
    <n v="3"/>
    <b v="0"/>
    <s v="publishing/translations"/>
    <n v="-0.99875000000000003"/>
    <n v="5"/>
    <x v="3"/>
    <s v="translations"/>
    <n v="11"/>
    <n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x v="1407"/>
    <x v="3"/>
    <b v="0"/>
    <n v="2"/>
    <b v="0"/>
    <s v="publishing/translations"/>
    <n v="-0.995"/>
    <n v="7.5"/>
    <x v="3"/>
    <s v="translations"/>
    <n v="11"/>
    <n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x v="1408"/>
    <x v="0"/>
    <b v="0"/>
    <n v="6"/>
    <b v="0"/>
    <s v="publishing/translations"/>
    <n v="-0.92800000000000005"/>
    <n v="12"/>
    <x v="3"/>
    <s v="translations"/>
    <n v="11"/>
    <n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x v="1409"/>
    <x v="3"/>
    <b v="0"/>
    <n v="0"/>
    <b v="0"/>
    <s v="publishing/translations"/>
    <n v="-1"/>
    <e v="#DIV/0!"/>
    <x v="3"/>
    <s v="translations"/>
    <n v="11"/>
    <n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x v="1410"/>
    <x v="2"/>
    <b v="0"/>
    <n v="1"/>
    <b v="0"/>
    <s v="publishing/translations"/>
    <n v="-0.99983333333333335"/>
    <n v="1"/>
    <x v="3"/>
    <s v="translations"/>
    <n v="11"/>
    <n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x v="1411"/>
    <x v="0"/>
    <b v="0"/>
    <n v="3"/>
    <b v="0"/>
    <s v="publishing/translations"/>
    <n v="-0.9976666666666667"/>
    <n v="2.3333333333333335"/>
    <x v="3"/>
    <s v="translations"/>
    <n v="11"/>
    <n v="2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x v="1412"/>
    <x v="3"/>
    <b v="0"/>
    <n v="13"/>
    <b v="0"/>
    <s v="publishing/translations"/>
    <n v="-0.95428571428571429"/>
    <n v="24.615384615384617"/>
    <x v="3"/>
    <s v="translations"/>
    <n v="11"/>
    <n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x v="1413"/>
    <x v="0"/>
    <b v="0"/>
    <n v="1"/>
    <b v="0"/>
    <s v="publishing/translations"/>
    <n v="-0.95"/>
    <n v="100"/>
    <x v="3"/>
    <s v="translations"/>
    <n v="11"/>
    <n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x v="1414"/>
    <x v="2"/>
    <b v="0"/>
    <n v="1"/>
    <b v="0"/>
    <s v="publishing/translations"/>
    <n v="-0.998"/>
    <n v="1"/>
    <x v="3"/>
    <s v="translations"/>
    <n v="11"/>
    <n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x v="1415"/>
    <x v="0"/>
    <b v="0"/>
    <n v="9"/>
    <b v="0"/>
    <s v="publishing/translations"/>
    <n v="-0.81818181818181823"/>
    <n v="88.888888888888886"/>
    <x v="3"/>
    <s v="translations"/>
    <n v="11"/>
    <n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x v="1416"/>
    <x v="0"/>
    <b v="0"/>
    <n v="0"/>
    <b v="0"/>
    <s v="publishing/translations"/>
    <n v="-1"/>
    <e v="#DIV/0!"/>
    <x v="3"/>
    <s v="translations"/>
    <n v="11"/>
    <n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x v="1417"/>
    <x v="0"/>
    <b v="0"/>
    <n v="2"/>
    <b v="0"/>
    <s v="publishing/translations"/>
    <n v="-0.98777777777777775"/>
    <n v="27.5"/>
    <x v="3"/>
    <s v="translations"/>
    <n v="11"/>
    <n v="2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x v="1418"/>
    <x v="2"/>
    <b v="0"/>
    <n v="1"/>
    <b v="0"/>
    <s v="publishing/translations"/>
    <n v="-0.998"/>
    <n v="6"/>
    <x v="3"/>
    <s v="translations"/>
    <n v="11"/>
    <n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x v="1419"/>
    <x v="2"/>
    <b v="0"/>
    <n v="10"/>
    <b v="0"/>
    <s v="publishing/translations"/>
    <n v="-0.92936507936507939"/>
    <n v="44.5"/>
    <x v="3"/>
    <s v="translations"/>
    <n v="11"/>
    <n v="23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x v="1420"/>
    <x v="2"/>
    <b v="0"/>
    <n v="3"/>
    <b v="0"/>
    <s v="publishing/translations"/>
    <n v="-0.97272727272727277"/>
    <n v="1"/>
    <x v="3"/>
    <s v="translations"/>
    <n v="11"/>
    <n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x v="1421"/>
    <x v="0"/>
    <b v="0"/>
    <n v="2"/>
    <b v="0"/>
    <s v="publishing/translations"/>
    <n v="-0.999"/>
    <n v="100"/>
    <x v="3"/>
    <s v="translations"/>
    <n v="11"/>
    <n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x v="1422"/>
    <x v="2"/>
    <b v="0"/>
    <n v="2"/>
    <b v="0"/>
    <s v="publishing/translations"/>
    <n v="-0.99895999999999996"/>
    <n v="13"/>
    <x v="3"/>
    <s v="translations"/>
    <n v="11"/>
    <n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x v="1423"/>
    <x v="0"/>
    <b v="0"/>
    <n v="1"/>
    <b v="0"/>
    <s v="publishing/translations"/>
    <n v="-0.9966666666666667"/>
    <n v="100"/>
    <x v="3"/>
    <s v="translations"/>
    <n v="11"/>
    <n v="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x v="1424"/>
    <x v="2"/>
    <b v="0"/>
    <n v="14"/>
    <b v="0"/>
    <s v="publishing/translations"/>
    <n v="-0.7964"/>
    <n v="109.07142857142857"/>
    <x v="3"/>
    <s v="translations"/>
    <n v="11"/>
    <n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x v="1425"/>
    <x v="0"/>
    <b v="0"/>
    <n v="0"/>
    <b v="0"/>
    <s v="publishing/translations"/>
    <n v="-1"/>
    <e v="#DIV/0!"/>
    <x v="3"/>
    <s v="translations"/>
    <n v="11"/>
    <n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x v="1426"/>
    <x v="0"/>
    <b v="0"/>
    <n v="0"/>
    <b v="0"/>
    <s v="publishing/translations"/>
    <n v="-1"/>
    <e v="#DIV/0!"/>
    <x v="3"/>
    <s v="translations"/>
    <n v="11"/>
    <n v="2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x v="1427"/>
    <x v="2"/>
    <b v="0"/>
    <n v="4"/>
    <b v="0"/>
    <s v="publishing/translations"/>
    <n v="-0.91620000000000001"/>
    <n v="104.75"/>
    <x v="3"/>
    <s v="translations"/>
    <n v="11"/>
    <n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x v="1428"/>
    <x v="2"/>
    <b v="0"/>
    <n v="3"/>
    <b v="0"/>
    <s v="publishing/translations"/>
    <n v="-0.95499999999999996"/>
    <n v="15"/>
    <x v="3"/>
    <s v="translations"/>
    <n v="11"/>
    <n v="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x v="1429"/>
    <x v="0"/>
    <b v="0"/>
    <n v="0"/>
    <b v="0"/>
    <s v="publishing/translations"/>
    <n v="-1"/>
    <e v="#DIV/0!"/>
    <x v="3"/>
    <s v="translations"/>
    <n v="11"/>
    <n v="2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x v="1430"/>
    <x v="3"/>
    <b v="0"/>
    <n v="5"/>
    <b v="0"/>
    <s v="publishing/translations"/>
    <n v="-0.9194"/>
    <n v="80.599999999999994"/>
    <x v="3"/>
    <s v="translations"/>
    <n v="11"/>
    <n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x v="1431"/>
    <x v="0"/>
    <b v="0"/>
    <n v="47"/>
    <b v="0"/>
    <s v="publishing/translations"/>
    <n v="-0.68052941176470583"/>
    <n v="115.55319148936171"/>
    <x v="3"/>
    <s v="translations"/>
    <n v="11"/>
    <n v="2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x v="1432"/>
    <x v="0"/>
    <b v="0"/>
    <n v="0"/>
    <b v="0"/>
    <s v="publishing/translations"/>
    <n v="-1"/>
    <e v="#DIV/0!"/>
    <x v="3"/>
    <s v="translations"/>
    <n v="11"/>
    <n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x v="1433"/>
    <x v="2"/>
    <b v="0"/>
    <n v="10"/>
    <b v="0"/>
    <s v="publishing/translations"/>
    <n v="-0.93291666666666662"/>
    <n v="80.5"/>
    <x v="3"/>
    <s v="translations"/>
    <n v="11"/>
    <n v="2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x v="1434"/>
    <x v="0"/>
    <b v="0"/>
    <n v="11"/>
    <b v="0"/>
    <s v="publishing/translations"/>
    <n v="-0.90012195121951222"/>
    <n v="744.5454545454545"/>
    <x v="3"/>
    <s v="translations"/>
    <n v="11"/>
    <n v="2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x v="1435"/>
    <x v="0"/>
    <b v="0"/>
    <n v="2"/>
    <b v="0"/>
    <s v="publishing/translations"/>
    <n v="-0.999"/>
    <n v="7.5"/>
    <x v="3"/>
    <s v="translations"/>
    <n v="11"/>
    <n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x v="1436"/>
    <x v="2"/>
    <b v="0"/>
    <n v="2"/>
    <b v="0"/>
    <s v="publishing/translations"/>
    <n v="-0.99229999999999996"/>
    <n v="38.5"/>
    <x v="3"/>
    <s v="translations"/>
    <n v="11"/>
    <n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x v="1437"/>
    <x v="3"/>
    <b v="0"/>
    <n v="22"/>
    <b v="0"/>
    <s v="publishing/translations"/>
    <n v="-0.73099999999999998"/>
    <n v="36.68181818181818"/>
    <x v="3"/>
    <s v="translations"/>
    <n v="11"/>
    <n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x v="1438"/>
    <x v="2"/>
    <b v="0"/>
    <n v="8"/>
    <b v="0"/>
    <s v="publishing/translations"/>
    <n v="-0.97"/>
    <n v="75"/>
    <x v="3"/>
    <s v="translations"/>
    <n v="11"/>
    <n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x v="1439"/>
    <x v="0"/>
    <b v="0"/>
    <n v="6"/>
    <b v="0"/>
    <s v="publishing/translations"/>
    <n v="-0.93394495412844036"/>
    <n v="30"/>
    <x v="3"/>
    <s v="translations"/>
    <n v="11"/>
    <n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x v="1440"/>
    <x v="2"/>
    <b v="0"/>
    <n v="1"/>
    <b v="0"/>
    <s v="publishing/translations"/>
    <n v="-0.99992307692307691"/>
    <n v="1"/>
    <x v="3"/>
    <s v="translations"/>
    <n v="11"/>
    <n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x v="1441"/>
    <x v="0"/>
    <b v="0"/>
    <n v="3"/>
    <b v="0"/>
    <s v="publishing/translations"/>
    <n v="-0.98877777777777776"/>
    <n v="673.33333333333337"/>
    <x v="3"/>
    <s v="translations"/>
    <n v="11"/>
    <n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x v="1442"/>
    <x v="2"/>
    <b v="0"/>
    <n v="0"/>
    <b v="0"/>
    <s v="publishing/translations"/>
    <n v="-1"/>
    <e v="#DIV/0!"/>
    <x v="3"/>
    <s v="translations"/>
    <n v="11"/>
    <n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x v="1443"/>
    <x v="2"/>
    <b v="0"/>
    <n v="0"/>
    <b v="0"/>
    <s v="publishing/translations"/>
    <n v="-1"/>
    <e v="#DIV/0!"/>
    <x v="3"/>
    <s v="translations"/>
    <n v="11"/>
    <n v="2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x v="1444"/>
    <x v="0"/>
    <b v="0"/>
    <n v="0"/>
    <b v="0"/>
    <s v="publishing/translations"/>
    <n v="-1"/>
    <e v="#DIV/0!"/>
    <x v="3"/>
    <s v="translations"/>
    <n v="11"/>
    <n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x v="1445"/>
    <x v="0"/>
    <b v="0"/>
    <n v="0"/>
    <b v="0"/>
    <s v="publishing/translations"/>
    <n v="-1"/>
    <e v="#DIV/0!"/>
    <x v="3"/>
    <s v="translations"/>
    <n v="11"/>
    <n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x v="1446"/>
    <x v="2"/>
    <b v="0"/>
    <n v="0"/>
    <b v="0"/>
    <s v="publishing/translations"/>
    <n v="-1"/>
    <e v="#DIV/0!"/>
    <x v="3"/>
    <s v="translations"/>
    <n v="11"/>
    <n v="23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x v="1447"/>
    <x v="2"/>
    <b v="0"/>
    <n v="3"/>
    <b v="0"/>
    <s v="publishing/translations"/>
    <n v="-0.99985000000000002"/>
    <n v="25"/>
    <x v="3"/>
    <s v="translations"/>
    <n v="11"/>
    <n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x v="1448"/>
    <x v="0"/>
    <b v="0"/>
    <n v="0"/>
    <b v="0"/>
    <s v="publishing/translations"/>
    <n v="-1"/>
    <e v="#DIV/0!"/>
    <x v="3"/>
    <s v="translations"/>
    <n v="11"/>
    <n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x v="1449"/>
    <x v="0"/>
    <b v="0"/>
    <n v="0"/>
    <b v="0"/>
    <s v="publishing/translations"/>
    <n v="-1"/>
    <e v="#DIV/0!"/>
    <x v="3"/>
    <s v="translations"/>
    <n v="11"/>
    <n v="2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x v="1450"/>
    <x v="2"/>
    <b v="0"/>
    <n v="1"/>
    <b v="0"/>
    <s v="publishing/translations"/>
    <n v="-0.99999000000000005"/>
    <n v="1"/>
    <x v="3"/>
    <s v="translations"/>
    <n v="11"/>
    <n v="2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x v="1451"/>
    <x v="3"/>
    <b v="0"/>
    <n v="2"/>
    <b v="0"/>
    <s v="publishing/translations"/>
    <n v="-0.99989445910290242"/>
    <n v="1"/>
    <x v="3"/>
    <s v="translations"/>
    <n v="11"/>
    <n v="2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x v="1452"/>
    <x v="3"/>
    <b v="0"/>
    <n v="0"/>
    <b v="0"/>
    <s v="publishing/translations"/>
    <n v="-1"/>
    <e v="#DIV/0!"/>
    <x v="3"/>
    <s v="translations"/>
    <n v="11"/>
    <n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x v="1453"/>
    <x v="1"/>
    <b v="0"/>
    <n v="0"/>
    <b v="0"/>
    <s v="publishing/translations"/>
    <n v="-1"/>
    <e v="#DIV/0!"/>
    <x v="3"/>
    <s v="translations"/>
    <n v="11"/>
    <n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x v="1454"/>
    <x v="2"/>
    <b v="0"/>
    <n v="1"/>
    <b v="0"/>
    <s v="publishing/translations"/>
    <n v="-0.99142857142857144"/>
    <n v="15"/>
    <x v="3"/>
    <s v="translations"/>
    <n v="11"/>
    <n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x v="1455"/>
    <x v="3"/>
    <b v="0"/>
    <n v="7"/>
    <b v="0"/>
    <s v="publishing/translations"/>
    <n v="-0.89500000000000002"/>
    <n v="225"/>
    <x v="3"/>
    <s v="translations"/>
    <n v="11"/>
    <n v="23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x v="1456"/>
    <x v="2"/>
    <b v="0"/>
    <n v="3"/>
    <b v="0"/>
    <s v="publishing/translations"/>
    <n v="-0.97099999999999997"/>
    <n v="48.333333333333336"/>
    <x v="3"/>
    <s v="translations"/>
    <n v="11"/>
    <n v="2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x v="1457"/>
    <x v="0"/>
    <b v="0"/>
    <n v="0"/>
    <b v="0"/>
    <s v="publishing/translations"/>
    <n v="-1"/>
    <e v="#DIV/0!"/>
    <x v="3"/>
    <s v="translations"/>
    <n v="11"/>
    <n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x v="1458"/>
    <x v="3"/>
    <b v="0"/>
    <n v="0"/>
    <b v="0"/>
    <s v="publishing/translations"/>
    <n v="-1"/>
    <e v="#DIV/0!"/>
    <x v="3"/>
    <s v="translations"/>
    <n v="11"/>
    <n v="2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x v="1459"/>
    <x v="0"/>
    <b v="0"/>
    <n v="0"/>
    <b v="0"/>
    <s v="publishing/translations"/>
    <n v="-1"/>
    <e v="#DIV/0!"/>
    <x v="3"/>
    <s v="translations"/>
    <n v="11"/>
    <n v="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x v="1460"/>
    <x v="3"/>
    <b v="0"/>
    <n v="0"/>
    <b v="0"/>
    <s v="publishing/translations"/>
    <n v="-1"/>
    <e v="#DIV/0!"/>
    <x v="3"/>
    <s v="translations"/>
    <n v="11"/>
    <n v="2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x v="1461"/>
    <x v="3"/>
    <b v="1"/>
    <n v="340"/>
    <b v="1"/>
    <s v="publishing/radio &amp; podcasts"/>
    <n v="1.2446000000000033E-2"/>
    <n v="44.66673529411765"/>
    <x v="3"/>
    <s v="radio &amp; podcasts"/>
    <n v="11"/>
    <n v="2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x v="1462"/>
    <x v="4"/>
    <b v="1"/>
    <n v="150"/>
    <b v="1"/>
    <s v="publishing/radio &amp; podcasts"/>
    <n v="8.5174999999999959E-2"/>
    <n v="28.937999999999999"/>
    <x v="3"/>
    <s v="radio &amp; podcasts"/>
    <n v="11"/>
    <n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x v="1463"/>
    <x v="4"/>
    <b v="1"/>
    <n v="25"/>
    <b v="1"/>
    <s v="publishing/radio &amp; podcasts"/>
    <n v="0.47666666666666668"/>
    <n v="35.44"/>
    <x v="3"/>
    <s v="radio &amp; podcasts"/>
    <n v="11"/>
    <n v="27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x v="1464"/>
    <x v="4"/>
    <b v="1"/>
    <n v="234"/>
    <b v="1"/>
    <s v="publishing/radio &amp; podcasts"/>
    <n v="0.63200000000000001"/>
    <n v="34.871794871794869"/>
    <x v="3"/>
    <s v="radio &amp; podcasts"/>
    <n v="11"/>
    <n v="2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x v="1465"/>
    <x v="5"/>
    <b v="1"/>
    <n v="2602"/>
    <b v="1"/>
    <s v="publishing/radio &amp; podcasts"/>
    <n v="3.5641450000000003"/>
    <n v="52.622732513451197"/>
    <x v="3"/>
    <s v="radio &amp; podcasts"/>
    <n v="11"/>
    <n v="2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x v="1466"/>
    <x v="0"/>
    <b v="1"/>
    <n v="248"/>
    <b v="1"/>
    <s v="publishing/radio &amp; podcasts"/>
    <n v="7.877312499999993E-2"/>
    <n v="69.598266129032254"/>
    <x v="3"/>
    <s v="radio &amp; podcasts"/>
    <n v="11"/>
    <n v="27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x v="1467"/>
    <x v="5"/>
    <b v="1"/>
    <n v="600"/>
    <b v="1"/>
    <s v="publishing/radio &amp; podcasts"/>
    <n v="0.15079999999999999"/>
    <n v="76.72"/>
    <x v="3"/>
    <s v="radio &amp; podcasts"/>
    <n v="11"/>
    <n v="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x v="1468"/>
    <x v="6"/>
    <b v="1"/>
    <n v="293"/>
    <b v="1"/>
    <s v="publishing/radio &amp; podcasts"/>
    <n v="2.368421052631579E-2"/>
    <n v="33.191126279863482"/>
    <x v="3"/>
    <s v="radio &amp; podcasts"/>
    <n v="11"/>
    <n v="2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x v="1469"/>
    <x v="4"/>
    <b v="1"/>
    <n v="321"/>
    <b v="1"/>
    <s v="publishing/radio &amp; podcasts"/>
    <n v="8.4248587570621467E-2"/>
    <n v="149.46417445482865"/>
    <x v="3"/>
    <s v="radio &amp; podcasts"/>
    <n v="11"/>
    <n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x v="1470"/>
    <x v="5"/>
    <b v="1"/>
    <n v="81"/>
    <b v="1"/>
    <s v="publishing/radio &amp; podcasts"/>
    <n v="0.25133333333333335"/>
    <n v="23.172839506172838"/>
    <x v="3"/>
    <s v="radio &amp; podcasts"/>
    <n v="11"/>
    <n v="2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x v="1471"/>
    <x v="0"/>
    <b v="1"/>
    <n v="343"/>
    <b v="1"/>
    <s v="publishing/radio &amp; podcasts"/>
    <n v="3.8406250000000003E-2"/>
    <n v="96.877551020408163"/>
    <x v="3"/>
    <s v="radio &amp; podcasts"/>
    <n v="11"/>
    <n v="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x v="1472"/>
    <x v="4"/>
    <b v="1"/>
    <n v="336"/>
    <b v="1"/>
    <s v="publishing/radio &amp; podcasts"/>
    <n v="0.38704"/>
    <n v="103.20238095238095"/>
    <x v="3"/>
    <s v="radio &amp; podcasts"/>
    <n v="11"/>
    <n v="27"/>
  </r>
  <r>
    <n v="1473"/>
    <s v="ONE LOVES ONLY FORM"/>
    <s v="Public Radio Project"/>
    <n v="1500"/>
    <n v="1807.74"/>
    <x v="0"/>
    <s v="US"/>
    <s v="USD"/>
    <n v="1330644639"/>
    <d v="2012-03-01T18:30:39"/>
    <n v="1328052639"/>
    <x v="1473"/>
    <x v="5"/>
    <b v="1"/>
    <n v="47"/>
    <b v="1"/>
    <s v="publishing/radio &amp; podcasts"/>
    <n v="0.20516000000000001"/>
    <n v="38.462553191489363"/>
    <x v="3"/>
    <s v="radio &amp; podcasts"/>
    <n v="11"/>
    <n v="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x v="1474"/>
    <x v="4"/>
    <b v="1"/>
    <n v="76"/>
    <b v="1"/>
    <s v="publishing/radio &amp; podcasts"/>
    <n v="0.12266666666666666"/>
    <n v="44.315789473684212"/>
    <x v="3"/>
    <s v="radio &amp; podcasts"/>
    <n v="11"/>
    <n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x v="1475"/>
    <x v="3"/>
    <b v="1"/>
    <n v="441"/>
    <b v="1"/>
    <s v="publishing/radio &amp; podcasts"/>
    <n v="0.88669666666666669"/>
    <n v="64.173356009070289"/>
    <x v="3"/>
    <s v="radio &amp; podcasts"/>
    <n v="11"/>
    <n v="2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x v="1476"/>
    <x v="6"/>
    <b v="1"/>
    <n v="916"/>
    <b v="1"/>
    <s v="publishing/radio &amp; podcasts"/>
    <n v="5.6155466666666669"/>
    <n v="43.333275109170302"/>
    <x v="3"/>
    <s v="radio &amp; podcasts"/>
    <n v="11"/>
    <n v="2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x v="1477"/>
    <x v="6"/>
    <b v="1"/>
    <n v="369"/>
    <b v="1"/>
    <s v="publishing/radio &amp; podcasts"/>
    <n v="0.11310000000000001"/>
    <n v="90.495934959349597"/>
    <x v="3"/>
    <s v="radio &amp; podcasts"/>
    <n v="11"/>
    <n v="2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x v="1478"/>
    <x v="4"/>
    <b v="1"/>
    <n v="20242"/>
    <b v="1"/>
    <s v="publishing/radio &amp; podcasts"/>
    <n v="10.8161422"/>
    <n v="29.187190495010373"/>
    <x v="3"/>
    <s v="radio &amp; podcasts"/>
    <n v="11"/>
    <n v="2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x v="1479"/>
    <x v="3"/>
    <b v="1"/>
    <n v="71"/>
    <b v="1"/>
    <s v="publishing/radio &amp; podcasts"/>
    <n v="0.37375000000000003"/>
    <n v="30.95774647887324"/>
    <x v="3"/>
    <s v="radio &amp; podcasts"/>
    <n v="11"/>
    <n v="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x v="1480"/>
    <x v="4"/>
    <b v="1"/>
    <n v="635"/>
    <b v="1"/>
    <s v="publishing/radio &amp; podcasts"/>
    <n v="0.17040399999999994"/>
    <n v="92.157795275590544"/>
    <x v="3"/>
    <s v="radio &amp; podcasts"/>
    <n v="11"/>
    <n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x v="1481"/>
    <x v="4"/>
    <b v="0"/>
    <n v="6"/>
    <b v="0"/>
    <s v="publishing/fiction"/>
    <n v="-0.97899999999999998"/>
    <n v="17.5"/>
    <x v="3"/>
    <s v="fiction"/>
    <n v="11"/>
    <n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x v="1482"/>
    <x v="5"/>
    <b v="0"/>
    <n v="1"/>
    <b v="0"/>
    <s v="publishing/fiction"/>
    <n v="-0.999"/>
    <n v="5"/>
    <x v="3"/>
    <s v="fiction"/>
    <n v="11"/>
    <n v="1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x v="1483"/>
    <x v="2"/>
    <b v="0"/>
    <n v="2"/>
    <b v="0"/>
    <s v="publishing/fiction"/>
    <n v="-0.99285714285714288"/>
    <n v="25"/>
    <x v="3"/>
    <s v="fiction"/>
    <n v="11"/>
    <n v="18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x v="1484"/>
    <x v="5"/>
    <b v="0"/>
    <n v="0"/>
    <b v="0"/>
    <s v="publishing/fiction"/>
    <n v="-1"/>
    <e v="#DIV/0!"/>
    <x v="3"/>
    <s v="fiction"/>
    <n v="11"/>
    <n v="1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x v="1485"/>
    <x v="0"/>
    <b v="0"/>
    <n v="3"/>
    <b v="0"/>
    <s v="publishing/fiction"/>
    <n v="-0.97761194029850751"/>
    <n v="50"/>
    <x v="3"/>
    <s v="fiction"/>
    <n v="11"/>
    <n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x v="1486"/>
    <x v="0"/>
    <b v="0"/>
    <n v="3"/>
    <b v="0"/>
    <s v="publishing/fiction"/>
    <n v="-0.99760000000000004"/>
    <n v="16"/>
    <x v="3"/>
    <s v="fiction"/>
    <n v="11"/>
    <n v="1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x v="1487"/>
    <x v="2"/>
    <b v="0"/>
    <n v="0"/>
    <b v="0"/>
    <s v="publishing/fiction"/>
    <n v="-1"/>
    <e v="#DIV/0!"/>
    <x v="3"/>
    <s v="fiction"/>
    <n v="11"/>
    <n v="18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x v="1488"/>
    <x v="4"/>
    <b v="0"/>
    <n v="6"/>
    <b v="0"/>
    <s v="publishing/fiction"/>
    <n v="-0.97599999999999998"/>
    <n v="60"/>
    <x v="3"/>
    <s v="fiction"/>
    <n v="11"/>
    <n v="1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x v="1489"/>
    <x v="5"/>
    <b v="0"/>
    <n v="0"/>
    <b v="0"/>
    <s v="publishing/fiction"/>
    <n v="-1"/>
    <e v="#DIV/0!"/>
    <x v="3"/>
    <s v="fiction"/>
    <n v="11"/>
    <n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x v="1490"/>
    <x v="4"/>
    <b v="0"/>
    <n v="19"/>
    <b v="0"/>
    <s v="publishing/fiction"/>
    <n v="-0.69137931034482758"/>
    <n v="47.10526315789474"/>
    <x v="3"/>
    <s v="fiction"/>
    <n v="11"/>
    <n v="1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x v="1491"/>
    <x v="3"/>
    <b v="0"/>
    <n v="1"/>
    <b v="0"/>
    <s v="publishing/fiction"/>
    <n v="-0.91666666666666663"/>
    <n v="100"/>
    <x v="3"/>
    <s v="fiction"/>
    <n v="11"/>
    <n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x v="1492"/>
    <x v="6"/>
    <b v="0"/>
    <n v="2"/>
    <b v="0"/>
    <s v="publishing/fiction"/>
    <n v="-0.99250000000000005"/>
    <n v="15"/>
    <x v="3"/>
    <s v="fiction"/>
    <n v="11"/>
    <n v="1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x v="1493"/>
    <x v="4"/>
    <b v="0"/>
    <n v="0"/>
    <b v="0"/>
    <s v="publishing/fiction"/>
    <n v="-1"/>
    <e v="#DIV/0!"/>
    <x v="3"/>
    <s v="fiction"/>
    <n v="11"/>
    <n v="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x v="1494"/>
    <x v="0"/>
    <b v="0"/>
    <n v="11"/>
    <b v="0"/>
    <s v="publishing/fiction"/>
    <n v="-0.91100000000000003"/>
    <n v="40.454545454545453"/>
    <x v="3"/>
    <s v="fiction"/>
    <n v="11"/>
    <n v="1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x v="1495"/>
    <x v="6"/>
    <b v="0"/>
    <n v="0"/>
    <b v="0"/>
    <s v="publishing/fiction"/>
    <n v="-1"/>
    <e v="#DIV/0!"/>
    <x v="3"/>
    <s v="fiction"/>
    <n v="11"/>
    <n v="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x v="1496"/>
    <x v="3"/>
    <b v="0"/>
    <n v="0"/>
    <b v="0"/>
    <s v="publishing/fiction"/>
    <n v="-1"/>
    <e v="#DIV/0!"/>
    <x v="3"/>
    <s v="fiction"/>
    <n v="11"/>
    <n v="1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x v="1497"/>
    <x v="4"/>
    <b v="0"/>
    <n v="1"/>
    <b v="0"/>
    <s v="publishing/fiction"/>
    <n v="-0.99993333333333334"/>
    <n v="1"/>
    <x v="3"/>
    <s v="fiction"/>
    <n v="11"/>
    <n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x v="1498"/>
    <x v="3"/>
    <b v="0"/>
    <n v="3"/>
    <b v="0"/>
    <s v="publishing/fiction"/>
    <n v="-0.98099999999999998"/>
    <n v="19"/>
    <x v="3"/>
    <s v="fiction"/>
    <n v="11"/>
    <n v="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x v="1499"/>
    <x v="2"/>
    <b v="0"/>
    <n v="1"/>
    <b v="0"/>
    <s v="publishing/fiction"/>
    <n v="-0.99750000000000005"/>
    <n v="5"/>
    <x v="3"/>
    <s v="fiction"/>
    <n v="11"/>
    <n v="1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x v="1500"/>
    <x v="4"/>
    <b v="0"/>
    <n v="15"/>
    <b v="0"/>
    <s v="publishing/fiction"/>
    <n v="-0.74964285714285717"/>
    <n v="46.733333333333334"/>
    <x v="3"/>
    <s v="fiction"/>
    <n v="11"/>
    <n v="18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x v="1501"/>
    <x v="0"/>
    <b v="1"/>
    <n v="885"/>
    <b v="1"/>
    <s v="photography/photobooks"/>
    <n v="0.66330769230769226"/>
    <n v="97.731073446327684"/>
    <x v="8"/>
    <s v="photobooks"/>
    <n v="12"/>
    <n v="2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x v="1502"/>
    <x v="2"/>
    <b v="1"/>
    <n v="329"/>
    <b v="1"/>
    <s v="photography/photobooks"/>
    <n v="1.4454545454545454E-2"/>
    <n v="67.835866261398181"/>
    <x v="8"/>
    <s v="photobooks"/>
    <n v="12"/>
    <n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x v="1503"/>
    <x v="2"/>
    <b v="1"/>
    <n v="71"/>
    <b v="1"/>
    <s v="photography/photobooks"/>
    <n v="7.8914666666666619E-2"/>
    <n v="56.98492957746479"/>
    <x v="8"/>
    <s v="photobooks"/>
    <n v="12"/>
    <n v="2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x v="1504"/>
    <x v="3"/>
    <b v="1"/>
    <n v="269"/>
    <b v="1"/>
    <s v="photography/photobooks"/>
    <n v="1.7793846153846153"/>
    <n v="67.159851301115239"/>
    <x v="8"/>
    <s v="photobooks"/>
    <n v="12"/>
    <n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x v="1505"/>
    <x v="2"/>
    <b v="1"/>
    <n v="345"/>
    <b v="1"/>
    <s v="photography/photobooks"/>
    <n v="3.5812499999999997E-2"/>
    <n v="48.037681159420288"/>
    <x v="8"/>
    <s v="photobooks"/>
    <n v="12"/>
    <n v="2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x v="1506"/>
    <x v="3"/>
    <b v="1"/>
    <n v="43"/>
    <b v="1"/>
    <s v="photography/photobooks"/>
    <n v="0.114"/>
    <n v="38.860465116279073"/>
    <x v="8"/>
    <s v="photobooks"/>
    <n v="12"/>
    <n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x v="1507"/>
    <x v="7"/>
    <b v="1"/>
    <n v="33"/>
    <b v="1"/>
    <s v="photography/photobooks"/>
    <n v="1.1499999999999999"/>
    <n v="78.181818181818187"/>
    <x v="8"/>
    <s v="photobooks"/>
    <n v="12"/>
    <n v="2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x v="1508"/>
    <x v="3"/>
    <b v="1"/>
    <n v="211"/>
    <b v="1"/>
    <s v="photography/photobooks"/>
    <n v="0.10762162162162162"/>
    <n v="97.113744075829388"/>
    <x v="8"/>
    <s v="photobooks"/>
    <n v="12"/>
    <n v="2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x v="1509"/>
    <x v="1"/>
    <b v="1"/>
    <n v="196"/>
    <b v="1"/>
    <s v="photography/photobooks"/>
    <n v="0.2364125714285715"/>
    <n v="110.39397959183674"/>
    <x v="8"/>
    <s v="photobooks"/>
    <n v="12"/>
    <n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x v="1510"/>
    <x v="3"/>
    <b v="1"/>
    <n v="405"/>
    <b v="1"/>
    <s v="photography/photobooks"/>
    <n v="1.0350000000000022E-2"/>
    <n v="39.91506172839506"/>
    <x v="8"/>
    <s v="photobooks"/>
    <n v="12"/>
    <n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x v="1511"/>
    <x v="0"/>
    <b v="1"/>
    <n v="206"/>
    <b v="1"/>
    <s v="photography/photobooks"/>
    <n v="0.11792857142857142"/>
    <n v="75.975728155339809"/>
    <x v="8"/>
    <s v="photobooks"/>
    <n v="12"/>
    <n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x v="1512"/>
    <x v="1"/>
    <b v="1"/>
    <n v="335"/>
    <b v="1"/>
    <s v="photography/photobooks"/>
    <n v="4.5877142857142861"/>
    <n v="58.379104477611939"/>
    <x v="8"/>
    <s v="photobooks"/>
    <n v="12"/>
    <n v="2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x v="1513"/>
    <x v="3"/>
    <b v="1"/>
    <n v="215"/>
    <b v="1"/>
    <s v="photography/photobooks"/>
    <n v="0.50018750000000001"/>
    <n v="55.82093023255814"/>
    <x v="8"/>
    <s v="photobooks"/>
    <n v="12"/>
    <n v="2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x v="1514"/>
    <x v="0"/>
    <b v="1"/>
    <n v="176"/>
    <b v="1"/>
    <s v="photography/photobooks"/>
    <n v="6.4759999999999998E-2"/>
    <n v="151.24431818181819"/>
    <x v="8"/>
    <s v="photobooks"/>
    <n v="12"/>
    <n v="2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x v="1515"/>
    <x v="2"/>
    <b v="1"/>
    <n v="555"/>
    <b v="1"/>
    <s v="photography/photobooks"/>
    <n v="0.57189000000000001"/>
    <n v="849.67027027027029"/>
    <x v="8"/>
    <s v="photobooks"/>
    <n v="12"/>
    <n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x v="1516"/>
    <x v="2"/>
    <b v="1"/>
    <n v="116"/>
    <b v="1"/>
    <s v="photography/photobooks"/>
    <n v="8.6588235294117646E-2"/>
    <n v="159.24137931034483"/>
    <x v="8"/>
    <s v="photobooks"/>
    <n v="12"/>
    <n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x v="1517"/>
    <x v="3"/>
    <b v="1"/>
    <n v="615"/>
    <b v="1"/>
    <s v="photography/photobooks"/>
    <n v="0.61980000000000002"/>
    <n v="39.507317073170732"/>
    <x v="8"/>
    <s v="photobooks"/>
    <n v="12"/>
    <n v="2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x v="1518"/>
    <x v="3"/>
    <b v="1"/>
    <n v="236"/>
    <b v="1"/>
    <s v="photography/photobooks"/>
    <n v="1.0536666666666668"/>
    <n v="130.52966101694915"/>
    <x v="8"/>
    <s v="photobooks"/>
    <n v="12"/>
    <n v="2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x v="1519"/>
    <x v="3"/>
    <b v="1"/>
    <n v="145"/>
    <b v="1"/>
    <s v="photography/photobooks"/>
    <n v="3.3638888888888892E-2"/>
    <n v="64.156896551724131"/>
    <x v="8"/>
    <s v="photobooks"/>
    <n v="12"/>
    <n v="22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x v="1520"/>
    <x v="3"/>
    <b v="1"/>
    <n v="167"/>
    <b v="1"/>
    <s v="photography/photobooks"/>
    <n v="3.4722222222222224E-2"/>
    <n v="111.52694610778443"/>
    <x v="8"/>
    <s v="photobooks"/>
    <n v="12"/>
    <n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x v="1521"/>
    <x v="2"/>
    <b v="1"/>
    <n v="235"/>
    <b v="1"/>
    <s v="photography/photobooks"/>
    <n v="6.8133333333333337E-2"/>
    <n v="170.44680851063831"/>
    <x v="8"/>
    <s v="photobooks"/>
    <n v="12"/>
    <n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x v="1522"/>
    <x v="3"/>
    <b v="1"/>
    <n v="452"/>
    <b v="1"/>
    <s v="photography/photobooks"/>
    <n v="0.38965747126436778"/>
    <n v="133.7391592920354"/>
    <x v="8"/>
    <s v="photobooks"/>
    <n v="12"/>
    <n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x v="1523"/>
    <x v="3"/>
    <b v="1"/>
    <n v="241"/>
    <b v="1"/>
    <s v="photography/photobooks"/>
    <n v="0.24843243243243243"/>
    <n v="95.834024896265561"/>
    <x v="8"/>
    <s v="photobooks"/>
    <n v="12"/>
    <n v="2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x v="1524"/>
    <x v="1"/>
    <b v="1"/>
    <n v="28"/>
    <b v="1"/>
    <s v="photography/photobooks"/>
    <n v="1.07"/>
    <n v="221.78571428571428"/>
    <x v="8"/>
    <s v="photobooks"/>
    <n v="12"/>
    <n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x v="1525"/>
    <x v="2"/>
    <b v="1"/>
    <n v="140"/>
    <b v="1"/>
    <s v="photography/photobooks"/>
    <n v="0.74005769230769214"/>
    <n v="32.315357142857138"/>
    <x v="8"/>
    <s v="photobooks"/>
    <n v="12"/>
    <n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x v="1526"/>
    <x v="0"/>
    <b v="1"/>
    <n v="280"/>
    <b v="1"/>
    <s v="photography/photobooks"/>
    <n v="0.20326086956521738"/>
    <n v="98.839285714285708"/>
    <x v="8"/>
    <s v="photobooks"/>
    <n v="12"/>
    <n v="2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x v="1527"/>
    <x v="1"/>
    <b v="1"/>
    <n v="70"/>
    <b v="1"/>
    <s v="photography/photobooks"/>
    <n v="0.1044428571428572"/>
    <n v="55.222142857142863"/>
    <x v="8"/>
    <s v="photobooks"/>
    <n v="12"/>
    <n v="2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x v="1528"/>
    <x v="1"/>
    <b v="1"/>
    <n v="160"/>
    <b v="1"/>
    <s v="photography/photobooks"/>
    <n v="1.8156666666666668"/>
    <n v="52.793750000000003"/>
    <x v="8"/>
    <s v="photobooks"/>
    <n v="12"/>
    <n v="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x v="1529"/>
    <x v="0"/>
    <b v="1"/>
    <n v="141"/>
    <b v="1"/>
    <s v="photography/photobooks"/>
    <n v="6.7894736842105266E-3"/>
    <n v="135.66666666666666"/>
    <x v="8"/>
    <s v="photobooks"/>
    <n v="12"/>
    <n v="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x v="1530"/>
    <x v="0"/>
    <b v="1"/>
    <n v="874"/>
    <b v="1"/>
    <s v="photography/photobooks"/>
    <n v="0.34825714285714288"/>
    <n v="53.991990846681922"/>
    <x v="8"/>
    <s v="photobooks"/>
    <n v="12"/>
    <n v="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x v="1531"/>
    <x v="3"/>
    <b v="1"/>
    <n v="73"/>
    <b v="1"/>
    <s v="photography/photobooks"/>
    <n v="0.75957446808510642"/>
    <n v="56.643835616438359"/>
    <x v="8"/>
    <s v="photobooks"/>
    <n v="12"/>
    <n v="2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x v="1532"/>
    <x v="2"/>
    <b v="1"/>
    <n v="294"/>
    <b v="1"/>
    <s v="photography/photobooks"/>
    <n v="3.8401999999999998"/>
    <n v="82.316326530612244"/>
    <x v="8"/>
    <s v="photobooks"/>
    <n v="12"/>
    <n v="2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x v="1533"/>
    <x v="2"/>
    <b v="1"/>
    <n v="740"/>
    <b v="1"/>
    <s v="photography/photobooks"/>
    <n v="0.45140000000000002"/>
    <n v="88.26081081081081"/>
    <x v="8"/>
    <s v="photobooks"/>
    <n v="12"/>
    <n v="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x v="1534"/>
    <x v="0"/>
    <b v="1"/>
    <n v="369"/>
    <b v="1"/>
    <s v="photography/photobooks"/>
    <n v="3.1773333333333333"/>
    <n v="84.905149051490511"/>
    <x v="8"/>
    <s v="photobooks"/>
    <n v="12"/>
    <n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x v="1535"/>
    <x v="2"/>
    <b v="1"/>
    <n v="110"/>
    <b v="1"/>
    <s v="photography/photobooks"/>
    <n v="0.32424999999999998"/>
    <n v="48.154545454545456"/>
    <x v="8"/>
    <s v="photobooks"/>
    <n v="12"/>
    <n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x v="1536"/>
    <x v="0"/>
    <b v="1"/>
    <n v="455"/>
    <b v="1"/>
    <s v="photography/photobooks"/>
    <n v="1.5030841666666666"/>
    <n v="66.015406593406595"/>
    <x v="8"/>
    <s v="photobooks"/>
    <n v="12"/>
    <n v="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x v="1537"/>
    <x v="2"/>
    <b v="1"/>
    <n v="224"/>
    <b v="1"/>
    <s v="photography/photobooks"/>
    <n v="0.79900000000000004"/>
    <n v="96.375"/>
    <x v="8"/>
    <s v="photobooks"/>
    <n v="12"/>
    <n v="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x v="1538"/>
    <x v="3"/>
    <b v="1"/>
    <n v="46"/>
    <b v="1"/>
    <s v="photography/photobooks"/>
    <n v="2.6285714285714287E-2"/>
    <n v="156.17391304347825"/>
    <x v="8"/>
    <s v="photobooks"/>
    <n v="12"/>
    <n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x v="1539"/>
    <x v="2"/>
    <b v="0"/>
    <n v="284"/>
    <b v="1"/>
    <s v="photography/photobooks"/>
    <n v="0.35986100000000004"/>
    <n v="95.764859154929582"/>
    <x v="8"/>
    <s v="photobooks"/>
    <n v="12"/>
    <n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x v="1540"/>
    <x v="3"/>
    <b v="1"/>
    <n v="98"/>
    <b v="1"/>
    <s v="photography/photobooks"/>
    <n v="0.17866666666666667"/>
    <n v="180.40816326530611"/>
    <x v="8"/>
    <s v="photobooks"/>
    <n v="12"/>
    <n v="2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x v="1541"/>
    <x v="3"/>
    <b v="0"/>
    <n v="2"/>
    <b v="0"/>
    <s v="photography/nature"/>
    <n v="-0.9996666666666667"/>
    <n v="3"/>
    <x v="8"/>
    <s v="nature"/>
    <n v="12"/>
    <n v="1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x v="1542"/>
    <x v="0"/>
    <b v="0"/>
    <n v="1"/>
    <b v="0"/>
    <s v="photography/nature"/>
    <n v="-0.96"/>
    <n v="20"/>
    <x v="8"/>
    <s v="nature"/>
    <n v="12"/>
    <n v="1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x v="1543"/>
    <x v="3"/>
    <b v="0"/>
    <n v="1"/>
    <b v="0"/>
    <s v="photography/nature"/>
    <n v="-0.99555555555555553"/>
    <n v="10"/>
    <x v="8"/>
    <s v="nature"/>
    <n v="12"/>
    <n v="1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x v="1544"/>
    <x v="0"/>
    <b v="0"/>
    <n v="0"/>
    <b v="0"/>
    <s v="photography/nature"/>
    <n v="-1"/>
    <e v="#DIV/0!"/>
    <x v="8"/>
    <s v="nature"/>
    <n v="12"/>
    <n v="1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x v="1545"/>
    <x v="0"/>
    <b v="0"/>
    <n v="1"/>
    <b v="0"/>
    <s v="photography/nature"/>
    <n v="-0.9996666666666667"/>
    <n v="1"/>
    <x v="8"/>
    <s v="nature"/>
    <n v="12"/>
    <n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x v="1546"/>
    <x v="3"/>
    <b v="0"/>
    <n v="11"/>
    <b v="0"/>
    <s v="photography/nature"/>
    <n v="-0.71099999999999997"/>
    <n v="26.272727272727273"/>
    <x v="8"/>
    <s v="nature"/>
    <n v="12"/>
    <n v="1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x v="1547"/>
    <x v="1"/>
    <b v="0"/>
    <n v="0"/>
    <b v="0"/>
    <s v="photography/nature"/>
    <n v="-1"/>
    <e v="#DIV/0!"/>
    <x v="8"/>
    <s v="nature"/>
    <n v="12"/>
    <n v="1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x v="1548"/>
    <x v="0"/>
    <b v="0"/>
    <n v="1"/>
    <b v="0"/>
    <s v="photography/nature"/>
    <n v="-0.91428571428571426"/>
    <n v="60"/>
    <x v="8"/>
    <s v="nature"/>
    <n v="12"/>
    <n v="1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x v="1549"/>
    <x v="0"/>
    <b v="0"/>
    <n v="6"/>
    <b v="0"/>
    <s v="photography/nature"/>
    <n v="-0.66"/>
    <n v="28.333333333333332"/>
    <x v="8"/>
    <s v="nature"/>
    <n v="12"/>
    <n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x v="1550"/>
    <x v="2"/>
    <b v="0"/>
    <n v="7"/>
    <b v="0"/>
    <s v="photography/nature"/>
    <n v="-0.86533333333333329"/>
    <n v="14.428571428571429"/>
    <x v="8"/>
    <s v="nature"/>
    <n v="12"/>
    <n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x v="1551"/>
    <x v="0"/>
    <b v="0"/>
    <n v="0"/>
    <b v="0"/>
    <s v="photography/nature"/>
    <n v="-1"/>
    <e v="#DIV/0!"/>
    <x v="8"/>
    <s v="nature"/>
    <n v="12"/>
    <n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x v="1552"/>
    <x v="3"/>
    <b v="0"/>
    <n v="16"/>
    <b v="0"/>
    <s v="photography/nature"/>
    <n v="-0.50813953488372088"/>
    <n v="132.1875"/>
    <x v="8"/>
    <s v="nature"/>
    <n v="12"/>
    <n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x v="1553"/>
    <x v="0"/>
    <b v="0"/>
    <n v="0"/>
    <b v="0"/>
    <s v="photography/nature"/>
    <n v="-1"/>
    <e v="#DIV/0!"/>
    <x v="8"/>
    <s v="nature"/>
    <n v="12"/>
    <n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x v="1554"/>
    <x v="0"/>
    <b v="0"/>
    <n v="0"/>
    <b v="0"/>
    <s v="photography/nature"/>
    <n v="-1"/>
    <e v="#DIV/0!"/>
    <x v="8"/>
    <s v="nature"/>
    <n v="12"/>
    <n v="1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x v="1555"/>
    <x v="0"/>
    <b v="0"/>
    <n v="0"/>
    <b v="0"/>
    <s v="photography/nature"/>
    <n v="-1"/>
    <e v="#DIV/0!"/>
    <x v="8"/>
    <s v="nature"/>
    <n v="12"/>
    <n v="1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x v="1556"/>
    <x v="2"/>
    <b v="0"/>
    <n v="12"/>
    <b v="0"/>
    <s v="photography/nature"/>
    <n v="-0.54866666666666664"/>
    <n v="56.416666666666664"/>
    <x v="8"/>
    <s v="nature"/>
    <n v="12"/>
    <n v="1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x v="1557"/>
    <x v="3"/>
    <b v="0"/>
    <n v="1"/>
    <b v="0"/>
    <s v="photography/nature"/>
    <n v="-0.96"/>
    <n v="100"/>
    <x v="8"/>
    <s v="nature"/>
    <n v="12"/>
    <n v="1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x v="1558"/>
    <x v="0"/>
    <b v="0"/>
    <n v="3"/>
    <b v="0"/>
    <s v="photography/nature"/>
    <n v="-0.95333333333333337"/>
    <n v="11.666666666666666"/>
    <x v="8"/>
    <s v="nature"/>
    <n v="12"/>
    <n v="1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x v="1559"/>
    <x v="0"/>
    <b v="0"/>
    <n v="1"/>
    <b v="0"/>
    <s v="photography/nature"/>
    <n v="-0.9966666666666667"/>
    <n v="50"/>
    <x v="8"/>
    <s v="nature"/>
    <n v="12"/>
    <n v="1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x v="1560"/>
    <x v="3"/>
    <b v="0"/>
    <n v="4"/>
    <b v="0"/>
    <s v="photography/nature"/>
    <n v="-0.96240000000000003"/>
    <n v="23.5"/>
    <x v="8"/>
    <s v="nature"/>
    <n v="12"/>
    <n v="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x v="1561"/>
    <x v="4"/>
    <b v="0"/>
    <n v="1"/>
    <b v="0"/>
    <s v="publishing/art books"/>
    <n v="-0.99329999999999996"/>
    <n v="67"/>
    <x v="3"/>
    <s v="art books"/>
    <n v="11"/>
    <n v="2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x v="1562"/>
    <x v="8"/>
    <b v="0"/>
    <n v="0"/>
    <b v="0"/>
    <s v="publishing/art books"/>
    <n v="-1"/>
    <e v="#DIV/0!"/>
    <x v="3"/>
    <s v="art books"/>
    <n v="11"/>
    <n v="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x v="1563"/>
    <x v="3"/>
    <b v="0"/>
    <n v="2"/>
    <b v="0"/>
    <s v="publishing/art books"/>
    <n v="-0.98583333333333334"/>
    <n v="42.5"/>
    <x v="3"/>
    <s v="art books"/>
    <n v="11"/>
    <n v="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x v="1564"/>
    <x v="0"/>
    <b v="0"/>
    <n v="1"/>
    <b v="0"/>
    <s v="publishing/art books"/>
    <n v="-0.999"/>
    <n v="10"/>
    <x v="3"/>
    <s v="art books"/>
    <n v="11"/>
    <n v="2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x v="1565"/>
    <x v="6"/>
    <b v="0"/>
    <n v="1"/>
    <b v="0"/>
    <s v="publishing/art books"/>
    <n v="-0.97499999999999998"/>
    <n v="100"/>
    <x v="3"/>
    <s v="art books"/>
    <n v="11"/>
    <n v="2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x v="1566"/>
    <x v="2"/>
    <b v="0"/>
    <n v="59"/>
    <b v="0"/>
    <s v="publishing/art books"/>
    <n v="-0.78749999999999998"/>
    <n v="108.05084745762711"/>
    <x v="3"/>
    <s v="art books"/>
    <n v="11"/>
    <n v="2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x v="1567"/>
    <x v="3"/>
    <b v="0"/>
    <n v="13"/>
    <b v="0"/>
    <s v="publishing/art books"/>
    <n v="-0.95882352941176474"/>
    <n v="26.923076923076923"/>
    <x v="3"/>
    <s v="art books"/>
    <n v="11"/>
    <n v="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x v="1568"/>
    <x v="3"/>
    <b v="0"/>
    <n v="22"/>
    <b v="0"/>
    <s v="publishing/art books"/>
    <n v="-0.86360000000000003"/>
    <n v="155"/>
    <x v="3"/>
    <s v="art books"/>
    <n v="11"/>
    <n v="20"/>
  </r>
  <r>
    <n v="1569"/>
    <s v="to be removed (Canceled)"/>
    <s v="to be removed"/>
    <n v="30000"/>
    <n v="0"/>
    <x v="1"/>
    <s v="US"/>
    <s v="USD"/>
    <n v="1369498714"/>
    <d v="2013-05-25T11:18:34"/>
    <n v="1366906714"/>
    <x v="1569"/>
    <x v="4"/>
    <b v="0"/>
    <n v="0"/>
    <b v="0"/>
    <s v="publishing/art books"/>
    <n v="-1"/>
    <e v="#DIV/0!"/>
    <x v="3"/>
    <s v="art books"/>
    <n v="11"/>
    <n v="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x v="1570"/>
    <x v="2"/>
    <b v="0"/>
    <n v="52"/>
    <b v="0"/>
    <s v="publishing/art books"/>
    <n v="-0.58599999999999997"/>
    <n v="47.769230769230766"/>
    <x v="3"/>
    <s v="art books"/>
    <n v="1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x v="1571"/>
    <x v="0"/>
    <b v="0"/>
    <n v="4"/>
    <b v="0"/>
    <s v="publishing/art books"/>
    <n v="-0.99338842975206609"/>
    <n v="20"/>
    <x v="3"/>
    <s v="art books"/>
    <n v="1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x v="1572"/>
    <x v="2"/>
    <b v="0"/>
    <n v="3"/>
    <b v="0"/>
    <s v="publishing/art books"/>
    <n v="-0.95"/>
    <n v="41.666666666666664"/>
    <x v="3"/>
    <s v="art books"/>
    <n v="11"/>
    <n v="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x v="1573"/>
    <x v="1"/>
    <b v="0"/>
    <n v="3"/>
    <b v="0"/>
    <s v="publishing/art books"/>
    <n v="-0.97522222222222221"/>
    <n v="74.333333333333329"/>
    <x v="3"/>
    <s v="art books"/>
    <n v="11"/>
    <n v="2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x v="1574"/>
    <x v="0"/>
    <b v="0"/>
    <n v="6"/>
    <b v="0"/>
    <s v="publishing/art books"/>
    <n v="-0.94940000000000002"/>
    <n v="84.333333333333329"/>
    <x v="3"/>
    <s v="art books"/>
    <n v="11"/>
    <n v="2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x v="1575"/>
    <x v="3"/>
    <b v="0"/>
    <n v="35"/>
    <b v="0"/>
    <s v="publishing/art books"/>
    <n v="-0.77090000000000003"/>
    <n v="65.457142857142856"/>
    <x v="3"/>
    <s v="art books"/>
    <n v="11"/>
    <n v="2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x v="1576"/>
    <x v="0"/>
    <b v="0"/>
    <n v="10"/>
    <b v="0"/>
    <s v="publishing/art books"/>
    <n v="-0.87"/>
    <n v="65"/>
    <x v="3"/>
    <s v="art books"/>
    <n v="11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x v="1577"/>
    <x v="5"/>
    <b v="0"/>
    <n v="2"/>
    <b v="0"/>
    <s v="publishing/art books"/>
    <n v="-0.99450000000000005"/>
    <n v="27.5"/>
    <x v="3"/>
    <s v="art books"/>
    <n v="11"/>
    <n v="2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x v="1578"/>
    <x v="7"/>
    <b v="0"/>
    <n v="4"/>
    <b v="0"/>
    <s v="publishing/art books"/>
    <n v="-0.89193463363205061"/>
    <n v="51.25"/>
    <x v="3"/>
    <s v="art books"/>
    <n v="11"/>
    <n v="2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x v="1579"/>
    <x v="4"/>
    <b v="0"/>
    <n v="2"/>
    <b v="0"/>
    <s v="publishing/art books"/>
    <n v="-0.99159915991599157"/>
    <n v="14"/>
    <x v="3"/>
    <s v="art books"/>
    <n v="11"/>
    <n v="2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x v="1580"/>
    <x v="5"/>
    <b v="0"/>
    <n v="0"/>
    <b v="0"/>
    <s v="publishing/art books"/>
    <n v="-1"/>
    <e v="#DIV/0!"/>
    <x v="3"/>
    <s v="art books"/>
    <n v="11"/>
    <n v="2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x v="1581"/>
    <x v="0"/>
    <b v="0"/>
    <n v="1"/>
    <b v="0"/>
    <s v="photography/places"/>
    <n v="-0.995"/>
    <n v="5"/>
    <x v="8"/>
    <s v="places"/>
    <n v="12"/>
    <n v="18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x v="1582"/>
    <x v="0"/>
    <b v="0"/>
    <n v="3"/>
    <b v="0"/>
    <s v="photography/places"/>
    <n v="-0.90700000000000003"/>
    <n v="31"/>
    <x v="8"/>
    <s v="places"/>
    <n v="12"/>
    <n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x v="1583"/>
    <x v="3"/>
    <b v="0"/>
    <n v="1"/>
    <b v="0"/>
    <s v="photography/places"/>
    <n v="-0.99924999999999997"/>
    <n v="15"/>
    <x v="8"/>
    <s v="places"/>
    <n v="12"/>
    <n v="1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x v="1584"/>
    <x v="3"/>
    <b v="0"/>
    <n v="0"/>
    <b v="0"/>
    <s v="photography/places"/>
    <n v="-1"/>
    <e v="#DIV/0!"/>
    <x v="8"/>
    <s v="places"/>
    <n v="12"/>
    <n v="1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x v="1585"/>
    <x v="2"/>
    <b v="0"/>
    <n v="12"/>
    <b v="0"/>
    <s v="photography/places"/>
    <n v="-0.21"/>
    <n v="131.66666666666666"/>
    <x v="8"/>
    <s v="places"/>
    <n v="12"/>
    <n v="18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x v="1586"/>
    <x v="0"/>
    <b v="0"/>
    <n v="0"/>
    <b v="0"/>
    <s v="photography/places"/>
    <n v="-1"/>
    <e v="#DIV/0!"/>
    <x v="8"/>
    <s v="places"/>
    <n v="12"/>
    <n v="1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x v="1587"/>
    <x v="3"/>
    <b v="0"/>
    <n v="1"/>
    <b v="0"/>
    <s v="photography/places"/>
    <n v="-0.99986666666666668"/>
    <n v="1"/>
    <x v="8"/>
    <s v="places"/>
    <n v="12"/>
    <n v="18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x v="1588"/>
    <x v="0"/>
    <b v="0"/>
    <n v="0"/>
    <b v="0"/>
    <s v="photography/places"/>
    <n v="-1"/>
    <e v="#DIV/0!"/>
    <x v="8"/>
    <s v="places"/>
    <n v="12"/>
    <n v="1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x v="1589"/>
    <x v="0"/>
    <b v="0"/>
    <n v="0"/>
    <b v="0"/>
    <s v="photography/places"/>
    <n v="-1"/>
    <e v="#DIV/0!"/>
    <x v="8"/>
    <s v="places"/>
    <n v="12"/>
    <n v="18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x v="1590"/>
    <x v="0"/>
    <b v="0"/>
    <n v="2"/>
    <b v="0"/>
    <s v="photography/places"/>
    <n v="-0.98299999999999998"/>
    <n v="510"/>
    <x v="8"/>
    <s v="places"/>
    <n v="12"/>
    <n v="1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x v="1591"/>
    <x v="2"/>
    <b v="0"/>
    <n v="92"/>
    <b v="0"/>
    <s v="photography/places"/>
    <n v="-0.70771428571428574"/>
    <n v="44.478260869565219"/>
    <x v="8"/>
    <s v="places"/>
    <n v="12"/>
    <n v="1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x v="1592"/>
    <x v="0"/>
    <b v="0"/>
    <n v="0"/>
    <b v="0"/>
    <s v="photography/places"/>
    <n v="-1"/>
    <e v="#DIV/0!"/>
    <x v="8"/>
    <s v="places"/>
    <n v="12"/>
    <n v="1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x v="1593"/>
    <x v="0"/>
    <b v="0"/>
    <n v="3"/>
    <b v="0"/>
    <s v="photography/places"/>
    <n v="-0.9998636363636364"/>
    <n v="1"/>
    <x v="8"/>
    <s v="places"/>
    <n v="12"/>
    <n v="1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x v="1594"/>
    <x v="2"/>
    <b v="0"/>
    <n v="10"/>
    <b v="0"/>
    <s v="photography/places"/>
    <n v="-0.79500000000000004"/>
    <n v="20.5"/>
    <x v="8"/>
    <s v="places"/>
    <n v="12"/>
    <n v="1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x v="1595"/>
    <x v="3"/>
    <b v="0"/>
    <n v="7"/>
    <b v="0"/>
    <s v="photography/places"/>
    <n v="-0.99719999999999998"/>
    <n v="40"/>
    <x v="8"/>
    <s v="places"/>
    <n v="12"/>
    <n v="1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x v="1596"/>
    <x v="3"/>
    <b v="0"/>
    <n v="3"/>
    <b v="0"/>
    <s v="photography/places"/>
    <n v="-0.97692307692307689"/>
    <n v="25"/>
    <x v="8"/>
    <s v="places"/>
    <n v="12"/>
    <n v="1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x v="1597"/>
    <x v="2"/>
    <b v="0"/>
    <n v="0"/>
    <b v="0"/>
    <s v="photography/places"/>
    <n v="-1"/>
    <e v="#DIV/0!"/>
    <x v="8"/>
    <s v="places"/>
    <n v="12"/>
    <n v="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x v="1598"/>
    <x v="0"/>
    <b v="0"/>
    <n v="1"/>
    <b v="0"/>
    <s v="photography/places"/>
    <n v="-0.99875000000000003"/>
    <n v="1"/>
    <x v="8"/>
    <s v="places"/>
    <n v="12"/>
    <n v="1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x v="1599"/>
    <x v="2"/>
    <b v="0"/>
    <n v="0"/>
    <b v="0"/>
    <s v="photography/places"/>
    <n v="-1"/>
    <e v="#DIV/0!"/>
    <x v="8"/>
    <s v="places"/>
    <n v="12"/>
    <n v="1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x v="1600"/>
    <x v="3"/>
    <b v="0"/>
    <n v="9"/>
    <b v="0"/>
    <s v="photography/places"/>
    <n v="-0.92659999999999998"/>
    <n v="40.777777777777779"/>
    <x v="8"/>
    <s v="places"/>
    <n v="12"/>
    <n v="1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x v="1601"/>
    <x v="6"/>
    <b v="0"/>
    <n v="56"/>
    <b v="1"/>
    <s v="music/rock"/>
    <n v="8.249200000000001E-2"/>
    <n v="48.325535714285714"/>
    <x v="4"/>
    <s v="rock"/>
    <n v="6"/>
    <n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x v="1602"/>
    <x v="6"/>
    <b v="0"/>
    <n v="32"/>
    <b v="1"/>
    <s v="music/rock"/>
    <n v="1.6666666666666668E-3"/>
    <n v="46.953125"/>
    <x v="4"/>
    <s v="rock"/>
    <n v="6"/>
    <n v="1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x v="1603"/>
    <x v="6"/>
    <b v="0"/>
    <n v="30"/>
    <b v="1"/>
    <s v="music/rock"/>
    <n v="3.3000000000004093E-4"/>
    <n v="66.688666666666663"/>
    <x v="4"/>
    <s v="rock"/>
    <n v="6"/>
    <n v="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x v="1604"/>
    <x v="5"/>
    <b v="0"/>
    <n v="70"/>
    <b v="1"/>
    <s v="music/rock"/>
    <n v="0.22107142857142856"/>
    <n v="48.842857142857142"/>
    <x v="4"/>
    <s v="rock"/>
    <n v="6"/>
    <n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x v="1605"/>
    <x v="6"/>
    <b v="0"/>
    <n v="44"/>
    <b v="1"/>
    <s v="music/rock"/>
    <n v="6.9333333333333937E-3"/>
    <n v="137.30909090909091"/>
    <x v="4"/>
    <s v="rock"/>
    <n v="6"/>
    <n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x v="1606"/>
    <x v="7"/>
    <b v="0"/>
    <n v="92"/>
    <b v="1"/>
    <s v="music/rock"/>
    <n v="1.0041249999999991E-2"/>
    <n v="87.829673913043479"/>
    <x v="4"/>
    <s v="rock"/>
    <n v="6"/>
    <n v="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x v="1607"/>
    <x v="5"/>
    <b v="0"/>
    <n v="205"/>
    <b v="1"/>
    <s v="music/rock"/>
    <n v="0.4511"/>
    <n v="70.785365853658533"/>
    <x v="4"/>
    <s v="rock"/>
    <n v="6"/>
    <n v="1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x v="1608"/>
    <x v="4"/>
    <b v="0"/>
    <n v="23"/>
    <b v="1"/>
    <s v="music/rock"/>
    <n v="1.2500000000000001E-2"/>
    <n v="52.826086956521742"/>
    <x v="4"/>
    <s v="rock"/>
    <n v="6"/>
    <n v="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x v="1609"/>
    <x v="6"/>
    <b v="0"/>
    <n v="4"/>
    <b v="1"/>
    <s v="music/rock"/>
    <n v="0.18333333333333332"/>
    <n v="443.75"/>
    <x v="4"/>
    <s v="rock"/>
    <n v="6"/>
    <n v="1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x v="1610"/>
    <x v="5"/>
    <b v="0"/>
    <n v="112"/>
    <b v="1"/>
    <s v="music/rock"/>
    <n v="1.7184999999999999"/>
    <n v="48.544642857142854"/>
    <x v="4"/>
    <s v="rock"/>
    <n v="6"/>
    <n v="10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x v="1611"/>
    <x v="4"/>
    <b v="0"/>
    <n v="27"/>
    <b v="1"/>
    <s v="music/rock"/>
    <n v="0.25124999999999997"/>
    <n v="37.074074074074076"/>
    <x v="4"/>
    <s v="rock"/>
    <n v="6"/>
    <n v="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x v="1612"/>
    <x v="5"/>
    <b v="0"/>
    <n v="11"/>
    <b v="1"/>
    <s v="music/rock"/>
    <n v="0.1"/>
    <n v="50"/>
    <x v="4"/>
    <s v="rock"/>
    <n v="6"/>
    <n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x v="1613"/>
    <x v="5"/>
    <b v="0"/>
    <n v="26"/>
    <b v="1"/>
    <s v="music/rock"/>
    <n v="1.4999999999999999E-2"/>
    <n v="39.03846153846154"/>
    <x v="4"/>
    <s v="rock"/>
    <n v="6"/>
    <n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x v="1614"/>
    <x v="3"/>
    <b v="0"/>
    <n v="77"/>
    <b v="1"/>
    <s v="music/rock"/>
    <n v="2.7E-2"/>
    <n v="66.688311688311686"/>
    <x v="4"/>
    <s v="rock"/>
    <n v="6"/>
    <n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x v="1615"/>
    <x v="6"/>
    <b v="0"/>
    <n v="136"/>
    <b v="1"/>
    <s v="music/rock"/>
    <n v="0.14124999999999999"/>
    <n v="67.132352941176464"/>
    <x v="4"/>
    <s v="rock"/>
    <n v="6"/>
    <n v="1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x v="1616"/>
    <x v="5"/>
    <b v="0"/>
    <n v="157"/>
    <b v="1"/>
    <s v="music/rock"/>
    <n v="4.2000000000000003E-2"/>
    <n v="66.369426751592357"/>
    <x v="4"/>
    <s v="rock"/>
    <n v="6"/>
    <n v="1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x v="1617"/>
    <x v="4"/>
    <b v="0"/>
    <n v="158"/>
    <b v="1"/>
    <s v="music/rock"/>
    <n v="0.45857142857142857"/>
    <n v="64.620253164556956"/>
    <x v="4"/>
    <s v="rock"/>
    <n v="6"/>
    <n v="1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x v="1618"/>
    <x v="4"/>
    <b v="0"/>
    <n v="27"/>
    <b v="1"/>
    <s v="music/rock"/>
    <n v="5.0666666666666665E-2"/>
    <n v="58.370370370370374"/>
    <x v="4"/>
    <s v="rock"/>
    <n v="6"/>
    <n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x v="1619"/>
    <x v="3"/>
    <b v="0"/>
    <n v="23"/>
    <b v="1"/>
    <s v="music/rock"/>
    <n v="0.33333333333333331"/>
    <n v="86.956521739130437"/>
    <x v="4"/>
    <s v="rock"/>
    <n v="6"/>
    <n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x v="1620"/>
    <x v="4"/>
    <b v="0"/>
    <n v="17"/>
    <b v="1"/>
    <s v="music/rock"/>
    <n v="0.13"/>
    <n v="66.470588235294116"/>
    <x v="4"/>
    <s v="rock"/>
    <n v="6"/>
    <n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x v="1621"/>
    <x v="5"/>
    <b v="0"/>
    <n v="37"/>
    <b v="1"/>
    <s v="music/rock"/>
    <n v="0.21199999999999999"/>
    <n v="163.78378378378378"/>
    <x v="4"/>
    <s v="rock"/>
    <n v="6"/>
    <n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x v="1622"/>
    <x v="3"/>
    <b v="0"/>
    <n v="65"/>
    <b v="1"/>
    <s v="music/rock"/>
    <n v="1.7246376811594202E-2"/>
    <n v="107.98461538461538"/>
    <x v="4"/>
    <s v="rock"/>
    <n v="6"/>
    <n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x v="1623"/>
    <x v="4"/>
    <b v="0"/>
    <n v="18"/>
    <b v="1"/>
    <s v="music/rock"/>
    <n v="1.0666666666666666E-2"/>
    <n v="42.111111111111114"/>
    <x v="4"/>
    <s v="rock"/>
    <n v="6"/>
    <n v="1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x v="1624"/>
    <x v="5"/>
    <b v="0"/>
    <n v="25"/>
    <b v="1"/>
    <s v="music/rock"/>
    <n v="0.18"/>
    <n v="47.2"/>
    <x v="4"/>
    <s v="rock"/>
    <n v="6"/>
    <n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x v="1625"/>
    <x v="5"/>
    <b v="0"/>
    <n v="104"/>
    <b v="1"/>
    <s v="music/rock"/>
    <n v="0.55333333333333334"/>
    <n v="112.01923076923077"/>
    <x v="4"/>
    <s v="rock"/>
    <n v="6"/>
    <n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x v="1626"/>
    <x v="4"/>
    <b v="0"/>
    <n v="108"/>
    <b v="1"/>
    <s v="music/rock"/>
    <n v="1.1875E-2"/>
    <n v="74.953703703703709"/>
    <x v="4"/>
    <s v="rock"/>
    <n v="6"/>
    <n v="1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x v="1627"/>
    <x v="5"/>
    <b v="0"/>
    <n v="38"/>
    <b v="1"/>
    <s v="music/rock"/>
    <n v="0.17"/>
    <n v="61.578947368421055"/>
    <x v="4"/>
    <s v="rock"/>
    <n v="6"/>
    <n v="1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x v="1628"/>
    <x v="3"/>
    <b v="0"/>
    <n v="88"/>
    <b v="1"/>
    <s v="music/rock"/>
    <n v="9.2499999999999995E-3"/>
    <n v="45.875"/>
    <x v="4"/>
    <s v="rock"/>
    <n v="6"/>
    <n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x v="1629"/>
    <x v="3"/>
    <b v="0"/>
    <n v="82"/>
    <b v="1"/>
    <s v="music/rock"/>
    <n v="3.6666666666666667E-2"/>
    <n v="75.853658536585371"/>
    <x v="4"/>
    <s v="rock"/>
    <n v="6"/>
    <n v="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x v="1630"/>
    <x v="5"/>
    <b v="0"/>
    <n v="126"/>
    <b v="1"/>
    <s v="music/rock"/>
    <n v="1.6525000000000001"/>
    <n v="84.206349206349202"/>
    <x v="4"/>
    <s v="rock"/>
    <n v="6"/>
    <n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x v="1631"/>
    <x v="5"/>
    <b v="0"/>
    <n v="133"/>
    <b v="1"/>
    <s v="music/rock"/>
    <n v="0.55910000000000004"/>
    <n v="117.22556390977444"/>
    <x v="4"/>
    <s v="rock"/>
    <n v="6"/>
    <n v="1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x v="1632"/>
    <x v="6"/>
    <b v="0"/>
    <n v="47"/>
    <b v="1"/>
    <s v="music/rock"/>
    <n v="1.6250000000000001E-2"/>
    <n v="86.489361702127653"/>
    <x v="4"/>
    <s v="rock"/>
    <n v="6"/>
    <n v="1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x v="1633"/>
    <x v="6"/>
    <b v="0"/>
    <n v="58"/>
    <b v="1"/>
    <s v="music/rock"/>
    <n v="0"/>
    <n v="172.41379310344828"/>
    <x v="4"/>
    <s v="rock"/>
    <n v="6"/>
    <n v="1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x v="1634"/>
    <x v="6"/>
    <b v="0"/>
    <n v="32"/>
    <b v="1"/>
    <s v="music/rock"/>
    <n v="5.0000000000000001E-3"/>
    <n v="62.8125"/>
    <x v="4"/>
    <s v="rock"/>
    <n v="6"/>
    <n v="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x v="1635"/>
    <x v="2"/>
    <b v="0"/>
    <n v="37"/>
    <b v="1"/>
    <s v="music/rock"/>
    <n v="0.253"/>
    <n v="67.729729729729726"/>
    <x v="4"/>
    <s v="rock"/>
    <n v="6"/>
    <n v="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x v="1636"/>
    <x v="6"/>
    <b v="0"/>
    <n v="87"/>
    <b v="1"/>
    <s v="music/rock"/>
    <n v="3.5555555555555556E-2"/>
    <n v="53.5632183908046"/>
    <x v="4"/>
    <s v="rock"/>
    <n v="6"/>
    <n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x v="1637"/>
    <x v="8"/>
    <b v="0"/>
    <n v="15"/>
    <b v="1"/>
    <s v="music/rock"/>
    <n v="3.7999999999999999E-2"/>
    <n v="34.6"/>
    <x v="4"/>
    <s v="rock"/>
    <n v="6"/>
    <n v="10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x v="1638"/>
    <x v="4"/>
    <b v="0"/>
    <n v="27"/>
    <b v="1"/>
    <s v="music/rock"/>
    <n v="0.05"/>
    <n v="38.888888888888886"/>
    <x v="4"/>
    <s v="rock"/>
    <n v="6"/>
    <n v="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x v="1639"/>
    <x v="5"/>
    <b v="0"/>
    <n v="19"/>
    <b v="1"/>
    <s v="music/rock"/>
    <n v="0"/>
    <n v="94.736842105263165"/>
    <x v="4"/>
    <s v="rock"/>
    <n v="6"/>
    <n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x v="1640"/>
    <x v="7"/>
    <b v="0"/>
    <n v="17"/>
    <b v="1"/>
    <s v="music/rock"/>
    <n v="0.69860000000000011"/>
    <n v="39.967058823529413"/>
    <x v="4"/>
    <s v="rock"/>
    <n v="6"/>
    <n v="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x v="1641"/>
    <x v="3"/>
    <b v="0"/>
    <n v="26"/>
    <b v="1"/>
    <s v="music/pop"/>
    <n v="1.4E-2"/>
    <n v="97.5"/>
    <x v="4"/>
    <s v="pop"/>
    <n v="6"/>
    <n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x v="1642"/>
    <x v="6"/>
    <b v="0"/>
    <n v="28"/>
    <b v="1"/>
    <s v="music/pop"/>
    <n v="0"/>
    <n v="42.857142857142854"/>
    <x v="4"/>
    <s v="pop"/>
    <n v="6"/>
    <n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x v="1643"/>
    <x v="5"/>
    <b v="0"/>
    <n v="37"/>
    <b v="1"/>
    <s v="music/pop"/>
    <n v="0.247"/>
    <n v="168.51351351351352"/>
    <x v="4"/>
    <s v="pop"/>
    <n v="6"/>
    <n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x v="1644"/>
    <x v="5"/>
    <b v="0"/>
    <n v="128"/>
    <b v="1"/>
    <s v="music/pop"/>
    <n v="9.5000000000000001E-2"/>
    <n v="85.546875"/>
    <x v="4"/>
    <s v="pop"/>
    <n v="6"/>
    <n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x v="1645"/>
    <x v="4"/>
    <b v="0"/>
    <n v="10"/>
    <b v="1"/>
    <s v="music/pop"/>
    <n v="0.108"/>
    <n v="554"/>
    <x v="4"/>
    <s v="pop"/>
    <n v="6"/>
    <n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x v="1646"/>
    <x v="3"/>
    <b v="0"/>
    <n v="83"/>
    <b v="1"/>
    <s v="music/pop"/>
    <n v="0.10199999999999999"/>
    <n v="26.554216867469879"/>
    <x v="4"/>
    <s v="pop"/>
    <n v="6"/>
    <n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x v="1647"/>
    <x v="5"/>
    <b v="0"/>
    <n v="46"/>
    <b v="1"/>
    <s v="music/pop"/>
    <n v="4.7199999999999999E-2"/>
    <n v="113.82608695652173"/>
    <x v="4"/>
    <s v="pop"/>
    <n v="6"/>
    <n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x v="1648"/>
    <x v="6"/>
    <b v="0"/>
    <n v="90"/>
    <b v="1"/>
    <s v="music/pop"/>
    <n v="0.25260869565217392"/>
    <n v="32.011111111111113"/>
    <x v="4"/>
    <s v="pop"/>
    <n v="6"/>
    <n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x v="1649"/>
    <x v="3"/>
    <b v="0"/>
    <n v="81"/>
    <b v="1"/>
    <s v="music/pop"/>
    <n v="5.8763157894736653E-3"/>
    <n v="47.189259259259259"/>
    <x v="4"/>
    <s v="pop"/>
    <n v="6"/>
    <n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x v="1650"/>
    <x v="4"/>
    <b v="0"/>
    <n v="32"/>
    <b v="1"/>
    <s v="music/pop"/>
    <n v="0.41549999999999998"/>
    <n v="88.46875"/>
    <x v="4"/>
    <s v="pop"/>
    <n v="6"/>
    <n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x v="1651"/>
    <x v="6"/>
    <b v="0"/>
    <n v="20"/>
    <b v="1"/>
    <s v="music/pop"/>
    <n v="7.4999999999999997E-3"/>
    <n v="100.75"/>
    <x v="4"/>
    <s v="pop"/>
    <n v="6"/>
    <n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x v="1652"/>
    <x v="4"/>
    <b v="0"/>
    <n v="70"/>
    <b v="1"/>
    <s v="music/pop"/>
    <n v="6.6666666666666671E-3"/>
    <n v="64.714285714285708"/>
    <x v="4"/>
    <s v="pop"/>
    <n v="6"/>
    <n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x v="1653"/>
    <x v="6"/>
    <b v="0"/>
    <n v="168"/>
    <b v="1"/>
    <s v="music/pop"/>
    <n v="0.74230400000000007"/>
    <n v="51.854285714285716"/>
    <x v="4"/>
    <s v="pop"/>
    <n v="6"/>
    <n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x v="1654"/>
    <x v="5"/>
    <b v="0"/>
    <n v="34"/>
    <b v="1"/>
    <s v="music/pop"/>
    <n v="0.1990909090909091"/>
    <n v="38.794117647058826"/>
    <x v="4"/>
    <s v="pop"/>
    <n v="6"/>
    <n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x v="1655"/>
    <x v="5"/>
    <b v="0"/>
    <n v="48"/>
    <b v="1"/>
    <s v="music/pop"/>
    <n v="0.42866666666666664"/>
    <n v="44.645833333333336"/>
    <x v="4"/>
    <s v="pop"/>
    <n v="6"/>
    <n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x v="1656"/>
    <x v="5"/>
    <b v="0"/>
    <n v="48"/>
    <b v="1"/>
    <s v="music/pop"/>
    <n v="3.3493333333333188E-3"/>
    <n v="156.77333333333334"/>
    <x v="4"/>
    <s v="pop"/>
    <n v="6"/>
    <n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x v="1657"/>
    <x v="5"/>
    <b v="0"/>
    <n v="221"/>
    <b v="1"/>
    <s v="music/pop"/>
    <n v="4.9338000000000028E-2"/>
    <n v="118.70339366515837"/>
    <x v="4"/>
    <s v="pop"/>
    <n v="6"/>
    <n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x v="1658"/>
    <x v="5"/>
    <b v="0"/>
    <n v="107"/>
    <b v="1"/>
    <s v="music/pop"/>
    <n v="0.32233333333333336"/>
    <n v="74.149532710280369"/>
    <x v="4"/>
    <s v="pop"/>
    <n v="6"/>
    <n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x v="1659"/>
    <x v="4"/>
    <b v="0"/>
    <n v="45"/>
    <b v="1"/>
    <s v="music/pop"/>
    <n v="0.128"/>
    <n v="12.533333333333333"/>
    <x v="4"/>
    <s v="pop"/>
    <n v="6"/>
    <n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x v="1660"/>
    <x v="2"/>
    <b v="0"/>
    <n v="36"/>
    <b v="1"/>
    <s v="music/pop"/>
    <n v="11.5375"/>
    <n v="27.861111111111111"/>
    <x v="4"/>
    <s v="pop"/>
    <n v="6"/>
    <n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x v="1661"/>
    <x v="0"/>
    <b v="0"/>
    <n v="101"/>
    <b v="1"/>
    <s v="music/pop"/>
    <n v="2.5063291139240506E-2"/>
    <n v="80.178217821782184"/>
    <x v="4"/>
    <s v="pop"/>
    <n v="6"/>
    <n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x v="1662"/>
    <x v="6"/>
    <b v="0"/>
    <n v="62"/>
    <b v="1"/>
    <s v="music/pop"/>
    <n v="2.6374999999999999E-2"/>
    <n v="132.43548387096774"/>
    <x v="4"/>
    <s v="pop"/>
    <n v="6"/>
    <n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x v="1663"/>
    <x v="0"/>
    <b v="0"/>
    <n v="32"/>
    <b v="1"/>
    <s v="music/pop"/>
    <n v="0.08"/>
    <n v="33.75"/>
    <x v="4"/>
    <s v="pop"/>
    <n v="6"/>
    <n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x v="1664"/>
    <x v="5"/>
    <b v="0"/>
    <n v="89"/>
    <b v="1"/>
    <s v="music/pop"/>
    <n v="0.22408799999999993"/>
    <n v="34.384494382022467"/>
    <x v="4"/>
    <s v="pop"/>
    <n v="6"/>
    <n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x v="1665"/>
    <x v="6"/>
    <b v="0"/>
    <n v="93"/>
    <b v="1"/>
    <s v="music/pop"/>
    <n v="0.19457142857142856"/>
    <n v="44.956989247311824"/>
    <x v="4"/>
    <s v="pop"/>
    <n v="6"/>
    <n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x v="1666"/>
    <x v="4"/>
    <b v="0"/>
    <n v="98"/>
    <b v="1"/>
    <s v="music/pop"/>
    <n v="0.60880000000000001"/>
    <n v="41.04081632653061"/>
    <x v="4"/>
    <s v="pop"/>
    <n v="6"/>
    <n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x v="1667"/>
    <x v="3"/>
    <b v="0"/>
    <n v="82"/>
    <b v="1"/>
    <s v="music/pop"/>
    <n v="0.26852941176470591"/>
    <n v="52.597560975609753"/>
    <x v="4"/>
    <s v="pop"/>
    <n v="6"/>
    <n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x v="1668"/>
    <x v="6"/>
    <b v="0"/>
    <n v="116"/>
    <b v="1"/>
    <s v="music/pop"/>
    <n v="2.6374999999999999E-2"/>
    <n v="70.784482758620683"/>
    <x v="4"/>
    <s v="pop"/>
    <n v="6"/>
    <n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x v="1669"/>
    <x v="2"/>
    <b v="0"/>
    <n v="52"/>
    <b v="1"/>
    <s v="music/pop"/>
    <n v="0.39750000000000002"/>
    <n v="53.75"/>
    <x v="4"/>
    <s v="pop"/>
    <n v="6"/>
    <n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x v="1670"/>
    <x v="7"/>
    <b v="0"/>
    <n v="23"/>
    <b v="1"/>
    <s v="music/pop"/>
    <n v="2.5999999999999999E-2"/>
    <n v="44.608695652173914"/>
    <x v="4"/>
    <s v="pop"/>
    <n v="6"/>
    <n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x v="1671"/>
    <x v="2"/>
    <b v="0"/>
    <n v="77"/>
    <b v="1"/>
    <s v="music/pop"/>
    <n v="6.7350000000000135E-3"/>
    <n v="26.148961038961041"/>
    <x v="4"/>
    <s v="pop"/>
    <n v="6"/>
    <n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x v="1672"/>
    <x v="5"/>
    <b v="0"/>
    <n v="49"/>
    <b v="1"/>
    <s v="music/pop"/>
    <n v="0.12941176470588237"/>
    <n v="39.183673469387756"/>
    <x v="4"/>
    <s v="pop"/>
    <n v="6"/>
    <n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x v="1673"/>
    <x v="0"/>
    <b v="0"/>
    <n v="59"/>
    <b v="1"/>
    <s v="music/pop"/>
    <n v="0.28095238095238095"/>
    <n v="45.593220338983052"/>
    <x v="4"/>
    <s v="pop"/>
    <n v="6"/>
    <n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x v="1674"/>
    <x v="2"/>
    <b v="0"/>
    <n v="113"/>
    <b v="1"/>
    <s v="music/pop"/>
    <n v="1.0169999999999999"/>
    <n v="89.247787610619469"/>
    <x v="4"/>
    <s v="pop"/>
    <n v="6"/>
    <n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x v="1675"/>
    <x v="6"/>
    <b v="0"/>
    <n v="34"/>
    <b v="1"/>
    <s v="music/pop"/>
    <n v="0.3741600000000001"/>
    <n v="40.416470588235299"/>
    <x v="4"/>
    <s v="pop"/>
    <n v="6"/>
    <n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x v="1676"/>
    <x v="5"/>
    <b v="0"/>
    <n v="42"/>
    <b v="1"/>
    <s v="music/pop"/>
    <n v="0.15333333333333332"/>
    <n v="82.38095238095238"/>
    <x v="4"/>
    <s v="pop"/>
    <n v="6"/>
    <n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x v="1677"/>
    <x v="2"/>
    <b v="0"/>
    <n v="42"/>
    <b v="1"/>
    <s v="music/pop"/>
    <n v="0.11666666666666667"/>
    <n v="159.52380952380952"/>
    <x v="4"/>
    <s v="pop"/>
    <n v="6"/>
    <n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x v="1678"/>
    <x v="3"/>
    <b v="0"/>
    <n v="49"/>
    <b v="1"/>
    <s v="music/pop"/>
    <n v="0.184"/>
    <n v="36.244897959183675"/>
    <x v="4"/>
    <s v="pop"/>
    <n v="6"/>
    <n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x v="1679"/>
    <x v="6"/>
    <b v="0"/>
    <n v="56"/>
    <b v="1"/>
    <s v="music/pop"/>
    <n v="0.75"/>
    <n v="62.5"/>
    <x v="4"/>
    <s v="pop"/>
    <n v="6"/>
    <n v="9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x v="1680"/>
    <x v="3"/>
    <b v="0"/>
    <n v="25"/>
    <b v="1"/>
    <s v="music/pop"/>
    <n v="0.17499999999999999"/>
    <n v="47"/>
    <x v="4"/>
    <s v="pop"/>
    <n v="6"/>
    <n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x v="1681"/>
    <x v="1"/>
    <b v="0"/>
    <n v="884"/>
    <b v="0"/>
    <s v="music/faith"/>
    <n v="1.422123076923084E-2"/>
    <n v="74.575090497737563"/>
    <x v="4"/>
    <s v="faith"/>
    <n v="6"/>
    <n v="1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x v="1682"/>
    <x v="1"/>
    <b v="0"/>
    <n v="0"/>
    <b v="0"/>
    <s v="music/faith"/>
    <n v="-1"/>
    <e v="#DIV/0!"/>
    <x v="4"/>
    <s v="faith"/>
    <n v="6"/>
    <n v="1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x v="1683"/>
    <x v="1"/>
    <b v="0"/>
    <n v="10"/>
    <b v="0"/>
    <s v="music/faith"/>
    <n v="-0.78285714285714281"/>
    <n v="76"/>
    <x v="4"/>
    <s v="faith"/>
    <n v="6"/>
    <n v="1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x v="1684"/>
    <x v="1"/>
    <b v="0"/>
    <n v="101"/>
    <b v="0"/>
    <s v="music/faith"/>
    <n v="9.1249999999999998E-2"/>
    <n v="86.43564356435644"/>
    <x v="4"/>
    <s v="faith"/>
    <n v="6"/>
    <n v="1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x v="1685"/>
    <x v="1"/>
    <b v="0"/>
    <n v="15"/>
    <b v="0"/>
    <s v="music/faith"/>
    <n v="2.8571428571428571E-2"/>
    <n v="24"/>
    <x v="4"/>
    <s v="faith"/>
    <n v="6"/>
    <n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x v="1686"/>
    <x v="1"/>
    <b v="0"/>
    <n v="1"/>
    <b v="0"/>
    <s v="music/faith"/>
    <n v="-0.99639999999999995"/>
    <n v="18"/>
    <x v="4"/>
    <s v="faith"/>
    <n v="6"/>
    <n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x v="1687"/>
    <x v="1"/>
    <b v="0"/>
    <n v="39"/>
    <b v="0"/>
    <s v="music/faith"/>
    <n v="-0.6875"/>
    <n v="80.128205128205124"/>
    <x v="4"/>
    <s v="faith"/>
    <n v="6"/>
    <n v="1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x v="1688"/>
    <x v="1"/>
    <b v="0"/>
    <n v="7"/>
    <b v="0"/>
    <s v="music/faith"/>
    <n v="-0.55700000000000005"/>
    <n v="253.14285714285714"/>
    <x v="4"/>
    <s v="faith"/>
    <n v="6"/>
    <n v="11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x v="1689"/>
    <x v="1"/>
    <b v="0"/>
    <n v="14"/>
    <b v="0"/>
    <s v="music/faith"/>
    <n v="0"/>
    <n v="171.42857142857142"/>
    <x v="4"/>
    <s v="faith"/>
    <n v="6"/>
    <n v="1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x v="1690"/>
    <x v="1"/>
    <b v="0"/>
    <n v="11"/>
    <b v="0"/>
    <s v="music/faith"/>
    <n v="-0.746"/>
    <n v="57.727272727272727"/>
    <x v="4"/>
    <s v="faith"/>
    <n v="6"/>
    <n v="1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x v="1691"/>
    <x v="1"/>
    <b v="0"/>
    <n v="38"/>
    <b v="0"/>
    <s v="music/faith"/>
    <n v="-0.66526666666666667"/>
    <n v="264.26315789473682"/>
    <x v="4"/>
    <s v="faith"/>
    <n v="6"/>
    <n v="1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x v="1692"/>
    <x v="1"/>
    <b v="0"/>
    <n v="15"/>
    <b v="0"/>
    <s v="music/faith"/>
    <n v="-0.52200000000000002"/>
    <n v="159.33333333333334"/>
    <x v="4"/>
    <s v="faith"/>
    <n v="6"/>
    <n v="1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x v="1693"/>
    <x v="1"/>
    <b v="0"/>
    <n v="8"/>
    <b v="0"/>
    <s v="music/faith"/>
    <n v="-0.90666666666666662"/>
    <n v="35"/>
    <x v="4"/>
    <s v="faith"/>
    <n v="6"/>
    <n v="1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x v="1694"/>
    <x v="1"/>
    <b v="0"/>
    <n v="1"/>
    <b v="0"/>
    <s v="music/faith"/>
    <n v="-0.99950000000000006"/>
    <n v="5"/>
    <x v="4"/>
    <s v="faith"/>
    <n v="6"/>
    <n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x v="1695"/>
    <x v="1"/>
    <b v="0"/>
    <n v="23"/>
    <b v="0"/>
    <s v="music/faith"/>
    <n v="-0.88291666666666668"/>
    <n v="61.086956521739133"/>
    <x v="4"/>
    <s v="faith"/>
    <n v="6"/>
    <n v="1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x v="1696"/>
    <x v="1"/>
    <b v="0"/>
    <n v="0"/>
    <b v="0"/>
    <s v="music/faith"/>
    <n v="-1"/>
    <e v="#DIV/0!"/>
    <x v="4"/>
    <s v="faith"/>
    <n v="6"/>
    <n v="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x v="1697"/>
    <x v="1"/>
    <b v="0"/>
    <n v="22"/>
    <b v="0"/>
    <s v="music/faith"/>
    <n v="-0.79791999999999996"/>
    <n v="114.81818181818181"/>
    <x v="4"/>
    <s v="faith"/>
    <n v="6"/>
    <n v="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x v="1698"/>
    <x v="1"/>
    <b v="0"/>
    <n v="0"/>
    <b v="0"/>
    <s v="music/faith"/>
    <n v="-1"/>
    <e v="#DIV/0!"/>
    <x v="4"/>
    <s v="faith"/>
    <n v="6"/>
    <n v="1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x v="1699"/>
    <x v="1"/>
    <b v="0"/>
    <n v="4"/>
    <b v="0"/>
    <s v="music/faith"/>
    <n v="-0.95768854064642506"/>
    <n v="54"/>
    <x v="4"/>
    <s v="faith"/>
    <n v="6"/>
    <n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x v="1700"/>
    <x v="1"/>
    <b v="0"/>
    <n v="79"/>
    <b v="0"/>
    <s v="music/faith"/>
    <n v="-0.73939999999999995"/>
    <n v="65.974683544303801"/>
    <x v="4"/>
    <s v="faith"/>
    <n v="6"/>
    <n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x v="1701"/>
    <x v="3"/>
    <b v="0"/>
    <n v="2"/>
    <b v="0"/>
    <s v="music/faith"/>
    <n v="-0.99801980198019802"/>
    <n v="5"/>
    <x v="4"/>
    <s v="faith"/>
    <n v="6"/>
    <n v="11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x v="1702"/>
    <x v="0"/>
    <b v="0"/>
    <n v="1"/>
    <b v="0"/>
    <s v="music/faith"/>
    <n v="-0.99993939393939391"/>
    <n v="1"/>
    <x v="4"/>
    <s v="faith"/>
    <n v="6"/>
    <n v="1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x v="1703"/>
    <x v="0"/>
    <b v="0"/>
    <n v="2"/>
    <b v="0"/>
    <s v="music/faith"/>
    <n v="-0.98980000000000001"/>
    <n v="25.5"/>
    <x v="4"/>
    <s v="faith"/>
    <n v="6"/>
    <n v="1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x v="1704"/>
    <x v="0"/>
    <b v="0"/>
    <n v="11"/>
    <b v="0"/>
    <s v="music/faith"/>
    <n v="-0.34899999999999998"/>
    <n v="118.36363636363636"/>
    <x v="4"/>
    <s v="faith"/>
    <n v="6"/>
    <n v="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x v="1705"/>
    <x v="0"/>
    <b v="0"/>
    <n v="0"/>
    <b v="0"/>
    <s v="music/faith"/>
    <n v="-1"/>
    <e v="#DIV/0!"/>
    <x v="4"/>
    <s v="faith"/>
    <n v="6"/>
    <n v="1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x v="1706"/>
    <x v="0"/>
    <b v="0"/>
    <n v="0"/>
    <b v="0"/>
    <s v="music/faith"/>
    <n v="-1"/>
    <e v="#DIV/0!"/>
    <x v="4"/>
    <s v="faith"/>
    <n v="6"/>
    <n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x v="1707"/>
    <x v="2"/>
    <b v="0"/>
    <n v="9"/>
    <b v="0"/>
    <s v="music/faith"/>
    <n v="-0.90259999999999996"/>
    <n v="54.111111111111114"/>
    <x v="4"/>
    <s v="faith"/>
    <n v="6"/>
    <n v="1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x v="1708"/>
    <x v="2"/>
    <b v="0"/>
    <n v="0"/>
    <b v="0"/>
    <s v="music/faith"/>
    <n v="-1"/>
    <e v="#DIV/0!"/>
    <x v="4"/>
    <s v="faith"/>
    <n v="6"/>
    <n v="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x v="1709"/>
    <x v="3"/>
    <b v="0"/>
    <n v="4"/>
    <b v="0"/>
    <s v="music/faith"/>
    <n v="-0.9514285714285714"/>
    <n v="21.25"/>
    <x v="4"/>
    <s v="faith"/>
    <n v="6"/>
    <n v="1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x v="1710"/>
    <x v="0"/>
    <b v="0"/>
    <n v="1"/>
    <b v="0"/>
    <s v="music/faith"/>
    <n v="-0.99319999999999997"/>
    <n v="34"/>
    <x v="4"/>
    <s v="faith"/>
    <n v="6"/>
    <n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x v="1711"/>
    <x v="3"/>
    <b v="0"/>
    <n v="2"/>
    <b v="0"/>
    <s v="music/faith"/>
    <n v="-0.89500000000000002"/>
    <n v="525"/>
    <x v="4"/>
    <s v="faith"/>
    <n v="6"/>
    <n v="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x v="1712"/>
    <x v="0"/>
    <b v="0"/>
    <n v="0"/>
    <b v="0"/>
    <s v="music/faith"/>
    <n v="-1"/>
    <e v="#DIV/0!"/>
    <x v="4"/>
    <s v="faith"/>
    <n v="6"/>
    <n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x v="1713"/>
    <x v="3"/>
    <b v="0"/>
    <n v="1"/>
    <b v="0"/>
    <s v="music/faith"/>
    <n v="-0.98333333333333328"/>
    <n v="50"/>
    <x v="4"/>
    <s v="faith"/>
    <n v="6"/>
    <n v="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x v="1714"/>
    <x v="0"/>
    <b v="0"/>
    <n v="17"/>
    <b v="0"/>
    <s v="music/faith"/>
    <n v="-0.92132000000000003"/>
    <n v="115.70588235294117"/>
    <x v="4"/>
    <s v="faith"/>
    <n v="6"/>
    <n v="1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x v="1715"/>
    <x v="0"/>
    <b v="0"/>
    <n v="2"/>
    <b v="0"/>
    <s v="music/faith"/>
    <n v="-0.99780000000000002"/>
    <n v="5.5"/>
    <x v="4"/>
    <s v="faith"/>
    <n v="6"/>
    <n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x v="1716"/>
    <x v="2"/>
    <b v="0"/>
    <n v="3"/>
    <b v="0"/>
    <s v="music/faith"/>
    <n v="-0.92500000000000004"/>
    <n v="50"/>
    <x v="4"/>
    <s v="faith"/>
    <n v="6"/>
    <n v="1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x v="1717"/>
    <x v="2"/>
    <b v="0"/>
    <n v="41"/>
    <b v="0"/>
    <s v="music/faith"/>
    <n v="-0.57274119448698313"/>
    <n v="34.024390243902438"/>
    <x v="4"/>
    <s v="faith"/>
    <n v="6"/>
    <n v="11"/>
  </r>
  <r>
    <n v="1718"/>
    <s v="The Prodigal Son"/>
    <s v="A melody for the galaxy."/>
    <n v="35000"/>
    <n v="75"/>
    <x v="2"/>
    <s v="US"/>
    <s v="USD"/>
    <n v="1463201940"/>
    <d v="2016-05-13T23:59:00"/>
    <n v="1459435149"/>
    <x v="1718"/>
    <x v="2"/>
    <b v="0"/>
    <n v="2"/>
    <b v="0"/>
    <s v="music/faith"/>
    <n v="-0.99785714285714289"/>
    <n v="37.5"/>
    <x v="4"/>
    <s v="faith"/>
    <n v="6"/>
    <n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x v="1719"/>
    <x v="3"/>
    <b v="0"/>
    <n v="3"/>
    <b v="0"/>
    <s v="music/faith"/>
    <n v="-0.99124999999999996"/>
    <n v="11.666666666666666"/>
    <x v="4"/>
    <s v="faith"/>
    <n v="6"/>
    <n v="1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x v="1720"/>
    <x v="3"/>
    <b v="0"/>
    <n v="8"/>
    <b v="0"/>
    <s v="music/faith"/>
    <n v="-0.94374999999999998"/>
    <n v="28.125"/>
    <x v="4"/>
    <s v="faith"/>
    <n v="6"/>
    <n v="1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x v="1721"/>
    <x v="0"/>
    <b v="0"/>
    <n v="0"/>
    <b v="0"/>
    <s v="music/faith"/>
    <n v="-1"/>
    <e v="#DIV/0!"/>
    <x v="4"/>
    <s v="faith"/>
    <n v="6"/>
    <n v="1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x v="1722"/>
    <x v="2"/>
    <b v="0"/>
    <n v="1"/>
    <b v="0"/>
    <s v="music/faith"/>
    <n v="-0.99965277777777772"/>
    <n v="1"/>
    <x v="4"/>
    <s v="faith"/>
    <n v="6"/>
    <n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x v="1723"/>
    <x v="0"/>
    <b v="0"/>
    <n v="3"/>
    <b v="0"/>
    <s v="music/faith"/>
    <n v="-0.93500000000000005"/>
    <n v="216.66666666666666"/>
    <x v="4"/>
    <s v="faith"/>
    <n v="6"/>
    <n v="1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x v="1724"/>
    <x v="3"/>
    <b v="0"/>
    <n v="4"/>
    <b v="0"/>
    <s v="music/faith"/>
    <n v="-0.99416666666666664"/>
    <n v="8.75"/>
    <x v="4"/>
    <s v="faith"/>
    <n v="6"/>
    <n v="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x v="1725"/>
    <x v="3"/>
    <b v="0"/>
    <n v="9"/>
    <b v="0"/>
    <s v="music/faith"/>
    <n v="-0.89818181818181819"/>
    <n v="62.222222222222221"/>
    <x v="4"/>
    <s v="faith"/>
    <n v="6"/>
    <n v="1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x v="1726"/>
    <x v="3"/>
    <b v="0"/>
    <n v="16"/>
    <b v="0"/>
    <s v="music/faith"/>
    <n v="-0.6621538461538462"/>
    <n v="137.25"/>
    <x v="4"/>
    <s v="faith"/>
    <n v="6"/>
    <n v="1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x v="1727"/>
    <x v="0"/>
    <b v="0"/>
    <n v="1"/>
    <b v="0"/>
    <s v="music/faith"/>
    <n v="-0.9996666666666667"/>
    <n v="1"/>
    <x v="4"/>
    <s v="faith"/>
    <n v="6"/>
    <n v="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x v="1728"/>
    <x v="0"/>
    <b v="0"/>
    <n v="7"/>
    <b v="0"/>
    <s v="music/faith"/>
    <n v="-0.316"/>
    <n v="122.14285714285714"/>
    <x v="4"/>
    <s v="faith"/>
    <n v="6"/>
    <n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x v="1729"/>
    <x v="2"/>
    <b v="0"/>
    <n v="0"/>
    <b v="0"/>
    <s v="music/faith"/>
    <n v="-1"/>
    <e v="#DIV/0!"/>
    <x v="4"/>
    <s v="faith"/>
    <n v="6"/>
    <n v="1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x v="1730"/>
    <x v="0"/>
    <b v="0"/>
    <n v="0"/>
    <b v="0"/>
    <s v="music/faith"/>
    <n v="-1"/>
    <e v="#DIV/0!"/>
    <x v="4"/>
    <s v="faith"/>
    <n v="6"/>
    <n v="11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x v="1731"/>
    <x v="0"/>
    <b v="0"/>
    <n v="0"/>
    <b v="0"/>
    <s v="music/faith"/>
    <n v="-1"/>
    <e v="#DIV/0!"/>
    <x v="4"/>
    <s v="faith"/>
    <n v="6"/>
    <n v="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x v="1732"/>
    <x v="0"/>
    <b v="0"/>
    <n v="0"/>
    <b v="0"/>
    <s v="music/faith"/>
    <n v="-1"/>
    <e v="#DIV/0!"/>
    <x v="4"/>
    <s v="faith"/>
    <n v="6"/>
    <n v="1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x v="1733"/>
    <x v="2"/>
    <b v="0"/>
    <n v="0"/>
    <b v="0"/>
    <s v="music/faith"/>
    <n v="-1"/>
    <e v="#DIV/0!"/>
    <x v="4"/>
    <s v="faith"/>
    <n v="6"/>
    <n v="1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x v="1734"/>
    <x v="0"/>
    <b v="0"/>
    <n v="1"/>
    <b v="0"/>
    <s v="music/faith"/>
    <n v="-0.99977777777777777"/>
    <n v="1"/>
    <x v="4"/>
    <s v="faith"/>
    <n v="6"/>
    <n v="1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x v="1735"/>
    <x v="2"/>
    <b v="0"/>
    <n v="2"/>
    <b v="0"/>
    <s v="music/faith"/>
    <n v="-0.89"/>
    <n v="55"/>
    <x v="4"/>
    <s v="faith"/>
    <n v="6"/>
    <n v="1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x v="1736"/>
    <x v="0"/>
    <b v="0"/>
    <n v="1"/>
    <b v="0"/>
    <s v="music/faith"/>
    <n v="-0.9926666666666667"/>
    <n v="22"/>
    <x v="4"/>
    <s v="faith"/>
    <n v="6"/>
    <n v="1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x v="1737"/>
    <x v="0"/>
    <b v="0"/>
    <n v="15"/>
    <b v="0"/>
    <s v="music/faith"/>
    <n v="-0.78749999999999998"/>
    <n v="56.666666666666664"/>
    <x v="4"/>
    <s v="faith"/>
    <n v="6"/>
    <n v="11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x v="1738"/>
    <x v="3"/>
    <b v="0"/>
    <n v="1"/>
    <b v="0"/>
    <s v="music/faith"/>
    <n v="-0.996"/>
    <n v="20"/>
    <x v="4"/>
    <s v="faith"/>
    <n v="6"/>
    <n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x v="1739"/>
    <x v="2"/>
    <b v="0"/>
    <n v="1"/>
    <b v="0"/>
    <s v="music/faith"/>
    <n v="-0.999"/>
    <n v="1"/>
    <x v="4"/>
    <s v="faith"/>
    <n v="6"/>
    <n v="1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x v="1740"/>
    <x v="0"/>
    <b v="0"/>
    <n v="0"/>
    <b v="0"/>
    <s v="music/faith"/>
    <n v="-1"/>
    <e v="#DIV/0!"/>
    <x v="4"/>
    <s v="faith"/>
    <n v="6"/>
    <n v="11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x v="1741"/>
    <x v="0"/>
    <b v="0"/>
    <n v="52"/>
    <b v="1"/>
    <s v="photography/photobooks"/>
    <n v="0.10833333333333334"/>
    <n v="25.576923076923077"/>
    <x v="8"/>
    <s v="photobooks"/>
    <n v="12"/>
    <n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x v="1742"/>
    <x v="2"/>
    <b v="0"/>
    <n v="34"/>
    <b v="1"/>
    <s v="photography/photobooks"/>
    <n v="8.7499999999999994E-2"/>
    <n v="63.970588235294116"/>
    <x v="8"/>
    <s v="photobooks"/>
    <n v="12"/>
    <n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x v="1743"/>
    <x v="2"/>
    <b v="0"/>
    <n v="67"/>
    <b v="1"/>
    <s v="photography/photobooks"/>
    <n v="4.1666666666666666E-3"/>
    <n v="89.925373134328353"/>
    <x v="8"/>
    <s v="photobooks"/>
    <n v="12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x v="1744"/>
    <x v="0"/>
    <b v="0"/>
    <n v="70"/>
    <b v="1"/>
    <s v="photography/photobooks"/>
    <n v="0.18454545454545454"/>
    <n v="93.071428571428569"/>
    <x v="8"/>
    <s v="photobooks"/>
    <n v="12"/>
    <n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x v="1745"/>
    <x v="2"/>
    <b v="0"/>
    <n v="89"/>
    <b v="1"/>
    <s v="photography/photobooks"/>
    <n v="0.14014285714285715"/>
    <n v="89.674157303370791"/>
    <x v="8"/>
    <s v="photobooks"/>
    <n v="12"/>
    <n v="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x v="1746"/>
    <x v="2"/>
    <b v="0"/>
    <n v="107"/>
    <b v="1"/>
    <s v="photography/photobooks"/>
    <n v="0.48099999999999998"/>
    <n v="207.61682242990653"/>
    <x v="8"/>
    <s v="photobooks"/>
    <n v="12"/>
    <n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x v="1747"/>
    <x v="0"/>
    <b v="0"/>
    <n v="159"/>
    <b v="1"/>
    <s v="photography/photobooks"/>
    <n v="4.9555555555555554E-2"/>
    <n v="59.408805031446541"/>
    <x v="8"/>
    <s v="photobooks"/>
    <n v="12"/>
    <n v="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x v="1748"/>
    <x v="0"/>
    <b v="0"/>
    <n v="181"/>
    <b v="1"/>
    <s v="photography/photobooks"/>
    <n v="0.29948000000000002"/>
    <n v="358.97237569060775"/>
    <x v="8"/>
    <s v="photobooks"/>
    <n v="12"/>
    <n v="2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x v="1749"/>
    <x v="1"/>
    <b v="0"/>
    <n v="131"/>
    <b v="1"/>
    <s v="photography/photobooks"/>
    <n v="0.23487562189054725"/>
    <n v="94.736641221374043"/>
    <x v="8"/>
    <s v="photobooks"/>
    <n v="12"/>
    <n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x v="1750"/>
    <x v="2"/>
    <b v="0"/>
    <n v="125"/>
    <b v="1"/>
    <s v="photography/photobooks"/>
    <n v="1.0162"/>
    <n v="80.647999999999996"/>
    <x v="8"/>
    <s v="photobooks"/>
    <n v="12"/>
    <n v="2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x v="1751"/>
    <x v="0"/>
    <b v="0"/>
    <n v="61"/>
    <b v="1"/>
    <s v="photography/photobooks"/>
    <n v="2.9000000000000001E-2"/>
    <n v="168.68852459016392"/>
    <x v="8"/>
    <s v="photobooks"/>
    <n v="12"/>
    <n v="22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x v="1752"/>
    <x v="2"/>
    <b v="0"/>
    <n v="90"/>
    <b v="1"/>
    <s v="photography/photobooks"/>
    <n v="1.6016666666666666"/>
    <n v="34.68888888888889"/>
    <x v="8"/>
    <s v="photobooks"/>
    <n v="12"/>
    <n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x v="1753"/>
    <x v="2"/>
    <b v="0"/>
    <n v="35"/>
    <b v="1"/>
    <s v="photography/photobooks"/>
    <n v="0.08"/>
    <n v="462.85714285714283"/>
    <x v="8"/>
    <s v="photobooks"/>
    <n v="12"/>
    <n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x v="1754"/>
    <x v="0"/>
    <b v="0"/>
    <n v="90"/>
    <b v="1"/>
    <s v="photography/photobooks"/>
    <n v="0.10529411764705883"/>
    <n v="104.38888888888889"/>
    <x v="8"/>
    <s v="photobooks"/>
    <n v="12"/>
    <n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x v="1755"/>
    <x v="0"/>
    <b v="0"/>
    <n v="4"/>
    <b v="1"/>
    <s v="photography/photobooks"/>
    <n v="0.2"/>
    <n v="7.5"/>
    <x v="8"/>
    <s v="photobooks"/>
    <n v="12"/>
    <n v="2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x v="1756"/>
    <x v="2"/>
    <b v="0"/>
    <n v="120"/>
    <b v="1"/>
    <s v="photography/photobooks"/>
    <n v="2.8290909090909158E-2"/>
    <n v="47.13"/>
    <x v="8"/>
    <s v="photobooks"/>
    <n v="12"/>
    <n v="2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x v="1757"/>
    <x v="2"/>
    <b v="0"/>
    <n v="14"/>
    <b v="1"/>
    <s v="photography/photobooks"/>
    <n v="0.16"/>
    <n v="414.28571428571428"/>
    <x v="8"/>
    <s v="photobooks"/>
    <n v="12"/>
    <n v="2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x v="1758"/>
    <x v="2"/>
    <b v="0"/>
    <n v="27"/>
    <b v="1"/>
    <s v="photography/photobooks"/>
    <n v="0.14699999999999999"/>
    <n v="42.481481481481481"/>
    <x v="8"/>
    <s v="photobooks"/>
    <n v="12"/>
    <n v="22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x v="1759"/>
    <x v="0"/>
    <b v="0"/>
    <n v="49"/>
    <b v="1"/>
    <s v="photography/photobooks"/>
    <n v="6.6000000000000003E-2"/>
    <n v="108.77551020408163"/>
    <x v="8"/>
    <s v="photobooks"/>
    <n v="12"/>
    <n v="2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x v="1760"/>
    <x v="2"/>
    <b v="0"/>
    <n v="102"/>
    <b v="1"/>
    <s v="photography/photobooks"/>
    <n v="0.65439999999999998"/>
    <n v="81.098039215686271"/>
    <x v="8"/>
    <s v="photobooks"/>
    <n v="12"/>
    <n v="22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x v="1761"/>
    <x v="0"/>
    <b v="0"/>
    <n v="3"/>
    <b v="1"/>
    <s v="photography/photobooks"/>
    <n v="0.55000000000000004"/>
    <n v="51.666666666666664"/>
    <x v="8"/>
    <s v="photobooks"/>
    <n v="12"/>
    <n v="22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x v="1762"/>
    <x v="2"/>
    <b v="0"/>
    <n v="25"/>
    <b v="1"/>
    <s v="photography/photobooks"/>
    <n v="7.85"/>
    <n v="35.4"/>
    <x v="8"/>
    <s v="photobooks"/>
    <n v="12"/>
    <n v="2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x v="1763"/>
    <x v="2"/>
    <b v="0"/>
    <n v="118"/>
    <b v="1"/>
    <s v="photography/photobooks"/>
    <n v="1.9083333333333334E-2"/>
    <n v="103.63559322033899"/>
    <x v="8"/>
    <s v="photobooks"/>
    <n v="12"/>
    <n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x v="1764"/>
    <x v="3"/>
    <b v="1"/>
    <n v="39"/>
    <b v="0"/>
    <s v="photography/photobooks"/>
    <n v="-0.80400000000000005"/>
    <n v="55.282051282051285"/>
    <x v="8"/>
    <s v="photobooks"/>
    <n v="12"/>
    <n v="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x v="1765"/>
    <x v="3"/>
    <b v="1"/>
    <n v="103"/>
    <b v="0"/>
    <s v="photography/photobooks"/>
    <n v="-0.40532160000000006"/>
    <n v="72.16970873786407"/>
    <x v="8"/>
    <s v="photobooks"/>
    <n v="12"/>
    <n v="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x v="1766"/>
    <x v="3"/>
    <b v="1"/>
    <n v="0"/>
    <b v="0"/>
    <s v="photography/photobooks"/>
    <n v="-1"/>
    <e v="#DIV/0!"/>
    <x v="8"/>
    <s v="photobooks"/>
    <n v="12"/>
    <n v="2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x v="1767"/>
    <x v="3"/>
    <b v="1"/>
    <n v="39"/>
    <b v="0"/>
    <s v="photography/photobooks"/>
    <n v="-0.54279999999999995"/>
    <n v="58.615384615384613"/>
    <x v="8"/>
    <s v="photobooks"/>
    <n v="12"/>
    <n v="2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x v="1768"/>
    <x v="3"/>
    <b v="1"/>
    <n v="15"/>
    <b v="0"/>
    <s v="photography/photobooks"/>
    <n v="-0.96260000000000001"/>
    <n v="12.466666666666667"/>
    <x v="8"/>
    <s v="photobooks"/>
    <n v="12"/>
    <n v="2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x v="1769"/>
    <x v="3"/>
    <b v="1"/>
    <n v="22"/>
    <b v="0"/>
    <s v="photography/photobooks"/>
    <n v="-0.97297500000000003"/>
    <n v="49.136363636363633"/>
    <x v="8"/>
    <s v="photobooks"/>
    <n v="12"/>
    <n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x v="1770"/>
    <x v="3"/>
    <b v="1"/>
    <n v="92"/>
    <b v="0"/>
    <s v="photography/photobooks"/>
    <n v="-0.43485714285714283"/>
    <n v="150.5"/>
    <x v="8"/>
    <s v="photobooks"/>
    <n v="12"/>
    <n v="2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x v="1771"/>
    <x v="3"/>
    <b v="1"/>
    <n v="25"/>
    <b v="0"/>
    <s v="photography/photobooks"/>
    <n v="-0.78690476190476188"/>
    <n v="35.799999999999997"/>
    <x v="8"/>
    <s v="photobooks"/>
    <n v="12"/>
    <n v="2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x v="1772"/>
    <x v="3"/>
    <b v="1"/>
    <n v="19"/>
    <b v="0"/>
    <s v="photography/photobooks"/>
    <n v="-0.84399999999999997"/>
    <n v="45.157894736842103"/>
    <x v="8"/>
    <s v="photobooks"/>
    <n v="12"/>
    <n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x v="1773"/>
    <x v="3"/>
    <b v="1"/>
    <n v="19"/>
    <b v="0"/>
    <s v="photography/photobooks"/>
    <n v="-0.93743333333333334"/>
    <n v="98.78947368421052"/>
    <x v="8"/>
    <s v="photobooks"/>
    <n v="12"/>
    <n v="2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x v="1774"/>
    <x v="3"/>
    <b v="1"/>
    <n v="13"/>
    <b v="0"/>
    <s v="photography/photobooks"/>
    <n v="-0.54079999999999995"/>
    <n v="88.307692307692307"/>
    <x v="8"/>
    <s v="photobooks"/>
    <n v="12"/>
    <n v="2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x v="1775"/>
    <x v="3"/>
    <b v="1"/>
    <n v="124"/>
    <b v="0"/>
    <s v="photography/photobooks"/>
    <n v="-0.34898461538461539"/>
    <n v="170.62903225806451"/>
    <x v="8"/>
    <s v="photobooks"/>
    <n v="12"/>
    <n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x v="1776"/>
    <x v="3"/>
    <b v="1"/>
    <n v="4"/>
    <b v="0"/>
    <s v="photography/photobooks"/>
    <n v="-0.93300000000000005"/>
    <n v="83.75"/>
    <x v="8"/>
    <s v="photobooks"/>
    <n v="12"/>
    <n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x v="1777"/>
    <x v="0"/>
    <b v="1"/>
    <n v="10"/>
    <b v="0"/>
    <s v="photography/photobooks"/>
    <n v="-0.864375"/>
    <n v="65.099999999999994"/>
    <x v="8"/>
    <s v="photobooks"/>
    <n v="12"/>
    <n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x v="1778"/>
    <x v="0"/>
    <b v="1"/>
    <n v="15"/>
    <b v="0"/>
    <s v="photography/photobooks"/>
    <n v="-0.98009999999999997"/>
    <n v="66.333333333333329"/>
    <x v="8"/>
    <s v="photobooks"/>
    <n v="12"/>
    <n v="2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x v="1779"/>
    <x v="2"/>
    <b v="1"/>
    <n v="38"/>
    <b v="0"/>
    <s v="photography/photobooks"/>
    <n v="-0.63763636363636367"/>
    <n v="104.89473684210526"/>
    <x v="8"/>
    <s v="photobooks"/>
    <n v="12"/>
    <n v="2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x v="1780"/>
    <x v="2"/>
    <b v="1"/>
    <n v="152"/>
    <b v="0"/>
    <s v="photography/photobooks"/>
    <n v="-0.60256666666666669"/>
    <n v="78.440789473684205"/>
    <x v="8"/>
    <s v="photobooks"/>
    <n v="12"/>
    <n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x v="1781"/>
    <x v="2"/>
    <b v="1"/>
    <n v="24"/>
    <b v="0"/>
    <s v="photography/photobooks"/>
    <n v="-0.74236363636363634"/>
    <n v="59.041666666666664"/>
    <x v="8"/>
    <s v="photobooks"/>
    <n v="12"/>
    <n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x v="1782"/>
    <x v="2"/>
    <b v="1"/>
    <n v="76"/>
    <b v="0"/>
    <s v="photography/photobooks"/>
    <n v="-0.84508571428571433"/>
    <n v="71.34210526315789"/>
    <x v="8"/>
    <s v="photobooks"/>
    <n v="12"/>
    <n v="2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x v="1783"/>
    <x v="0"/>
    <b v="1"/>
    <n v="185"/>
    <b v="0"/>
    <s v="photography/photobooks"/>
    <n v="-0.76307499999999995"/>
    <n v="51.227027027027027"/>
    <x v="8"/>
    <s v="photobooks"/>
    <n v="12"/>
    <n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x v="1784"/>
    <x v="3"/>
    <b v="1"/>
    <n v="33"/>
    <b v="0"/>
    <s v="photography/photobooks"/>
    <n v="-0.60240000000000005"/>
    <n v="60.242424242424242"/>
    <x v="8"/>
    <s v="photobooks"/>
    <n v="12"/>
    <n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x v="1785"/>
    <x v="3"/>
    <b v="1"/>
    <n v="108"/>
    <b v="0"/>
    <s v="photography/photobooks"/>
    <n v="-0.79779166666666668"/>
    <n v="44.935185185185183"/>
    <x v="8"/>
    <s v="photobooks"/>
    <n v="12"/>
    <n v="2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x v="1786"/>
    <x v="3"/>
    <b v="1"/>
    <n v="29"/>
    <b v="0"/>
    <s v="photography/photobooks"/>
    <n v="-0.52368421052631575"/>
    <n v="31.206896551724139"/>
    <x v="8"/>
    <s v="photobooks"/>
    <n v="12"/>
    <n v="2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x v="1787"/>
    <x v="0"/>
    <b v="1"/>
    <n v="24"/>
    <b v="0"/>
    <s v="photography/photobooks"/>
    <n v="-0.84670000000000001"/>
    <n v="63.875"/>
    <x v="8"/>
    <s v="photobooks"/>
    <n v="12"/>
    <n v="2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x v="1788"/>
    <x v="3"/>
    <b v="1"/>
    <n v="4"/>
    <b v="0"/>
    <s v="photography/photobooks"/>
    <n v="-0.98618181818181816"/>
    <n v="19"/>
    <x v="8"/>
    <s v="photobooks"/>
    <n v="12"/>
    <n v="2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x v="1789"/>
    <x v="3"/>
    <b v="1"/>
    <n v="4"/>
    <b v="0"/>
    <s v="photography/photobooks"/>
    <n v="-0.995"/>
    <n v="10"/>
    <x v="8"/>
    <s v="photobooks"/>
    <n v="12"/>
    <n v="2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x v="1790"/>
    <x v="0"/>
    <b v="1"/>
    <n v="15"/>
    <b v="0"/>
    <s v="photography/photobooks"/>
    <n v="-0.95042424242424239"/>
    <n v="109.06666666666666"/>
    <x v="8"/>
    <s v="photobooks"/>
    <n v="12"/>
    <n v="2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x v="1791"/>
    <x v="3"/>
    <b v="1"/>
    <n v="4"/>
    <b v="0"/>
    <s v="photography/photobooks"/>
    <n v="-0.96433333333333338"/>
    <n v="26.75"/>
    <x v="8"/>
    <s v="photobooks"/>
    <n v="12"/>
    <n v="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x v="1792"/>
    <x v="0"/>
    <b v="1"/>
    <n v="139"/>
    <b v="0"/>
    <s v="photography/photobooks"/>
    <n v="-0.38875999999999999"/>
    <n v="109.93525179856115"/>
    <x v="8"/>
    <s v="photobooks"/>
    <n v="12"/>
    <n v="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x v="1793"/>
    <x v="3"/>
    <b v="1"/>
    <n v="2"/>
    <b v="0"/>
    <s v="photography/photobooks"/>
    <n v="-0.98666666666666669"/>
    <n v="20"/>
    <x v="8"/>
    <s v="photobooks"/>
    <n v="12"/>
    <n v="2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x v="1794"/>
    <x v="0"/>
    <b v="1"/>
    <n v="18"/>
    <b v="0"/>
    <s v="photography/photobooks"/>
    <n v="-0.88922222222222225"/>
    <n v="55.388888888888886"/>
    <x v="8"/>
    <s v="photobooks"/>
    <n v="12"/>
    <n v="2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x v="1795"/>
    <x v="2"/>
    <b v="1"/>
    <n v="81"/>
    <b v="0"/>
    <s v="photography/photobooks"/>
    <n v="-0.61264285714285716"/>
    <n v="133.90123456790124"/>
    <x v="8"/>
    <s v="photobooks"/>
    <n v="12"/>
    <n v="2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x v="1796"/>
    <x v="2"/>
    <b v="1"/>
    <n v="86"/>
    <b v="0"/>
    <s v="photography/photobooks"/>
    <n v="-0.77947368421052632"/>
    <n v="48.720930232558139"/>
    <x v="8"/>
    <s v="photobooks"/>
    <n v="12"/>
    <n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x v="1797"/>
    <x v="2"/>
    <b v="1"/>
    <n v="140"/>
    <b v="0"/>
    <s v="photography/photobooks"/>
    <n v="-0.32450000000000001"/>
    <n v="48.25"/>
    <x v="8"/>
    <s v="photobooks"/>
    <n v="12"/>
    <n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x v="1798"/>
    <x v="0"/>
    <b v="1"/>
    <n v="37"/>
    <b v="0"/>
    <s v="photography/photobooks"/>
    <n v="-0.86362499999999998"/>
    <n v="58.972972972972975"/>
    <x v="8"/>
    <s v="photobooks"/>
    <n v="12"/>
    <n v="22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x v="1799"/>
    <x v="3"/>
    <b v="1"/>
    <n v="6"/>
    <b v="0"/>
    <s v="photography/photobooks"/>
    <n v="-0.98254249999999999"/>
    <n v="11.638333333333334"/>
    <x v="8"/>
    <s v="photobooks"/>
    <n v="12"/>
    <n v="2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x v="1800"/>
    <x v="2"/>
    <b v="1"/>
    <n v="113"/>
    <b v="0"/>
    <s v="photography/photobooks"/>
    <n v="-0.79550367488110674"/>
    <n v="83.716814159292042"/>
    <x v="8"/>
    <s v="photobooks"/>
    <n v="12"/>
    <n v="2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x v="1801"/>
    <x v="0"/>
    <b v="1"/>
    <n v="37"/>
    <b v="0"/>
    <s v="photography/photobooks"/>
    <n v="-0.8614705882352941"/>
    <n v="63.648648648648646"/>
    <x v="8"/>
    <s v="photobooks"/>
    <n v="12"/>
    <n v="2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x v="1802"/>
    <x v="0"/>
    <b v="1"/>
    <n v="18"/>
    <b v="0"/>
    <s v="photography/photobooks"/>
    <n v="-0.51514285714285712"/>
    <n v="94.277777777777771"/>
    <x v="8"/>
    <s v="photobooks"/>
    <n v="12"/>
    <n v="2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x v="1803"/>
    <x v="0"/>
    <b v="1"/>
    <n v="75"/>
    <b v="0"/>
    <s v="photography/photobooks"/>
    <n v="-0.69199999999999995"/>
    <n v="71.86666666666666"/>
    <x v="8"/>
    <s v="photobooks"/>
    <n v="12"/>
    <n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x v="1804"/>
    <x v="0"/>
    <b v="1"/>
    <n v="52"/>
    <b v="0"/>
    <s v="photography/photobooks"/>
    <n v="-0.648258064516129"/>
    <n v="104.84615384615384"/>
    <x v="8"/>
    <s v="photobooks"/>
    <n v="12"/>
    <n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x v="1805"/>
    <x v="0"/>
    <b v="1"/>
    <n v="122"/>
    <b v="0"/>
    <s v="photography/photobooks"/>
    <n v="-0.63595555555555561"/>
    <n v="67.139344262295083"/>
    <x v="8"/>
    <s v="photobooks"/>
    <n v="12"/>
    <n v="2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x v="1806"/>
    <x v="3"/>
    <b v="1"/>
    <n v="8"/>
    <b v="0"/>
    <s v="photography/photobooks"/>
    <n v="-0.97045000000000003"/>
    <n v="73.875"/>
    <x v="8"/>
    <s v="photobooks"/>
    <n v="12"/>
    <n v="22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x v="1807"/>
    <x v="3"/>
    <b v="1"/>
    <n v="8"/>
    <b v="0"/>
    <s v="photography/photobooks"/>
    <n v="-0.88939999999999997"/>
    <n v="69.125"/>
    <x v="8"/>
    <s v="photobooks"/>
    <n v="12"/>
    <n v="2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x v="1808"/>
    <x v="1"/>
    <b v="1"/>
    <n v="96"/>
    <b v="0"/>
    <s v="photography/photobooks"/>
    <n v="-0.58592857142857147"/>
    <n v="120.77083333333333"/>
    <x v="8"/>
    <s v="photobooks"/>
    <n v="12"/>
    <n v="2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x v="1809"/>
    <x v="0"/>
    <b v="1"/>
    <n v="9"/>
    <b v="0"/>
    <s v="photography/photobooks"/>
    <n v="-0.89142857142857146"/>
    <n v="42.222222222222221"/>
    <x v="8"/>
    <s v="photobooks"/>
    <n v="12"/>
    <n v="22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x v="1810"/>
    <x v="3"/>
    <b v="0"/>
    <n v="2"/>
    <b v="0"/>
    <s v="photography/photobooks"/>
    <n v="-0.96666666666666667"/>
    <n v="7.5"/>
    <x v="8"/>
    <s v="photobooks"/>
    <n v="12"/>
    <n v="2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x v="1811"/>
    <x v="3"/>
    <b v="0"/>
    <n v="26"/>
    <b v="0"/>
    <s v="photography/photobooks"/>
    <n v="-0.99925925925925929"/>
    <n v="1.5384615384615385"/>
    <x v="8"/>
    <s v="photobooks"/>
    <n v="12"/>
    <n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x v="1812"/>
    <x v="2"/>
    <b v="0"/>
    <n v="23"/>
    <b v="0"/>
    <s v="photography/photobooks"/>
    <n v="-0.86692307692307691"/>
    <n v="37.608695652173914"/>
    <x v="8"/>
    <s v="photobooks"/>
    <n v="12"/>
    <n v="2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x v="1813"/>
    <x v="3"/>
    <b v="0"/>
    <n v="0"/>
    <b v="0"/>
    <s v="photography/photobooks"/>
    <n v="-1"/>
    <e v="#DIV/0!"/>
    <x v="8"/>
    <s v="photobooks"/>
    <n v="12"/>
    <n v="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x v="1814"/>
    <x v="0"/>
    <b v="0"/>
    <n v="140"/>
    <b v="0"/>
    <s v="photography/photobooks"/>
    <n v="-0.50816666666666666"/>
    <n v="42.157142857142858"/>
    <x v="8"/>
    <s v="photobooks"/>
    <n v="12"/>
    <n v="2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x v="1815"/>
    <x v="0"/>
    <b v="0"/>
    <n v="0"/>
    <b v="0"/>
    <s v="photography/photobooks"/>
    <n v="-1"/>
    <e v="#DIV/0!"/>
    <x v="8"/>
    <s v="photobooks"/>
    <n v="12"/>
    <n v="2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x v="1816"/>
    <x v="2"/>
    <b v="0"/>
    <n v="6"/>
    <b v="0"/>
    <s v="photography/photobooks"/>
    <n v="-0.97963999999999996"/>
    <n v="84.833333333333329"/>
    <x v="8"/>
    <s v="photobooks"/>
    <n v="12"/>
    <n v="2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x v="1817"/>
    <x v="2"/>
    <b v="0"/>
    <n v="100"/>
    <b v="0"/>
    <s v="photography/photobooks"/>
    <n v="-0.47672222222222221"/>
    <n v="94.19"/>
    <x v="8"/>
    <s v="photobooks"/>
    <n v="12"/>
    <n v="2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x v="1818"/>
    <x v="0"/>
    <b v="0"/>
    <n v="0"/>
    <b v="0"/>
    <s v="photography/photobooks"/>
    <n v="-1"/>
    <e v="#DIV/0!"/>
    <x v="8"/>
    <s v="photobooks"/>
    <n v="12"/>
    <n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x v="1819"/>
    <x v="3"/>
    <b v="0"/>
    <n v="4"/>
    <b v="0"/>
    <s v="photography/photobooks"/>
    <n v="-0.97916666666666663"/>
    <n v="6.25"/>
    <x v="8"/>
    <s v="photobooks"/>
    <n v="12"/>
    <n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x v="1820"/>
    <x v="0"/>
    <b v="0"/>
    <n v="8"/>
    <b v="0"/>
    <s v="photography/photobooks"/>
    <n v="-0.93434615384615383"/>
    <n v="213.375"/>
    <x v="8"/>
    <s v="photobooks"/>
    <n v="12"/>
    <n v="2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x v="1821"/>
    <x v="5"/>
    <b v="0"/>
    <n v="57"/>
    <b v="1"/>
    <s v="music/rock"/>
    <n v="0.34889999999999999"/>
    <n v="59.162280701754383"/>
    <x v="4"/>
    <s v="rock"/>
    <n v="6"/>
    <n v="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x v="1822"/>
    <x v="4"/>
    <b v="0"/>
    <n v="11"/>
    <b v="1"/>
    <s v="music/rock"/>
    <n v="0"/>
    <n v="27.272727272727273"/>
    <x v="4"/>
    <s v="rock"/>
    <n v="6"/>
    <n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x v="1823"/>
    <x v="5"/>
    <b v="0"/>
    <n v="33"/>
    <b v="1"/>
    <s v="music/rock"/>
    <n v="0.15857142857142856"/>
    <n v="24.575757575757574"/>
    <x v="4"/>
    <s v="rock"/>
    <n v="6"/>
    <n v="10"/>
  </r>
  <r>
    <n v="1824"/>
    <s v="Tin Man's Broken Wisdom Fund"/>
    <s v="cd fund raiser"/>
    <n v="3000"/>
    <n v="3002"/>
    <x v="0"/>
    <s v="US"/>
    <s v="USD"/>
    <n v="1389146880"/>
    <d v="2014-01-07T21:08:00"/>
    <n v="1387403967"/>
    <x v="1824"/>
    <x v="4"/>
    <b v="0"/>
    <n v="40"/>
    <b v="1"/>
    <s v="music/rock"/>
    <n v="6.6666666666666664E-4"/>
    <n v="75.05"/>
    <x v="4"/>
    <s v="rock"/>
    <n v="6"/>
    <n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x v="1825"/>
    <x v="4"/>
    <b v="0"/>
    <n v="50"/>
    <b v="1"/>
    <s v="music/rock"/>
    <n v="5.0500000000000003E-2"/>
    <n v="42.02"/>
    <x v="4"/>
    <s v="rock"/>
    <n v="6"/>
    <n v="10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x v="1826"/>
    <x v="3"/>
    <b v="0"/>
    <n v="38"/>
    <b v="1"/>
    <s v="music/rock"/>
    <n v="0.01"/>
    <n v="53.157894736842103"/>
    <x v="4"/>
    <s v="rock"/>
    <n v="6"/>
    <n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x v="1827"/>
    <x v="6"/>
    <b v="0"/>
    <n v="96"/>
    <b v="1"/>
    <s v="music/rock"/>
    <n v="6.6249999999999998E-3"/>
    <n v="83.885416666666671"/>
    <x v="4"/>
    <s v="rock"/>
    <n v="6"/>
    <n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x v="1828"/>
    <x v="3"/>
    <b v="0"/>
    <n v="48"/>
    <b v="1"/>
    <s v="music/rock"/>
    <n v="1.6000000000000001E-3"/>
    <n v="417.33333333333331"/>
    <x v="4"/>
    <s v="rock"/>
    <n v="6"/>
    <n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x v="1829"/>
    <x v="7"/>
    <b v="0"/>
    <n v="33"/>
    <b v="1"/>
    <s v="music/rock"/>
    <n v="0.66683333333333328"/>
    <n v="75.765151515151516"/>
    <x v="4"/>
    <s v="rock"/>
    <n v="6"/>
    <n v="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x v="1830"/>
    <x v="3"/>
    <b v="0"/>
    <n v="226"/>
    <b v="1"/>
    <s v="music/rock"/>
    <n v="1.5333333333333332E-2"/>
    <n v="67.389380530973455"/>
    <x v="4"/>
    <s v="rock"/>
    <n v="6"/>
    <n v="1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x v="1831"/>
    <x v="5"/>
    <b v="0"/>
    <n v="14"/>
    <b v="1"/>
    <s v="music/rock"/>
    <n v="0.03"/>
    <n v="73.571428571428569"/>
    <x v="4"/>
    <s v="rock"/>
    <n v="6"/>
    <n v="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x v="1832"/>
    <x v="6"/>
    <b v="0"/>
    <n v="20"/>
    <b v="1"/>
    <s v="music/rock"/>
    <n v="0.42857142857142855"/>
    <n v="25"/>
    <x v="4"/>
    <s v="rock"/>
    <n v="6"/>
    <n v="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x v="1833"/>
    <x v="4"/>
    <b v="0"/>
    <n v="25"/>
    <b v="1"/>
    <s v="music/rock"/>
    <n v="1.625"/>
    <n v="42"/>
    <x v="4"/>
    <s v="rock"/>
    <n v="6"/>
    <n v="10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x v="1834"/>
    <x v="3"/>
    <b v="0"/>
    <n v="90"/>
    <b v="1"/>
    <s v="music/rock"/>
    <n v="0.18049999999999999"/>
    <n v="131.16666666666666"/>
    <x v="4"/>
    <s v="rock"/>
    <n v="6"/>
    <n v="1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x v="1835"/>
    <x v="2"/>
    <b v="0"/>
    <n v="11"/>
    <b v="1"/>
    <s v="music/rock"/>
    <n v="0.04"/>
    <n v="47.272727272727273"/>
    <x v="4"/>
    <s v="rock"/>
    <n v="6"/>
    <n v="10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x v="1836"/>
    <x v="4"/>
    <b v="0"/>
    <n v="55"/>
    <b v="1"/>
    <s v="music/rock"/>
    <n v="1.0034000000000001"/>
    <n v="182.12727272727273"/>
    <x v="4"/>
    <s v="rock"/>
    <n v="6"/>
    <n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x v="1837"/>
    <x v="5"/>
    <b v="0"/>
    <n v="30"/>
    <b v="1"/>
    <s v="music/rock"/>
    <n v="2.0683333333333334"/>
    <n v="61.366666666666667"/>
    <x v="4"/>
    <s v="rock"/>
    <n v="6"/>
    <n v="1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x v="1838"/>
    <x v="6"/>
    <b v="0"/>
    <n v="28"/>
    <b v="1"/>
    <s v="music/rock"/>
    <n v="1.4900000000000091E-3"/>
    <n v="35.767499999999998"/>
    <x v="4"/>
    <s v="rock"/>
    <n v="6"/>
    <n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x v="1839"/>
    <x v="2"/>
    <b v="0"/>
    <n v="45"/>
    <b v="1"/>
    <s v="music/rock"/>
    <n v="1.0529999999999999"/>
    <n v="45.62222222222222"/>
    <x v="4"/>
    <s v="rock"/>
    <n v="6"/>
    <n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x v="1840"/>
    <x v="4"/>
    <b v="0"/>
    <n v="13"/>
    <b v="1"/>
    <s v="music/rock"/>
    <n v="8.8888888888888892E-2"/>
    <n v="75.384615384615387"/>
    <x v="4"/>
    <s v="rock"/>
    <n v="6"/>
    <n v="1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x v="1841"/>
    <x v="3"/>
    <b v="0"/>
    <n v="40"/>
    <b v="1"/>
    <s v="music/rock"/>
    <n v="1.7500000000000002E-2"/>
    <n v="50.875"/>
    <x v="4"/>
    <s v="rock"/>
    <n v="6"/>
    <n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x v="1842"/>
    <x v="0"/>
    <b v="0"/>
    <n v="21"/>
    <b v="1"/>
    <s v="music/rock"/>
    <n v="0.2525"/>
    <n v="119.28571428571429"/>
    <x v="4"/>
    <s v="rock"/>
    <n v="6"/>
    <n v="1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x v="1843"/>
    <x v="6"/>
    <b v="0"/>
    <n v="134"/>
    <b v="1"/>
    <s v="music/rock"/>
    <n v="0.24006100000000005"/>
    <n v="92.541865671641801"/>
    <x v="4"/>
    <s v="rock"/>
    <n v="6"/>
    <n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x v="1844"/>
    <x v="6"/>
    <b v="0"/>
    <n v="20"/>
    <b v="1"/>
    <s v="music/rock"/>
    <n v="1.4E-2"/>
    <n v="76.05"/>
    <x v="4"/>
    <s v="rock"/>
    <n v="6"/>
    <n v="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x v="1845"/>
    <x v="2"/>
    <b v="0"/>
    <n v="19"/>
    <b v="1"/>
    <s v="music/rock"/>
    <n v="0"/>
    <n v="52.631578947368418"/>
    <x v="4"/>
    <s v="rock"/>
    <n v="6"/>
    <n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x v="1846"/>
    <x v="5"/>
    <b v="0"/>
    <n v="209"/>
    <b v="1"/>
    <s v="music/rock"/>
    <n v="0.37926666666666664"/>
    <n v="98.990430622009569"/>
    <x v="4"/>
    <s v="rock"/>
    <n v="6"/>
    <n v="1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x v="1847"/>
    <x v="0"/>
    <b v="0"/>
    <n v="38"/>
    <b v="1"/>
    <s v="music/rock"/>
    <n v="0.20880000000000001"/>
    <n v="79.526315789473685"/>
    <x v="4"/>
    <s v="rock"/>
    <n v="6"/>
    <n v="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x v="1848"/>
    <x v="6"/>
    <b v="0"/>
    <n v="24"/>
    <b v="1"/>
    <s v="music/rock"/>
    <n v="7.3666666666666672E-2"/>
    <n v="134.20833333333334"/>
    <x v="4"/>
    <s v="rock"/>
    <n v="6"/>
    <n v="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x v="1849"/>
    <x v="5"/>
    <b v="0"/>
    <n v="8"/>
    <b v="1"/>
    <s v="music/rock"/>
    <n v="3.3333333333333335E-3"/>
    <n v="37.625"/>
    <x v="4"/>
    <s v="rock"/>
    <n v="6"/>
    <n v="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x v="1850"/>
    <x v="3"/>
    <b v="0"/>
    <n v="179"/>
    <b v="1"/>
    <s v="music/rock"/>
    <n v="1.5222222222222222E-2"/>
    <n v="51.044692737430168"/>
    <x v="4"/>
    <s v="rock"/>
    <n v="6"/>
    <n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x v="1851"/>
    <x v="3"/>
    <b v="0"/>
    <n v="26"/>
    <b v="1"/>
    <s v="music/rock"/>
    <n v="7.6923076923076923E-4"/>
    <n v="50.03846153846154"/>
    <x v="4"/>
    <s v="rock"/>
    <n v="6"/>
    <n v="1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x v="1852"/>
    <x v="0"/>
    <b v="0"/>
    <n v="131"/>
    <b v="1"/>
    <s v="music/rock"/>
    <n v="0.16966666666666666"/>
    <n v="133.93129770992365"/>
    <x v="4"/>
    <s v="rock"/>
    <n v="6"/>
    <n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x v="1853"/>
    <x v="5"/>
    <b v="0"/>
    <n v="14"/>
    <b v="1"/>
    <s v="music/rock"/>
    <n v="1.8749999999999999E-2"/>
    <n v="58.214285714285715"/>
    <x v="4"/>
    <s v="rock"/>
    <n v="6"/>
    <n v="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x v="1854"/>
    <x v="4"/>
    <b v="0"/>
    <n v="174"/>
    <b v="1"/>
    <s v="music/rock"/>
    <n v="2.1236666666666619E-2"/>
    <n v="88.037643678160919"/>
    <x v="4"/>
    <s v="rock"/>
    <n v="6"/>
    <n v="1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x v="1855"/>
    <x v="4"/>
    <b v="0"/>
    <n v="191"/>
    <b v="1"/>
    <s v="music/rock"/>
    <n v="0.54058971428571423"/>
    <n v="70.576753926701571"/>
    <x v="4"/>
    <s v="rock"/>
    <n v="6"/>
    <n v="1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x v="1856"/>
    <x v="3"/>
    <b v="0"/>
    <n v="38"/>
    <b v="1"/>
    <s v="music/rock"/>
    <n v="1.2500000000000001E-2"/>
    <n v="53.289473684210527"/>
    <x v="4"/>
    <s v="rock"/>
    <n v="6"/>
    <n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x v="1857"/>
    <x v="3"/>
    <b v="0"/>
    <n v="22"/>
    <b v="1"/>
    <s v="music/rock"/>
    <n v="0"/>
    <n v="136.36363636363637"/>
    <x v="4"/>
    <s v="rock"/>
    <n v="6"/>
    <n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x v="1858"/>
    <x v="6"/>
    <b v="0"/>
    <n v="149"/>
    <b v="1"/>
    <s v="music/rock"/>
    <n v="8.7480087480087482E-2"/>
    <n v="40.547315436241611"/>
    <x v="4"/>
    <s v="rock"/>
    <n v="6"/>
    <n v="10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x v="1859"/>
    <x v="6"/>
    <b v="0"/>
    <n v="56"/>
    <b v="1"/>
    <s v="music/rock"/>
    <n v="0.31833333333333336"/>
    <n v="70.625"/>
    <x v="4"/>
    <s v="rock"/>
    <n v="6"/>
    <n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x v="1860"/>
    <x v="3"/>
    <b v="0"/>
    <n v="19"/>
    <b v="1"/>
    <s v="music/rock"/>
    <n v="0.33466666666666667"/>
    <n v="52.684210526315788"/>
    <x v="4"/>
    <s v="rock"/>
    <n v="6"/>
    <n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x v="1861"/>
    <x v="3"/>
    <b v="0"/>
    <n v="0"/>
    <b v="0"/>
    <s v="games/mobile games"/>
    <n v="-1"/>
    <e v="#DIV/0!"/>
    <x v="6"/>
    <s v="mobile games"/>
    <n v="6"/>
    <n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x v="1862"/>
    <x v="1"/>
    <b v="0"/>
    <n v="16"/>
    <b v="0"/>
    <s v="games/mobile games"/>
    <n v="-0.91916666666666669"/>
    <n v="90.9375"/>
    <x v="6"/>
    <s v="mobile games"/>
    <n v="6"/>
    <n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x v="1863"/>
    <x v="3"/>
    <b v="0"/>
    <n v="2"/>
    <b v="0"/>
    <s v="games/mobile games"/>
    <n v="-0.996"/>
    <n v="5"/>
    <x v="6"/>
    <s v="mobile games"/>
    <n v="6"/>
    <n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x v="1864"/>
    <x v="3"/>
    <b v="0"/>
    <n v="48"/>
    <b v="0"/>
    <s v="games/mobile games"/>
    <n v="-0.57107692307692304"/>
    <n v="58.083333333333336"/>
    <x v="6"/>
    <s v="mobile games"/>
    <n v="6"/>
    <n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x v="1865"/>
    <x v="2"/>
    <b v="0"/>
    <n v="2"/>
    <b v="0"/>
    <s v="games/mobile games"/>
    <n v="-0.99996363636363639"/>
    <n v="2"/>
    <x v="6"/>
    <s v="mobile games"/>
    <n v="6"/>
    <n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x v="1866"/>
    <x v="1"/>
    <b v="0"/>
    <n v="2"/>
    <b v="0"/>
    <s v="games/mobile games"/>
    <n v="-0.995"/>
    <n v="62.5"/>
    <x v="6"/>
    <s v="mobile games"/>
    <n v="6"/>
    <n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x v="1867"/>
    <x v="2"/>
    <b v="0"/>
    <n v="1"/>
    <b v="0"/>
    <s v="games/mobile games"/>
    <n v="-0.99950000000000006"/>
    <n v="10"/>
    <x v="6"/>
    <s v="mobile games"/>
    <n v="6"/>
    <n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x v="1868"/>
    <x v="0"/>
    <b v="0"/>
    <n v="17"/>
    <b v="0"/>
    <s v="games/mobile games"/>
    <n v="-0.95132000000000005"/>
    <n v="71.588235294117652"/>
    <x v="6"/>
    <s v="mobile games"/>
    <n v="6"/>
    <n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x v="1869"/>
    <x v="2"/>
    <b v="0"/>
    <n v="0"/>
    <b v="0"/>
    <s v="games/mobile games"/>
    <n v="-1"/>
    <e v="#DIV/0!"/>
    <x v="6"/>
    <s v="mobile games"/>
    <n v="6"/>
    <n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x v="1870"/>
    <x v="2"/>
    <b v="0"/>
    <n v="11"/>
    <b v="0"/>
    <s v="games/mobile games"/>
    <n v="-0.89685714285714291"/>
    <n v="32.81818181818182"/>
    <x v="6"/>
    <s v="mobile games"/>
    <n v="6"/>
    <n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x v="1871"/>
    <x v="3"/>
    <b v="0"/>
    <n v="95"/>
    <b v="0"/>
    <s v="games/mobile games"/>
    <n v="-0.28215384615384614"/>
    <n v="49.11578947368421"/>
    <x v="6"/>
    <s v="mobile games"/>
    <n v="6"/>
    <n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x v="1872"/>
    <x v="0"/>
    <b v="0"/>
    <n v="13"/>
    <b v="0"/>
    <s v="games/mobile games"/>
    <n v="-0.98939999999999995"/>
    <n v="16.307692307692307"/>
    <x v="6"/>
    <s v="mobile games"/>
    <n v="6"/>
    <n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x v="1873"/>
    <x v="0"/>
    <b v="0"/>
    <n v="2"/>
    <b v="0"/>
    <s v="games/mobile games"/>
    <n v="-0.99550000000000005"/>
    <n v="18"/>
    <x v="6"/>
    <s v="mobile games"/>
    <n v="6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x v="1874"/>
    <x v="2"/>
    <b v="0"/>
    <n v="2"/>
    <b v="0"/>
    <s v="games/mobile games"/>
    <n v="-0.99983750000000005"/>
    <n v="13"/>
    <x v="6"/>
    <s v="mobile games"/>
    <n v="6"/>
    <n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x v="1875"/>
    <x v="2"/>
    <b v="0"/>
    <n v="3"/>
    <b v="0"/>
    <s v="games/mobile games"/>
    <n v="-0.99490000000000001"/>
    <n v="17"/>
    <x v="6"/>
    <s v="mobile games"/>
    <n v="6"/>
    <n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x v="1876"/>
    <x v="3"/>
    <b v="0"/>
    <n v="0"/>
    <b v="0"/>
    <s v="games/mobile games"/>
    <n v="-1"/>
    <e v="#DIV/0!"/>
    <x v="6"/>
    <s v="mobile games"/>
    <n v="6"/>
    <n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x v="1877"/>
    <x v="0"/>
    <b v="0"/>
    <n v="0"/>
    <b v="0"/>
    <s v="games/mobile games"/>
    <n v="-1"/>
    <e v="#DIV/0!"/>
    <x v="6"/>
    <s v="mobile games"/>
    <n v="6"/>
    <n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x v="1878"/>
    <x v="3"/>
    <b v="0"/>
    <n v="0"/>
    <b v="0"/>
    <s v="games/mobile games"/>
    <n v="-1"/>
    <e v="#DIV/0!"/>
    <x v="6"/>
    <s v="mobile games"/>
    <n v="6"/>
    <n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x v="1879"/>
    <x v="2"/>
    <b v="0"/>
    <n v="2"/>
    <b v="0"/>
    <s v="games/mobile games"/>
    <n v="-0.99880000000000002"/>
    <n v="3"/>
    <x v="6"/>
    <s v="mobile games"/>
    <n v="6"/>
    <n v="18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x v="1880"/>
    <x v="2"/>
    <b v="0"/>
    <n v="24"/>
    <b v="0"/>
    <s v="games/mobile games"/>
    <n v="-0.79920000000000002"/>
    <n v="41.833333333333336"/>
    <x v="6"/>
    <s v="mobile games"/>
    <n v="6"/>
    <n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x v="1881"/>
    <x v="0"/>
    <b v="0"/>
    <n v="70"/>
    <b v="1"/>
    <s v="music/indie rock"/>
    <n v="0.72684500000000007"/>
    <n v="49.338428571428572"/>
    <x v="4"/>
    <s v="indie rock"/>
    <n v="6"/>
    <n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x v="1882"/>
    <x v="5"/>
    <b v="0"/>
    <n v="81"/>
    <b v="1"/>
    <s v="music/indie rock"/>
    <n v="8.9552238805970154E-3"/>
    <n v="41.728395061728392"/>
    <x v="4"/>
    <s v="indie rock"/>
    <n v="6"/>
    <n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x v="1883"/>
    <x v="5"/>
    <b v="0"/>
    <n v="32"/>
    <b v="1"/>
    <s v="music/indie rock"/>
    <n v="4.8048048048048048E-2"/>
    <n v="32.71875"/>
    <x v="4"/>
    <s v="indie rock"/>
    <n v="6"/>
    <n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x v="1884"/>
    <x v="5"/>
    <b v="0"/>
    <n v="26"/>
    <b v="1"/>
    <s v="music/indie rock"/>
    <n v="0.35099999999999998"/>
    <n v="51.96153846153846"/>
    <x v="4"/>
    <s v="indie rock"/>
    <n v="6"/>
    <n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x v="1885"/>
    <x v="5"/>
    <b v="0"/>
    <n v="105"/>
    <b v="1"/>
    <s v="music/indie rock"/>
    <n v="0.16327868852459015"/>
    <n v="50.685714285714283"/>
    <x v="4"/>
    <s v="indie rock"/>
    <n v="6"/>
    <n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x v="1886"/>
    <x v="3"/>
    <b v="0"/>
    <n v="29"/>
    <b v="1"/>
    <s v="music/indie rock"/>
    <n v="2.0833333333333332E-2"/>
    <n v="42.241379310344826"/>
    <x v="4"/>
    <s v="indie rock"/>
    <n v="6"/>
    <n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x v="1887"/>
    <x v="0"/>
    <b v="0"/>
    <n v="8"/>
    <b v="1"/>
    <s v="music/indie rock"/>
    <n v="0.11166666666666666"/>
    <n v="416.875"/>
    <x v="4"/>
    <s v="indie rock"/>
    <n v="6"/>
    <n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x v="1888"/>
    <x v="7"/>
    <b v="0"/>
    <n v="89"/>
    <b v="1"/>
    <s v="music/indie rock"/>
    <n v="0.66080000000000005"/>
    <n v="46.651685393258425"/>
    <x v="4"/>
    <s v="indie rock"/>
    <n v="6"/>
    <n v="1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x v="1889"/>
    <x v="4"/>
    <b v="0"/>
    <n v="44"/>
    <b v="1"/>
    <s v="music/indie rock"/>
    <n v="6.6000000000000003E-2"/>
    <n v="48.454545454545453"/>
    <x v="4"/>
    <s v="indie rock"/>
    <n v="6"/>
    <n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x v="1890"/>
    <x v="5"/>
    <b v="0"/>
    <n v="246"/>
    <b v="1"/>
    <s v="music/indie rock"/>
    <n v="0.44584416666666676"/>
    <n v="70.5289837398374"/>
    <x v="4"/>
    <s v="indie rock"/>
    <n v="6"/>
    <n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x v="1891"/>
    <x v="7"/>
    <b v="0"/>
    <n v="120"/>
    <b v="1"/>
    <s v="music/indie rock"/>
    <n v="5.5500000000000001E-2"/>
    <n v="87.958333333333329"/>
    <x v="4"/>
    <s v="indie rock"/>
    <n v="6"/>
    <n v="1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x v="1892"/>
    <x v="6"/>
    <b v="0"/>
    <n v="26"/>
    <b v="1"/>
    <s v="music/indie rock"/>
    <n v="0.36599999999999999"/>
    <n v="26.26923076923077"/>
    <x v="4"/>
    <s v="indie rock"/>
    <n v="6"/>
    <n v="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x v="1893"/>
    <x v="6"/>
    <b v="0"/>
    <n v="45"/>
    <b v="1"/>
    <s v="music/indie rock"/>
    <n v="0.04"/>
    <n v="57.777777777777779"/>
    <x v="4"/>
    <s v="indie rock"/>
    <n v="6"/>
    <n v="16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x v="1894"/>
    <x v="5"/>
    <b v="0"/>
    <n v="20"/>
    <b v="1"/>
    <s v="music/indie rock"/>
    <n v="0.14499999999999999"/>
    <n v="57.25"/>
    <x v="4"/>
    <s v="indie rock"/>
    <n v="6"/>
    <n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x v="1895"/>
    <x v="0"/>
    <b v="0"/>
    <n v="47"/>
    <b v="1"/>
    <s v="music/indie rock"/>
    <n v="1.7195767195767195E-2"/>
    <n v="196.34042553191489"/>
    <x v="4"/>
    <s v="indie rock"/>
    <n v="6"/>
    <n v="1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x v="1896"/>
    <x v="5"/>
    <b v="0"/>
    <n v="13"/>
    <b v="1"/>
    <s v="music/indie rock"/>
    <n v="0.23946784922394679"/>
    <n v="43"/>
    <x v="4"/>
    <s v="indie rock"/>
    <n v="6"/>
    <n v="1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x v="1897"/>
    <x v="3"/>
    <b v="0"/>
    <n v="183"/>
    <b v="1"/>
    <s v="music/indie rock"/>
    <n v="2.4566929133858266E-2"/>
    <n v="35.551912568306008"/>
    <x v="4"/>
    <s v="indie rock"/>
    <n v="6"/>
    <n v="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x v="1898"/>
    <x v="0"/>
    <b v="0"/>
    <n v="21"/>
    <b v="1"/>
    <s v="music/indie rock"/>
    <n v="0.44500000000000001"/>
    <n v="68.80952380952381"/>
    <x v="4"/>
    <s v="indie rock"/>
    <n v="6"/>
    <n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x v="1899"/>
    <x v="0"/>
    <b v="0"/>
    <n v="42"/>
    <b v="1"/>
    <s v="music/indie rock"/>
    <n v="0.33333333333333331"/>
    <n v="28.571428571428573"/>
    <x v="4"/>
    <s v="indie rock"/>
    <n v="6"/>
    <n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x v="1900"/>
    <x v="5"/>
    <b v="0"/>
    <n v="54"/>
    <b v="1"/>
    <s v="music/indie rock"/>
    <n v="9.3644000000000047E-2"/>
    <n v="50.631666666666668"/>
    <x v="4"/>
    <s v="indie rock"/>
    <n v="6"/>
    <n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x v="1901"/>
    <x v="0"/>
    <b v="0"/>
    <n v="25"/>
    <b v="0"/>
    <s v="technology/gadgets"/>
    <n v="-0.97303030303030302"/>
    <n v="106.8"/>
    <x v="2"/>
    <s v="gadgets"/>
    <n v="11"/>
    <n v="1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x v="1902"/>
    <x v="0"/>
    <b v="0"/>
    <n v="3"/>
    <b v="0"/>
    <s v="technology/gadgets"/>
    <n v="-0.98799999999999999"/>
    <n v="4"/>
    <x v="2"/>
    <s v="gadgets"/>
    <n v="11"/>
    <n v="1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x v="1903"/>
    <x v="2"/>
    <b v="0"/>
    <n v="41"/>
    <b v="0"/>
    <s v="technology/gadgets"/>
    <n v="-0.53400000000000003"/>
    <n v="34.097560975609753"/>
    <x v="2"/>
    <s v="gadgets"/>
    <n v="11"/>
    <n v="1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x v="1904"/>
    <x v="0"/>
    <b v="0"/>
    <n v="2"/>
    <b v="0"/>
    <s v="technology/gadgets"/>
    <n v="-0.999"/>
    <n v="25"/>
    <x v="2"/>
    <s v="gadgets"/>
    <n v="11"/>
    <n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x v="1905"/>
    <x v="3"/>
    <b v="0"/>
    <n v="4"/>
    <b v="0"/>
    <s v="technology/gadgets"/>
    <n v="-0.99831999999999999"/>
    <n v="10.5"/>
    <x v="2"/>
    <s v="gadgets"/>
    <n v="11"/>
    <n v="1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x v="1906"/>
    <x v="2"/>
    <b v="0"/>
    <n v="99"/>
    <b v="0"/>
    <s v="technology/gadgets"/>
    <n v="-0.57240000000000002"/>
    <n v="215.95959595959596"/>
    <x v="2"/>
    <s v="gadgets"/>
    <n v="11"/>
    <n v="1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x v="1907"/>
    <x v="3"/>
    <b v="0"/>
    <n v="4"/>
    <b v="0"/>
    <s v="technology/gadgets"/>
    <n v="-0.99716666666666665"/>
    <n v="21.25"/>
    <x v="2"/>
    <s v="gadgets"/>
    <n v="11"/>
    <n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x v="1908"/>
    <x v="2"/>
    <b v="0"/>
    <n v="4"/>
    <b v="0"/>
    <s v="technology/gadgets"/>
    <n v="-0.98268"/>
    <n v="108.25"/>
    <x v="2"/>
    <s v="gadgets"/>
    <n v="11"/>
    <n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x v="1909"/>
    <x v="3"/>
    <b v="0"/>
    <n v="38"/>
    <b v="0"/>
    <s v="technology/gadgets"/>
    <n v="-0.85888571428571425"/>
    <n v="129.97368421052633"/>
    <x v="2"/>
    <s v="gadgets"/>
    <n v="11"/>
    <n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x v="1910"/>
    <x v="0"/>
    <b v="0"/>
    <n v="285"/>
    <b v="0"/>
    <s v="technology/gadgets"/>
    <n v="-0.60604705882352938"/>
    <n v="117.49473684210527"/>
    <x v="2"/>
    <s v="gadgets"/>
    <n v="11"/>
    <n v="1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x v="1911"/>
    <x v="3"/>
    <b v="0"/>
    <n v="1"/>
    <b v="0"/>
    <s v="technology/gadgets"/>
    <n v="-0.99976470588235289"/>
    <n v="10"/>
    <x v="2"/>
    <s v="gadgets"/>
    <n v="11"/>
    <n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x v="1912"/>
    <x v="0"/>
    <b v="0"/>
    <n v="42"/>
    <b v="0"/>
    <s v="technology/gadgets"/>
    <n v="-0.40699999999999997"/>
    <n v="70.595238095238102"/>
    <x v="2"/>
    <s v="gadgets"/>
    <n v="11"/>
    <n v="1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x v="1913"/>
    <x v="3"/>
    <b v="0"/>
    <n v="26"/>
    <b v="0"/>
    <s v="technology/gadgets"/>
    <n v="-0.98672916666666666"/>
    <n v="24.5"/>
    <x v="2"/>
    <s v="gadgets"/>
    <n v="11"/>
    <n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x v="1914"/>
    <x v="3"/>
    <b v="0"/>
    <n v="2"/>
    <b v="0"/>
    <s v="technology/gadgets"/>
    <n v="-0.90990990990990994"/>
    <n v="30"/>
    <x v="2"/>
    <s v="gadgets"/>
    <n v="11"/>
    <n v="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x v="1915"/>
    <x v="3"/>
    <b v="0"/>
    <n v="4"/>
    <b v="0"/>
    <s v="technology/gadgets"/>
    <n v="-0.98399999999999999"/>
    <n v="2"/>
    <x v="2"/>
    <s v="gadgets"/>
    <n v="11"/>
    <n v="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x v="1916"/>
    <x v="2"/>
    <b v="0"/>
    <n v="6"/>
    <b v="0"/>
    <s v="technology/gadgets"/>
    <n v="-0.99490000000000001"/>
    <n v="17"/>
    <x v="2"/>
    <s v="gadgets"/>
    <n v="11"/>
    <n v="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x v="1917"/>
    <x v="1"/>
    <b v="0"/>
    <n v="70"/>
    <b v="0"/>
    <s v="technology/gadgets"/>
    <n v="-0.47429487179487179"/>
    <n v="2928.9285714285716"/>
    <x v="2"/>
    <s v="gadgets"/>
    <n v="11"/>
    <n v="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x v="1918"/>
    <x v="3"/>
    <b v="0"/>
    <n v="9"/>
    <b v="0"/>
    <s v="technology/gadgets"/>
    <n v="-0.98960000000000004"/>
    <n v="28.888888888888889"/>
    <x v="2"/>
    <s v="gadgets"/>
    <n v="11"/>
    <n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x v="1919"/>
    <x v="0"/>
    <b v="0"/>
    <n v="8"/>
    <b v="0"/>
    <s v="technology/gadgets"/>
    <n v="-0.52600000000000002"/>
    <n v="29.625"/>
    <x v="2"/>
    <s v="gadgets"/>
    <n v="11"/>
    <n v="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x v="1920"/>
    <x v="0"/>
    <b v="0"/>
    <n v="105"/>
    <b v="0"/>
    <s v="technology/gadgets"/>
    <n v="-0.56969999999999998"/>
    <n v="40.980952380952381"/>
    <x v="2"/>
    <s v="gadgets"/>
    <n v="11"/>
    <n v="18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x v="1921"/>
    <x v="5"/>
    <b v="0"/>
    <n v="38"/>
    <b v="1"/>
    <s v="music/indie rock"/>
    <n v="0.36799999999999999"/>
    <n v="54"/>
    <x v="4"/>
    <s v="indie rock"/>
    <n v="6"/>
    <n v="1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x v="1922"/>
    <x v="4"/>
    <b v="0"/>
    <n v="64"/>
    <b v="1"/>
    <s v="music/indie rock"/>
    <n v="0.1555"/>
    <n v="36.109375"/>
    <x v="4"/>
    <s v="indie rock"/>
    <n v="6"/>
    <n v="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x v="1923"/>
    <x v="6"/>
    <b v="0"/>
    <n v="13"/>
    <b v="1"/>
    <s v="music/indie rock"/>
    <n v="1.4079999999999999"/>
    <n v="23.153846153846153"/>
    <x v="4"/>
    <s v="indie rock"/>
    <n v="6"/>
    <n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x v="1924"/>
    <x v="4"/>
    <b v="0"/>
    <n v="33"/>
    <b v="1"/>
    <s v="music/indie rock"/>
    <n v="0.14399999999999999"/>
    <n v="104"/>
    <x v="4"/>
    <s v="indie rock"/>
    <n v="6"/>
    <n v="1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x v="1925"/>
    <x v="4"/>
    <b v="0"/>
    <n v="52"/>
    <b v="1"/>
    <s v="music/indie rock"/>
    <n v="0.10333333333333333"/>
    <n v="31.826923076923077"/>
    <x v="4"/>
    <s v="indie rock"/>
    <n v="6"/>
    <n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x v="1926"/>
    <x v="7"/>
    <b v="0"/>
    <n v="107"/>
    <b v="1"/>
    <s v="music/indie rock"/>
    <n v="0.95379333333333338"/>
    <n v="27.3896261682243"/>
    <x v="4"/>
    <s v="indie rock"/>
    <n v="6"/>
    <n v="16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x v="1927"/>
    <x v="5"/>
    <b v="0"/>
    <n v="11"/>
    <b v="1"/>
    <s v="music/indie rock"/>
    <n v="3.3333333333333333E-2"/>
    <n v="56.363636363636367"/>
    <x v="4"/>
    <s v="indie rock"/>
    <n v="6"/>
    <n v="1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x v="1928"/>
    <x v="4"/>
    <b v="0"/>
    <n v="34"/>
    <b v="1"/>
    <s v="music/indie rock"/>
    <n v="3.1372549019607843E-2"/>
    <n v="77.352941176470594"/>
    <x v="4"/>
    <s v="indie rock"/>
    <n v="6"/>
    <n v="1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x v="1929"/>
    <x v="6"/>
    <b v="0"/>
    <n v="75"/>
    <b v="1"/>
    <s v="music/indie rock"/>
    <n v="3.1250000000000002E-3"/>
    <n v="42.8"/>
    <x v="4"/>
    <s v="indie rock"/>
    <n v="6"/>
    <n v="1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x v="1930"/>
    <x v="4"/>
    <b v="0"/>
    <n v="26"/>
    <b v="1"/>
    <s v="music/indie rock"/>
    <n v="0.27"/>
    <n v="48.846153846153847"/>
    <x v="4"/>
    <s v="indie rock"/>
    <n v="6"/>
    <n v="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x v="1931"/>
    <x v="5"/>
    <b v="0"/>
    <n v="50"/>
    <b v="1"/>
    <s v="music/indie rock"/>
    <n v="0.20601"/>
    <n v="48.240400000000001"/>
    <x v="4"/>
    <s v="indie rock"/>
    <n v="6"/>
    <n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x v="1932"/>
    <x v="5"/>
    <b v="0"/>
    <n v="80"/>
    <b v="1"/>
    <s v="music/indie rock"/>
    <n v="6.99047619047619E-2"/>
    <n v="70.212500000000006"/>
    <x v="4"/>
    <s v="indie rock"/>
    <n v="6"/>
    <n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x v="1933"/>
    <x v="3"/>
    <b v="0"/>
    <n v="110"/>
    <b v="1"/>
    <s v="music/indie rock"/>
    <n v="0.72433333333333338"/>
    <n v="94.054545454545448"/>
    <x v="4"/>
    <s v="indie rock"/>
    <n v="6"/>
    <n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x v="1934"/>
    <x v="6"/>
    <b v="0"/>
    <n v="77"/>
    <b v="1"/>
    <s v="music/indie rock"/>
    <n v="0.23619999999999999"/>
    <n v="80.272727272727266"/>
    <x v="4"/>
    <s v="indie rock"/>
    <n v="6"/>
    <n v="1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x v="1935"/>
    <x v="3"/>
    <b v="0"/>
    <n v="50"/>
    <b v="1"/>
    <s v="music/indie rock"/>
    <n v="8.4000000000000005E-2"/>
    <n v="54.2"/>
    <x v="4"/>
    <s v="indie rock"/>
    <n v="6"/>
    <n v="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x v="1936"/>
    <x v="6"/>
    <b v="0"/>
    <n v="145"/>
    <b v="1"/>
    <s v="music/indie rock"/>
    <n v="0.16520133333333337"/>
    <n v="60.26903448275862"/>
    <x v="4"/>
    <s v="indie rock"/>
    <n v="6"/>
    <n v="1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x v="1937"/>
    <x v="5"/>
    <b v="0"/>
    <n v="29"/>
    <b v="1"/>
    <s v="music/indie rock"/>
    <n v="0.87245000000000006"/>
    <n v="38.740344827586206"/>
    <x v="4"/>
    <s v="indie rock"/>
    <n v="6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x v="1938"/>
    <x v="4"/>
    <b v="0"/>
    <n v="114"/>
    <b v="1"/>
    <s v="music/indie rock"/>
    <n v="0.15933333333333333"/>
    <n v="152.54385964912279"/>
    <x v="4"/>
    <s v="indie rock"/>
    <n v="6"/>
    <n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x v="1939"/>
    <x v="4"/>
    <b v="0"/>
    <n v="96"/>
    <b v="1"/>
    <s v="music/indie rock"/>
    <n v="0.107"/>
    <n v="115.3125"/>
    <x v="4"/>
    <s v="indie rock"/>
    <n v="6"/>
    <n v="16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x v="1940"/>
    <x v="6"/>
    <b v="0"/>
    <n v="31"/>
    <b v="1"/>
    <s v="music/indie rock"/>
    <n v="0.70923076923076922"/>
    <n v="35.838709677419352"/>
    <x v="4"/>
    <s v="indie rock"/>
    <n v="6"/>
    <n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x v="1941"/>
    <x v="3"/>
    <b v="1"/>
    <n v="4883"/>
    <b v="1"/>
    <s v="technology/hardware"/>
    <n v="0.26118356000000004"/>
    <n v="64.570118779438872"/>
    <x v="2"/>
    <s v="hardware"/>
    <n v="11"/>
    <n v="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x v="1942"/>
    <x v="6"/>
    <b v="1"/>
    <n v="95"/>
    <b v="1"/>
    <s v="technology/hardware"/>
    <n v="0.38440333333333332"/>
    <n v="87.436000000000007"/>
    <x v="2"/>
    <s v="hardware"/>
    <n v="11"/>
    <n v="1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x v="1943"/>
    <x v="2"/>
    <b v="1"/>
    <n v="2478"/>
    <b v="1"/>
    <s v="technology/hardware"/>
    <n v="16.052499999999998"/>
    <n v="68.815577078288939"/>
    <x v="2"/>
    <s v="hardware"/>
    <n v="11"/>
    <n v="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x v="1944"/>
    <x v="3"/>
    <b v="1"/>
    <n v="1789"/>
    <b v="1"/>
    <s v="technology/hardware"/>
    <n v="6.8805550000000002"/>
    <n v="176.200223588597"/>
    <x v="2"/>
    <s v="hardware"/>
    <n v="11"/>
    <n v="1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x v="1945"/>
    <x v="0"/>
    <b v="1"/>
    <n v="680"/>
    <b v="1"/>
    <s v="technology/hardware"/>
    <n v="2.4801799999999998"/>
    <n v="511.79117647058825"/>
    <x v="2"/>
    <s v="hardware"/>
    <n v="11"/>
    <n v="1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x v="1946"/>
    <x v="3"/>
    <b v="1"/>
    <n v="70"/>
    <b v="1"/>
    <s v="technology/hardware"/>
    <n v="0.49746666666666667"/>
    <n v="160.44285714285715"/>
    <x v="2"/>
    <s v="hardware"/>
    <n v="11"/>
    <n v="1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x v="1947"/>
    <x v="8"/>
    <b v="1"/>
    <n v="23"/>
    <b v="1"/>
    <s v="technology/hardware"/>
    <n v="6.3375000000000627E-3"/>
    <n v="35.003043478260871"/>
    <x v="2"/>
    <s v="hardware"/>
    <n v="11"/>
    <n v="1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x v="1948"/>
    <x v="2"/>
    <b v="1"/>
    <n v="4245"/>
    <b v="1"/>
    <s v="technology/hardware"/>
    <n v="7.0021100000000001"/>
    <n v="188.50671378091872"/>
    <x v="2"/>
    <s v="hardware"/>
    <n v="11"/>
    <n v="1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x v="1949"/>
    <x v="3"/>
    <b v="1"/>
    <n v="943"/>
    <b v="1"/>
    <s v="technology/hardware"/>
    <n v="6.0026000000000058E-2"/>
    <n v="56.204984093319197"/>
    <x v="2"/>
    <s v="hardware"/>
    <n v="11"/>
    <n v="1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x v="1950"/>
    <x v="6"/>
    <b v="1"/>
    <n v="1876"/>
    <b v="1"/>
    <s v="technology/hardware"/>
    <n v="1.0051866666666669"/>
    <n v="51.3054157782516"/>
    <x v="2"/>
    <s v="hardware"/>
    <n v="11"/>
    <n v="1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x v="1951"/>
    <x v="2"/>
    <b v="1"/>
    <n v="834"/>
    <b v="1"/>
    <s v="technology/hardware"/>
    <n v="1.1244400000000001"/>
    <n v="127.36450839328538"/>
    <x v="2"/>
    <s v="hardware"/>
    <n v="11"/>
    <n v="1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x v="1952"/>
    <x v="4"/>
    <b v="1"/>
    <n v="682"/>
    <b v="1"/>
    <s v="technology/hardware"/>
    <n v="0.98472371428571437"/>
    <n v="101.85532258064516"/>
    <x v="2"/>
    <s v="hardware"/>
    <n v="11"/>
    <n v="1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x v="1953"/>
    <x v="5"/>
    <b v="1"/>
    <n v="147"/>
    <b v="1"/>
    <s v="technology/hardware"/>
    <n v="1.2594666666666667"/>
    <n v="230.55782312925169"/>
    <x v="2"/>
    <s v="hardware"/>
    <n v="11"/>
    <n v="1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x v="1954"/>
    <x v="2"/>
    <b v="1"/>
    <n v="415"/>
    <b v="1"/>
    <s v="technology/hardware"/>
    <n v="5.9894800000000004"/>
    <n v="842.10602409638557"/>
    <x v="2"/>
    <s v="hardware"/>
    <n v="11"/>
    <n v="1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x v="1955"/>
    <x v="5"/>
    <b v="1"/>
    <n v="290"/>
    <b v="1"/>
    <s v="technology/hardware"/>
    <n v="2.9859528571428569"/>
    <n v="577.27593103448271"/>
    <x v="2"/>
    <s v="hardware"/>
    <n v="11"/>
    <n v="1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x v="1956"/>
    <x v="0"/>
    <b v="1"/>
    <n v="365"/>
    <b v="1"/>
    <s v="technology/hardware"/>
    <n v="1.9403333333333332"/>
    <n v="483.34246575342468"/>
    <x v="2"/>
    <s v="hardware"/>
    <n v="11"/>
    <n v="19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x v="1957"/>
    <x v="5"/>
    <b v="1"/>
    <n v="660"/>
    <b v="1"/>
    <s v="technology/hardware"/>
    <n v="0.67504700000000006"/>
    <n v="76.138500000000008"/>
    <x v="2"/>
    <s v="hardware"/>
    <n v="11"/>
    <n v="1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x v="1958"/>
    <x v="4"/>
    <b v="1"/>
    <n v="1356"/>
    <b v="1"/>
    <s v="technology/hardware"/>
    <n v="13.355717142857143"/>
    <n v="74.107684365781708"/>
    <x v="2"/>
    <s v="hardware"/>
    <n v="11"/>
    <n v="1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x v="1959"/>
    <x v="3"/>
    <b v="1"/>
    <n v="424"/>
    <b v="1"/>
    <s v="technology/hardware"/>
    <n v="0.56734400000000007"/>
    <n v="36.965660377358489"/>
    <x v="2"/>
    <s v="hardware"/>
    <n v="11"/>
    <n v="1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x v="1960"/>
    <x v="3"/>
    <b v="1"/>
    <n v="33"/>
    <b v="1"/>
    <s v="technology/hardware"/>
    <n v="0.17902857142857143"/>
    <n v="2500.969696969697"/>
    <x v="2"/>
    <s v="hardware"/>
    <n v="11"/>
    <n v="1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x v="1961"/>
    <x v="5"/>
    <b v="1"/>
    <n v="1633"/>
    <b v="1"/>
    <s v="technology/hardware"/>
    <n v="10.053811999999999"/>
    <n v="67.690214329454989"/>
    <x v="2"/>
    <s v="hardware"/>
    <n v="11"/>
    <n v="1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x v="1962"/>
    <x v="3"/>
    <b v="1"/>
    <n v="306"/>
    <b v="1"/>
    <s v="technology/hardware"/>
    <n v="0.92925000000000002"/>
    <n v="63.04738562091503"/>
    <x v="2"/>
    <s v="hardware"/>
    <n v="11"/>
    <n v="1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x v="1963"/>
    <x v="3"/>
    <b v="1"/>
    <n v="205"/>
    <b v="1"/>
    <s v="technology/hardware"/>
    <n v="0.26884210526315788"/>
    <n v="117.6"/>
    <x v="2"/>
    <s v="hardware"/>
    <n v="11"/>
    <n v="1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x v="1964"/>
    <x v="2"/>
    <b v="1"/>
    <n v="1281"/>
    <b v="1"/>
    <s v="technology/hardware"/>
    <n v="1.5957748878923765"/>
    <n v="180.75185011709601"/>
    <x v="2"/>
    <s v="hardware"/>
    <n v="11"/>
    <n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x v="1965"/>
    <x v="6"/>
    <b v="1"/>
    <n v="103"/>
    <b v="1"/>
    <s v="technology/hardware"/>
    <n v="1.6228"/>
    <n v="127.32038834951456"/>
    <x v="2"/>
    <s v="hardware"/>
    <n v="11"/>
    <n v="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x v="1966"/>
    <x v="3"/>
    <b v="1"/>
    <n v="1513"/>
    <b v="1"/>
    <s v="technology/hardware"/>
    <n v="1.0674309"/>
    <n v="136.6444745538665"/>
    <x v="2"/>
    <s v="hardware"/>
    <n v="11"/>
    <n v="1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x v="1967"/>
    <x v="3"/>
    <b v="1"/>
    <n v="405"/>
    <b v="1"/>
    <s v="technology/hardware"/>
    <n v="2.7012999999999998"/>
    <n v="182.78024691358024"/>
    <x v="2"/>
    <s v="hardware"/>
    <n v="11"/>
    <n v="1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x v="1968"/>
    <x v="2"/>
    <b v="1"/>
    <n v="510"/>
    <b v="1"/>
    <s v="technology/hardware"/>
    <n v="1.8496600000000001"/>
    <n v="279.37843137254902"/>
    <x v="2"/>
    <s v="hardware"/>
    <n v="11"/>
    <n v="1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x v="1969"/>
    <x v="2"/>
    <b v="1"/>
    <n v="1887"/>
    <b v="1"/>
    <s v="technology/hardware"/>
    <n v="4.7907999999999999"/>
    <n v="61.375728669846318"/>
    <x v="2"/>
    <s v="hardware"/>
    <n v="11"/>
    <n v="1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x v="1970"/>
    <x v="4"/>
    <b v="1"/>
    <n v="701"/>
    <b v="1"/>
    <s v="technology/hardware"/>
    <n v="10.318"/>
    <n v="80.727532097004286"/>
    <x v="2"/>
    <s v="hardware"/>
    <n v="11"/>
    <n v="1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x v="1971"/>
    <x v="4"/>
    <b v="1"/>
    <n v="3863"/>
    <b v="1"/>
    <s v="technology/hardware"/>
    <n v="1.6302771750000002"/>
    <n v="272.35590732591254"/>
    <x v="2"/>
    <s v="hardware"/>
    <n v="11"/>
    <n v="1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x v="1972"/>
    <x v="5"/>
    <b v="1"/>
    <n v="238"/>
    <b v="1"/>
    <s v="technology/hardware"/>
    <n v="5.7447999999999997"/>
    <n v="70.848739495798313"/>
    <x v="2"/>
    <s v="hardware"/>
    <n v="11"/>
    <n v="1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x v="1973"/>
    <x v="2"/>
    <b v="1"/>
    <n v="2051"/>
    <b v="1"/>
    <s v="technology/hardware"/>
    <n v="1.5683081313131313"/>
    <n v="247.94003412969283"/>
    <x v="2"/>
    <s v="hardware"/>
    <n v="11"/>
    <n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x v="1974"/>
    <x v="4"/>
    <b v="1"/>
    <n v="402"/>
    <b v="1"/>
    <s v="technology/hardware"/>
    <n v="2.7549600000000001"/>
    <n v="186.81393034825871"/>
    <x v="2"/>
    <s v="hardware"/>
    <n v="11"/>
    <n v="1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x v="1975"/>
    <x v="4"/>
    <b v="1"/>
    <n v="253"/>
    <b v="1"/>
    <s v="technology/hardware"/>
    <n v="1.0870837499999997"/>
    <n v="131.98948616600788"/>
    <x v="2"/>
    <s v="hardware"/>
    <n v="11"/>
    <n v="1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x v="1976"/>
    <x v="4"/>
    <b v="1"/>
    <n v="473"/>
    <b v="1"/>
    <s v="technology/hardware"/>
    <n v="2.4660000000000002"/>
    <n v="29.310782241014799"/>
    <x v="2"/>
    <s v="hardware"/>
    <n v="11"/>
    <n v="1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x v="1977"/>
    <x v="0"/>
    <b v="1"/>
    <n v="821"/>
    <b v="1"/>
    <s v="technology/hardware"/>
    <n v="3.0232999999999999"/>
    <n v="245.02436053593178"/>
    <x v="2"/>
    <s v="hardware"/>
    <n v="11"/>
    <n v="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x v="1978"/>
    <x v="5"/>
    <b v="1"/>
    <n v="388"/>
    <b v="1"/>
    <s v="technology/hardware"/>
    <n v="9.2684514"/>
    <n v="1323.2540463917526"/>
    <x v="2"/>
    <s v="hardware"/>
    <n v="11"/>
    <n v="1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x v="1979"/>
    <x v="0"/>
    <b v="1"/>
    <n v="813"/>
    <b v="1"/>
    <s v="technology/hardware"/>
    <n v="0.14901154999999999"/>
    <n v="282.65966789667897"/>
    <x v="2"/>
    <s v="hardware"/>
    <n v="11"/>
    <n v="1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x v="1980"/>
    <x v="2"/>
    <b v="1"/>
    <n v="1945"/>
    <b v="1"/>
    <s v="technology/hardware"/>
    <n v="2.5482402000000004"/>
    <n v="91.214401028277635"/>
    <x v="2"/>
    <s v="hardware"/>
    <n v="11"/>
    <n v="1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x v="1981"/>
    <x v="3"/>
    <b v="0"/>
    <n v="12"/>
    <b v="0"/>
    <s v="photography/people"/>
    <n v="-0.94920000000000004"/>
    <n v="31.75"/>
    <x v="8"/>
    <s v="people"/>
    <n v="12"/>
    <n v="1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x v="1982"/>
    <x v="2"/>
    <b v="0"/>
    <n v="0"/>
    <b v="0"/>
    <s v="photography/people"/>
    <n v="-1"/>
    <e v="#DIV/0!"/>
    <x v="8"/>
    <s v="people"/>
    <n v="12"/>
    <n v="1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x v="1983"/>
    <x v="2"/>
    <b v="0"/>
    <n v="16"/>
    <b v="0"/>
    <s v="photography/people"/>
    <n v="-0.95699999999999996"/>
    <n v="88.6875"/>
    <x v="8"/>
    <s v="people"/>
    <n v="12"/>
    <n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x v="1984"/>
    <x v="3"/>
    <b v="0"/>
    <n v="7"/>
    <b v="0"/>
    <s v="photography/people"/>
    <n v="-0.78853333333333331"/>
    <n v="453.14285714285717"/>
    <x v="8"/>
    <s v="people"/>
    <n v="12"/>
    <n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x v="1985"/>
    <x v="2"/>
    <b v="0"/>
    <n v="4"/>
    <b v="0"/>
    <s v="photography/people"/>
    <n v="-0.96812500000000001"/>
    <n v="12.75"/>
    <x v="8"/>
    <s v="people"/>
    <n v="12"/>
    <n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x v="1986"/>
    <x v="2"/>
    <b v="0"/>
    <n v="1"/>
    <b v="0"/>
    <s v="photography/people"/>
    <n v="-0.99950000000000006"/>
    <n v="1"/>
    <x v="8"/>
    <s v="people"/>
    <n v="12"/>
    <n v="18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x v="1987"/>
    <x v="0"/>
    <b v="0"/>
    <n v="28"/>
    <b v="0"/>
    <s v="photography/people"/>
    <n v="-0.57527272727272727"/>
    <n v="83.428571428571431"/>
    <x v="8"/>
    <s v="people"/>
    <n v="12"/>
    <n v="18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x v="1988"/>
    <x v="0"/>
    <b v="0"/>
    <n v="1"/>
    <b v="0"/>
    <s v="photography/people"/>
    <n v="-0.99583333333333335"/>
    <n v="25"/>
    <x v="8"/>
    <s v="people"/>
    <n v="12"/>
    <n v="1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x v="1989"/>
    <x v="2"/>
    <b v="0"/>
    <n v="1"/>
    <b v="0"/>
    <s v="photography/people"/>
    <n v="-0.99"/>
    <n v="50"/>
    <x v="8"/>
    <s v="people"/>
    <n v="12"/>
    <n v="1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x v="1990"/>
    <x v="2"/>
    <b v="0"/>
    <n v="5"/>
    <b v="0"/>
    <s v="photography/people"/>
    <n v="-0.83033333333333337"/>
    <n v="101.8"/>
    <x v="8"/>
    <s v="people"/>
    <n v="12"/>
    <n v="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x v="1991"/>
    <x v="0"/>
    <b v="0"/>
    <n v="3"/>
    <b v="0"/>
    <s v="photography/people"/>
    <n v="-0.93"/>
    <n v="46.666666666666664"/>
    <x v="8"/>
    <s v="people"/>
    <n v="12"/>
    <n v="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x v="1992"/>
    <x v="0"/>
    <b v="0"/>
    <n v="2"/>
    <b v="0"/>
    <s v="photography/people"/>
    <n v="-0.9986666666666667"/>
    <n v="1"/>
    <x v="8"/>
    <s v="people"/>
    <n v="12"/>
    <n v="1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x v="1993"/>
    <x v="0"/>
    <b v="0"/>
    <n v="0"/>
    <b v="0"/>
    <s v="photography/people"/>
    <n v="-1"/>
    <e v="#DIV/0!"/>
    <x v="8"/>
    <s v="people"/>
    <n v="12"/>
    <n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x v="1994"/>
    <x v="2"/>
    <b v="0"/>
    <n v="0"/>
    <b v="0"/>
    <s v="photography/people"/>
    <n v="-1"/>
    <e v="#DIV/0!"/>
    <x v="8"/>
    <s v="people"/>
    <n v="12"/>
    <n v="1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x v="1995"/>
    <x v="0"/>
    <b v="0"/>
    <n v="3"/>
    <b v="0"/>
    <s v="photography/people"/>
    <n v="-0.92200000000000004"/>
    <n v="26"/>
    <x v="8"/>
    <s v="people"/>
    <n v="12"/>
    <n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x v="1996"/>
    <x v="3"/>
    <b v="0"/>
    <n v="0"/>
    <b v="0"/>
    <s v="photography/people"/>
    <n v="-1"/>
    <e v="#DIV/0!"/>
    <x v="8"/>
    <s v="people"/>
    <n v="12"/>
    <n v="1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x v="1997"/>
    <x v="3"/>
    <b v="0"/>
    <n v="0"/>
    <b v="0"/>
    <s v="photography/people"/>
    <n v="-1"/>
    <e v="#DIV/0!"/>
    <x v="8"/>
    <s v="people"/>
    <n v="12"/>
    <n v="1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x v="1998"/>
    <x v="3"/>
    <b v="0"/>
    <n v="3"/>
    <b v="0"/>
    <s v="photography/people"/>
    <n v="-0.73799999999999999"/>
    <n v="218.33333333333334"/>
    <x v="8"/>
    <s v="people"/>
    <n v="12"/>
    <n v="1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x v="1999"/>
    <x v="3"/>
    <b v="0"/>
    <n v="7"/>
    <b v="0"/>
    <s v="photography/people"/>
    <n v="-0.99238709677419357"/>
    <n v="33.714285714285715"/>
    <x v="8"/>
    <s v="people"/>
    <n v="12"/>
    <n v="1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x v="2000"/>
    <x v="0"/>
    <b v="0"/>
    <n v="25"/>
    <b v="0"/>
    <s v="photography/people"/>
    <n v="-0.875"/>
    <n v="25"/>
    <x v="8"/>
    <s v="people"/>
    <n v="12"/>
    <n v="1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x v="2001"/>
    <x v="0"/>
    <b v="1"/>
    <n v="1637"/>
    <b v="1"/>
    <s v="technology/hardware"/>
    <n v="2.8212909090909091"/>
    <n v="128.38790470372632"/>
    <x v="2"/>
    <s v="hardware"/>
    <n v="11"/>
    <n v="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x v="2002"/>
    <x v="2"/>
    <b v="1"/>
    <n v="1375"/>
    <b v="1"/>
    <s v="technology/hardware"/>
    <n v="1.1679421999999999"/>
    <n v="78.834261818181815"/>
    <x v="2"/>
    <s v="hardware"/>
    <n v="11"/>
    <n v="1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x v="2003"/>
    <x v="7"/>
    <b v="1"/>
    <n v="17"/>
    <b v="1"/>
    <s v="technology/hardware"/>
    <n v="2.12"/>
    <n v="91.764705882352942"/>
    <x v="2"/>
    <s v="hardware"/>
    <n v="11"/>
    <n v="1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x v="2004"/>
    <x v="3"/>
    <b v="1"/>
    <n v="354"/>
    <b v="1"/>
    <s v="technology/hardware"/>
    <n v="1.3442048000000002"/>
    <n v="331.10237288135596"/>
    <x v="2"/>
    <s v="hardware"/>
    <n v="11"/>
    <n v="1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x v="2005"/>
    <x v="4"/>
    <b v="1"/>
    <n v="191"/>
    <b v="1"/>
    <s v="technology/hardware"/>
    <n v="0.23680099999999996"/>
    <n v="194.26193717277485"/>
    <x v="2"/>
    <s v="hardware"/>
    <n v="11"/>
    <n v="1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x v="2006"/>
    <x v="3"/>
    <b v="1"/>
    <n v="303"/>
    <b v="1"/>
    <s v="technology/hardware"/>
    <n v="1.4783999999999999"/>
    <n v="408.97689768976898"/>
    <x v="2"/>
    <s v="hardware"/>
    <n v="11"/>
    <n v="1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x v="2007"/>
    <x v="7"/>
    <b v="1"/>
    <n v="137"/>
    <b v="1"/>
    <s v="technology/hardware"/>
    <n v="0.15709200000000001"/>
    <n v="84.459270072992695"/>
    <x v="2"/>
    <s v="hardware"/>
    <n v="11"/>
    <n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x v="2008"/>
    <x v="6"/>
    <b v="1"/>
    <n v="41"/>
    <b v="1"/>
    <s v="technology/hardware"/>
    <n v="0.17074847688105987"/>
    <n v="44.853658536585364"/>
    <x v="2"/>
    <s v="hardware"/>
    <n v="11"/>
    <n v="1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x v="2009"/>
    <x v="2"/>
    <b v="1"/>
    <n v="398"/>
    <b v="1"/>
    <s v="technology/hardware"/>
    <n v="2.05158"/>
    <n v="383.3643216080402"/>
    <x v="2"/>
    <s v="hardware"/>
    <n v="11"/>
    <n v="19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x v="2010"/>
    <x v="2"/>
    <b v="1"/>
    <n v="1737"/>
    <b v="1"/>
    <s v="technology/hardware"/>
    <n v="2.2005299999999997"/>
    <n v="55.276856649395505"/>
    <x v="2"/>
    <s v="hardware"/>
    <n v="11"/>
    <n v="1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x v="2011"/>
    <x v="0"/>
    <b v="1"/>
    <n v="971"/>
    <b v="1"/>
    <s v="technology/hardware"/>
    <n v="7.19564"/>
    <n v="422.02059732234807"/>
    <x v="2"/>
    <s v="hardware"/>
    <n v="11"/>
    <n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x v="2012"/>
    <x v="0"/>
    <b v="1"/>
    <n v="183"/>
    <b v="1"/>
    <s v="technology/hardware"/>
    <n v="1.349"/>
    <n v="64.180327868852459"/>
    <x v="2"/>
    <s v="hardware"/>
    <n v="11"/>
    <n v="1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x v="2013"/>
    <x v="2"/>
    <b v="1"/>
    <n v="4562"/>
    <b v="1"/>
    <s v="technology/hardware"/>
    <n v="3.9491375"/>
    <n v="173.57781674704077"/>
    <x v="2"/>
    <s v="hardware"/>
    <n v="11"/>
    <n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x v="2014"/>
    <x v="4"/>
    <b v="1"/>
    <n v="26457"/>
    <b v="1"/>
    <s v="technology/hardware"/>
    <n v="77.137822333333332"/>
    <n v="88.601680840609291"/>
    <x v="2"/>
    <s v="hardware"/>
    <n v="11"/>
    <n v="1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x v="2015"/>
    <x v="6"/>
    <b v="1"/>
    <n v="162"/>
    <b v="1"/>
    <s v="technology/hardware"/>
    <n v="0.13000138888888893"/>
    <n v="50.222283950617282"/>
    <x v="2"/>
    <s v="hardware"/>
    <n v="11"/>
    <n v="1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x v="2016"/>
    <x v="4"/>
    <b v="1"/>
    <n v="479"/>
    <b v="1"/>
    <s v="technology/hardware"/>
    <n v="8.2154220000000002"/>
    <n v="192.38876826722338"/>
    <x v="2"/>
    <s v="hardware"/>
    <n v="11"/>
    <n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x v="2017"/>
    <x v="5"/>
    <b v="1"/>
    <n v="426"/>
    <b v="1"/>
    <s v="technology/hardware"/>
    <n v="0.25102399999999997"/>
    <n v="73.416901408450698"/>
    <x v="2"/>
    <s v="hardware"/>
    <n v="11"/>
    <n v="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x v="2018"/>
    <x v="0"/>
    <b v="1"/>
    <n v="450"/>
    <b v="1"/>
    <s v="technology/hardware"/>
    <n v="2.2434307692307628E-2"/>
    <n v="147.68495555555555"/>
    <x v="2"/>
    <s v="hardware"/>
    <n v="11"/>
    <n v="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x v="2019"/>
    <x v="2"/>
    <b v="1"/>
    <n v="1780"/>
    <b v="1"/>
    <s v="technology/hardware"/>
    <n v="3.8490975000000001"/>
    <n v="108.96848314606741"/>
    <x v="2"/>
    <s v="hardware"/>
    <n v="11"/>
    <n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x v="2020"/>
    <x v="3"/>
    <b v="1"/>
    <n v="122"/>
    <b v="1"/>
    <s v="technology/hardware"/>
    <n v="0.92333333333333334"/>
    <n v="23.647540983606557"/>
    <x v="2"/>
    <s v="hardware"/>
    <n v="11"/>
    <n v="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x v="2021"/>
    <x v="3"/>
    <b v="1"/>
    <n v="95"/>
    <b v="1"/>
    <s v="technology/hardware"/>
    <n v="1.8109999999999999"/>
    <n v="147.94736842105263"/>
    <x v="2"/>
    <s v="hardware"/>
    <n v="11"/>
    <n v="1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x v="2022"/>
    <x v="2"/>
    <b v="1"/>
    <n v="325"/>
    <b v="1"/>
    <s v="technology/hardware"/>
    <n v="0.25136999999999998"/>
    <n v="385.03692307692307"/>
    <x v="2"/>
    <s v="hardware"/>
    <n v="11"/>
    <n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x v="2023"/>
    <x v="0"/>
    <b v="1"/>
    <n v="353"/>
    <b v="1"/>
    <s v="technology/hardware"/>
    <n v="0.61458999999999997"/>
    <n v="457.39093484419266"/>
    <x v="2"/>
    <s v="hardware"/>
    <n v="11"/>
    <n v="1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x v="2024"/>
    <x v="5"/>
    <b v="1"/>
    <n v="105"/>
    <b v="1"/>
    <s v="technology/hardware"/>
    <n v="4.8535000000000004"/>
    <n v="222.99047619047619"/>
    <x v="2"/>
    <s v="hardware"/>
    <n v="11"/>
    <n v="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x v="2025"/>
    <x v="0"/>
    <b v="1"/>
    <n v="729"/>
    <b v="1"/>
    <s v="technology/hardware"/>
    <n v="1.0115000000000001"/>
    <n v="220.74074074074073"/>
    <x v="2"/>
    <s v="hardware"/>
    <n v="11"/>
    <n v="1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x v="2026"/>
    <x v="3"/>
    <b v="1"/>
    <n v="454"/>
    <b v="1"/>
    <s v="technology/hardware"/>
    <n v="0.33483079999999987"/>
    <n v="73.503898678414089"/>
    <x v="2"/>
    <s v="hardware"/>
    <n v="11"/>
    <n v="1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x v="2027"/>
    <x v="0"/>
    <b v="1"/>
    <n v="539"/>
    <b v="1"/>
    <s v="technology/hardware"/>
    <n v="0.20249"/>
    <n v="223.09647495361781"/>
    <x v="2"/>
    <s v="hardware"/>
    <n v="11"/>
    <n v="1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x v="2028"/>
    <x v="7"/>
    <b v="1"/>
    <n v="79"/>
    <b v="1"/>
    <s v="technology/hardware"/>
    <n v="0.26166666666666666"/>
    <n v="47.911392405063289"/>
    <x v="2"/>
    <s v="hardware"/>
    <n v="11"/>
    <n v="1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x v="2029"/>
    <x v="3"/>
    <b v="1"/>
    <n v="94"/>
    <b v="1"/>
    <s v="technology/hardware"/>
    <n v="2.6120000000000001"/>
    <n v="96.063829787234042"/>
    <x v="2"/>
    <s v="hardware"/>
    <n v="11"/>
    <n v="1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x v="2030"/>
    <x v="5"/>
    <b v="1"/>
    <n v="625"/>
    <b v="1"/>
    <s v="technology/hardware"/>
    <n v="1.26239013671875"/>
    <n v="118.6144"/>
    <x v="2"/>
    <s v="hardware"/>
    <n v="11"/>
    <n v="1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x v="2031"/>
    <x v="3"/>
    <b v="1"/>
    <n v="508"/>
    <b v="1"/>
    <s v="technology/hardware"/>
    <n v="0.20349999999999999"/>
    <n v="118.45472440944881"/>
    <x v="2"/>
    <s v="hardware"/>
    <n v="11"/>
    <n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x v="2032"/>
    <x v="2"/>
    <b v="1"/>
    <n v="531"/>
    <b v="1"/>
    <s v="technology/hardware"/>
    <n v="2.0418799999999999"/>
    <n v="143.21468926553672"/>
    <x v="2"/>
    <s v="hardware"/>
    <n v="11"/>
    <n v="1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x v="2033"/>
    <x v="3"/>
    <b v="1"/>
    <n v="158"/>
    <b v="1"/>
    <s v="technology/hardware"/>
    <n v="0.78676000000000001"/>
    <n v="282.71518987341773"/>
    <x v="2"/>
    <s v="hardware"/>
    <n v="11"/>
    <n v="1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x v="2034"/>
    <x v="0"/>
    <b v="1"/>
    <n v="508"/>
    <b v="1"/>
    <s v="technology/hardware"/>
    <n v="2.868199871794872"/>
    <n v="593.93620078740162"/>
    <x v="2"/>
    <s v="hardware"/>
    <n v="11"/>
    <n v="1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x v="2035"/>
    <x v="0"/>
    <b v="1"/>
    <n v="644"/>
    <b v="1"/>
    <s v="technology/hardware"/>
    <n v="1.1103642500000002"/>
    <n v="262.15704968944101"/>
    <x v="2"/>
    <s v="hardware"/>
    <n v="11"/>
    <n v="1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x v="2036"/>
    <x v="3"/>
    <b v="1"/>
    <n v="848"/>
    <b v="1"/>
    <s v="technology/hardware"/>
    <n v="0.31668333333333332"/>
    <n v="46.580778301886795"/>
    <x v="2"/>
    <s v="hardware"/>
    <n v="11"/>
    <n v="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x v="2037"/>
    <x v="4"/>
    <b v="1"/>
    <n v="429"/>
    <b v="1"/>
    <s v="technology/hardware"/>
    <n v="2.0047639999999998"/>
    <n v="70.041118881118877"/>
    <x v="2"/>
    <s v="hardware"/>
    <n v="11"/>
    <n v="1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x v="2038"/>
    <x v="4"/>
    <b v="1"/>
    <n v="204"/>
    <b v="1"/>
    <s v="technology/hardware"/>
    <n v="3.2051249999999998"/>
    <n v="164.90686274509804"/>
    <x v="2"/>
    <s v="hardware"/>
    <n v="11"/>
    <n v="1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x v="2039"/>
    <x v="2"/>
    <b v="1"/>
    <n v="379"/>
    <b v="1"/>
    <s v="technology/hardware"/>
    <n v="0.36216799999999999"/>
    <n v="449.26385224274406"/>
    <x v="2"/>
    <s v="hardware"/>
    <n v="11"/>
    <n v="19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x v="2040"/>
    <x v="4"/>
    <b v="1"/>
    <n v="271"/>
    <b v="1"/>
    <s v="technology/hardware"/>
    <n v="1.4817133333333334"/>
    <n v="27.472841328413285"/>
    <x v="2"/>
    <s v="hardware"/>
    <n v="11"/>
    <n v="1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x v="2041"/>
    <x v="2"/>
    <b v="0"/>
    <n v="120"/>
    <b v="1"/>
    <s v="technology/hardware"/>
    <n v="0.81863157894736838"/>
    <n v="143.97499999999999"/>
    <x v="2"/>
    <s v="hardware"/>
    <n v="11"/>
    <n v="1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x v="2042"/>
    <x v="0"/>
    <b v="0"/>
    <n v="140"/>
    <b v="1"/>
    <s v="technology/hardware"/>
    <n v="0.23530000000000001"/>
    <n v="88.23571428571428"/>
    <x v="2"/>
    <s v="hardware"/>
    <n v="11"/>
    <n v="1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x v="2043"/>
    <x v="2"/>
    <b v="0"/>
    <n v="193"/>
    <b v="1"/>
    <s v="technology/hardware"/>
    <n v="4.0620938628158845"/>
    <n v="36.326424870466319"/>
    <x v="2"/>
    <s v="hardware"/>
    <n v="11"/>
    <n v="1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x v="2044"/>
    <x v="0"/>
    <b v="0"/>
    <n v="180"/>
    <b v="1"/>
    <s v="technology/hardware"/>
    <n v="8.2133333333333336E-2"/>
    <n v="90.177777777777777"/>
    <x v="2"/>
    <s v="hardware"/>
    <n v="11"/>
    <n v="1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x v="2045"/>
    <x v="5"/>
    <b v="0"/>
    <n v="263"/>
    <b v="1"/>
    <s v="technology/hardware"/>
    <n v="7.1918387755102042"/>
    <n v="152.62361216730039"/>
    <x v="2"/>
    <s v="hardware"/>
    <n v="11"/>
    <n v="1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x v="2046"/>
    <x v="4"/>
    <b v="0"/>
    <n v="217"/>
    <b v="1"/>
    <s v="technology/hardware"/>
    <n v="0.21099999999999999"/>
    <n v="55.806451612903224"/>
    <x v="2"/>
    <s v="hardware"/>
    <n v="11"/>
    <n v="1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x v="2047"/>
    <x v="0"/>
    <b v="0"/>
    <n v="443"/>
    <b v="1"/>
    <s v="technology/hardware"/>
    <n v="2.9989795918367347E-2"/>
    <n v="227.85327313769753"/>
    <x v="2"/>
    <s v="hardware"/>
    <n v="11"/>
    <n v="1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x v="2048"/>
    <x v="4"/>
    <b v="0"/>
    <n v="1373"/>
    <b v="1"/>
    <s v="technology/hardware"/>
    <n v="0.48332294117647057"/>
    <n v="91.82989803350327"/>
    <x v="2"/>
    <s v="hardware"/>
    <n v="11"/>
    <n v="19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x v="2049"/>
    <x v="4"/>
    <b v="0"/>
    <n v="742"/>
    <b v="1"/>
    <s v="technology/hardware"/>
    <n v="0.20190699999999998"/>
    <n v="80.991037735849048"/>
    <x v="2"/>
    <s v="hardware"/>
    <n v="11"/>
    <n v="1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x v="2050"/>
    <x v="0"/>
    <b v="0"/>
    <n v="170"/>
    <b v="1"/>
    <s v="technology/hardware"/>
    <n v="3.7326999999999999"/>
    <n v="278.39411764705881"/>
    <x v="2"/>
    <s v="hardware"/>
    <n v="11"/>
    <n v="1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x v="2051"/>
    <x v="4"/>
    <b v="0"/>
    <n v="242"/>
    <b v="1"/>
    <s v="technology/hardware"/>
    <n v="0.30362499999999998"/>
    <n v="43.095041322314053"/>
    <x v="2"/>
    <s v="hardware"/>
    <n v="11"/>
    <n v="1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x v="2052"/>
    <x v="2"/>
    <b v="0"/>
    <n v="541"/>
    <b v="1"/>
    <s v="technology/hardware"/>
    <n v="2.5304799999999998"/>
    <n v="326.29205175600737"/>
    <x v="2"/>
    <s v="hardware"/>
    <n v="11"/>
    <n v="1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x v="2053"/>
    <x v="0"/>
    <b v="0"/>
    <n v="121"/>
    <b v="1"/>
    <s v="technology/hardware"/>
    <n v="1.0200000000000001E-2"/>
    <n v="41.743801652892564"/>
    <x v="2"/>
    <s v="hardware"/>
    <n v="11"/>
    <n v="1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x v="2054"/>
    <x v="3"/>
    <b v="0"/>
    <n v="621"/>
    <b v="1"/>
    <s v="technology/hardware"/>
    <n v="0.13591428571428571"/>
    <n v="64.020933977455712"/>
    <x v="2"/>
    <s v="hardware"/>
    <n v="11"/>
    <n v="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x v="2055"/>
    <x v="3"/>
    <b v="0"/>
    <n v="101"/>
    <b v="1"/>
    <s v="technology/hardware"/>
    <n v="0.67416666666666669"/>
    <n v="99.455445544554451"/>
    <x v="2"/>
    <s v="hardware"/>
    <n v="11"/>
    <n v="1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x v="2056"/>
    <x v="4"/>
    <b v="0"/>
    <n v="554"/>
    <b v="1"/>
    <s v="technology/hardware"/>
    <n v="0.53452"/>
    <n v="138.49458483754512"/>
    <x v="2"/>
    <s v="hardware"/>
    <n v="11"/>
    <n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x v="2057"/>
    <x v="2"/>
    <b v="0"/>
    <n v="666"/>
    <b v="1"/>
    <s v="technology/hardware"/>
    <n v="1.0223220000000002"/>
    <n v="45.547792792792798"/>
    <x v="2"/>
    <s v="hardware"/>
    <n v="11"/>
    <n v="19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x v="2058"/>
    <x v="0"/>
    <b v="0"/>
    <n v="410"/>
    <b v="1"/>
    <s v="technology/hardware"/>
    <n v="0.68281250000000004"/>
    <n v="10.507317073170732"/>
    <x v="2"/>
    <s v="hardware"/>
    <n v="11"/>
    <n v="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x v="2059"/>
    <x v="0"/>
    <b v="0"/>
    <n v="375"/>
    <b v="1"/>
    <s v="technology/hardware"/>
    <n v="0.43456666666666666"/>
    <n v="114.76533333333333"/>
    <x v="2"/>
    <s v="hardware"/>
    <n v="11"/>
    <n v="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x v="2060"/>
    <x v="3"/>
    <b v="0"/>
    <n v="1364"/>
    <b v="1"/>
    <s v="technology/hardware"/>
    <n v="0.96399999999999997"/>
    <n v="35.997067448680355"/>
    <x v="2"/>
    <s v="hardware"/>
    <n v="11"/>
    <n v="1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x v="2061"/>
    <x v="2"/>
    <b v="0"/>
    <n v="35"/>
    <b v="1"/>
    <s v="technology/hardware"/>
    <n v="7.9200000000000007E-2"/>
    <n v="154.17142857142858"/>
    <x v="2"/>
    <s v="hardware"/>
    <n v="11"/>
    <n v="1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x v="2062"/>
    <x v="2"/>
    <b v="0"/>
    <n v="203"/>
    <b v="1"/>
    <s v="technology/hardware"/>
    <n v="0.14976999999999999"/>
    <n v="566.38916256157631"/>
    <x v="2"/>
    <s v="hardware"/>
    <n v="11"/>
    <n v="1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x v="2063"/>
    <x v="2"/>
    <b v="0"/>
    <n v="49"/>
    <b v="1"/>
    <s v="technology/hardware"/>
    <n v="0.48049999999999998"/>
    <n v="120.85714285714286"/>
    <x v="2"/>
    <s v="hardware"/>
    <n v="11"/>
    <n v="1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x v="2064"/>
    <x v="4"/>
    <b v="0"/>
    <n v="5812"/>
    <b v="1"/>
    <s v="technology/hardware"/>
    <n v="0.91166760827906346"/>
    <n v="86.163845492085343"/>
    <x v="2"/>
    <s v="hardware"/>
    <n v="11"/>
    <n v="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x v="2065"/>
    <x v="4"/>
    <b v="0"/>
    <n v="1556"/>
    <b v="1"/>
    <s v="technology/hardware"/>
    <n v="0.99215125000000004"/>
    <n v="51.212114395886893"/>
    <x v="2"/>
    <s v="hardware"/>
    <n v="11"/>
    <n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x v="2066"/>
    <x v="3"/>
    <b v="0"/>
    <n v="65"/>
    <b v="1"/>
    <s v="technology/hardware"/>
    <n v="1.1859999999999999"/>
    <n v="67.261538461538464"/>
    <x v="2"/>
    <s v="hardware"/>
    <n v="11"/>
    <n v="1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x v="2067"/>
    <x v="0"/>
    <b v="0"/>
    <n v="10"/>
    <b v="1"/>
    <s v="technology/hardware"/>
    <n v="0.2686868686868687"/>
    <n v="62.8"/>
    <x v="2"/>
    <s v="hardware"/>
    <n v="11"/>
    <n v="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x v="2068"/>
    <x v="2"/>
    <b v="0"/>
    <n v="76"/>
    <b v="1"/>
    <s v="technology/hardware"/>
    <n v="5.2238800000000044E-2"/>
    <n v="346.13118421052633"/>
    <x v="2"/>
    <s v="hardware"/>
    <n v="11"/>
    <n v="1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x v="2069"/>
    <x v="0"/>
    <b v="0"/>
    <n v="263"/>
    <b v="1"/>
    <s v="technology/hardware"/>
    <n v="0.28406660000000006"/>
    <n v="244.11912547528519"/>
    <x v="2"/>
    <s v="hardware"/>
    <n v="11"/>
    <n v="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x v="2070"/>
    <x v="2"/>
    <b v="0"/>
    <n v="1530"/>
    <b v="1"/>
    <s v="technology/hardware"/>
    <n v="2.1732719999999999"/>
    <n v="259.25424836601309"/>
    <x v="2"/>
    <s v="hardware"/>
    <n v="11"/>
    <n v="1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x v="2071"/>
    <x v="2"/>
    <b v="0"/>
    <n v="278"/>
    <b v="1"/>
    <s v="technology/hardware"/>
    <n v="1.8072999999999999"/>
    <n v="201.96402877697841"/>
    <x v="2"/>
    <s v="hardware"/>
    <n v="11"/>
    <n v="1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x v="2072"/>
    <x v="2"/>
    <b v="0"/>
    <n v="350"/>
    <b v="1"/>
    <s v="technology/hardware"/>
    <n v="0.10731468531468531"/>
    <n v="226.20857142857142"/>
    <x v="2"/>
    <s v="hardware"/>
    <n v="11"/>
    <n v="1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x v="2073"/>
    <x v="0"/>
    <b v="0"/>
    <n v="470"/>
    <b v="1"/>
    <s v="technology/hardware"/>
    <n v="0.52604299999999993"/>
    <n v="324.69"/>
    <x v="2"/>
    <s v="hardware"/>
    <n v="11"/>
    <n v="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x v="2074"/>
    <x v="2"/>
    <b v="0"/>
    <n v="3"/>
    <b v="1"/>
    <s v="technology/hardware"/>
    <n v="2.5000000000000001E-2"/>
    <n v="205"/>
    <x v="2"/>
    <s v="hardware"/>
    <n v="11"/>
    <n v="1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x v="2075"/>
    <x v="4"/>
    <b v="0"/>
    <n v="8200"/>
    <b v="1"/>
    <s v="technology/hardware"/>
    <n v="15.783738373837384"/>
    <n v="20.465926829268295"/>
    <x v="2"/>
    <s v="hardware"/>
    <n v="11"/>
    <n v="1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x v="2076"/>
    <x v="3"/>
    <b v="0"/>
    <n v="8359"/>
    <b v="1"/>
    <s v="technology/hardware"/>
    <n v="4.4334915642458101"/>
    <n v="116.35303146309367"/>
    <x v="2"/>
    <s v="hardware"/>
    <n v="11"/>
    <n v="1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x v="2077"/>
    <x v="0"/>
    <b v="0"/>
    <n v="188"/>
    <b v="1"/>
    <s v="technology/hardware"/>
    <n v="0.15508"/>
    <n v="307.20212765957444"/>
    <x v="2"/>
    <s v="hardware"/>
    <n v="11"/>
    <n v="1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x v="2078"/>
    <x v="2"/>
    <b v="0"/>
    <n v="48"/>
    <b v="1"/>
    <s v="technology/hardware"/>
    <n v="0.31204999999999999"/>
    <n v="546.6875"/>
    <x v="2"/>
    <s v="hardware"/>
    <n v="11"/>
    <n v="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x v="2079"/>
    <x v="0"/>
    <b v="0"/>
    <n v="607"/>
    <b v="1"/>
    <s v="technology/hardware"/>
    <n v="1.8816999999999999"/>
    <n v="47.474464579901152"/>
    <x v="2"/>
    <s v="hardware"/>
    <n v="11"/>
    <n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x v="2080"/>
    <x v="0"/>
    <b v="0"/>
    <n v="50"/>
    <b v="1"/>
    <s v="technology/hardware"/>
    <n v="4.0780000000000003"/>
    <n v="101.56"/>
    <x v="2"/>
    <s v="hardware"/>
    <n v="11"/>
    <n v="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x v="2081"/>
    <x v="5"/>
    <b v="0"/>
    <n v="55"/>
    <b v="1"/>
    <s v="music/indie rock"/>
    <n v="0.14571428571428571"/>
    <n v="72.909090909090907"/>
    <x v="4"/>
    <s v="indie rock"/>
    <n v="6"/>
    <n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x v="2082"/>
    <x v="6"/>
    <b v="0"/>
    <n v="38"/>
    <b v="1"/>
    <s v="music/indie rock"/>
    <n v="0.10733333333333334"/>
    <n v="43.710526315789473"/>
    <x v="4"/>
    <s v="indie rock"/>
    <n v="6"/>
    <n v="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x v="2083"/>
    <x v="5"/>
    <b v="0"/>
    <n v="25"/>
    <b v="1"/>
    <s v="music/indie rock"/>
    <n v="0.13333333333333333"/>
    <n v="34"/>
    <x v="4"/>
    <s v="indie rock"/>
    <n v="6"/>
    <n v="1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x v="2084"/>
    <x v="3"/>
    <b v="0"/>
    <n v="46"/>
    <b v="1"/>
    <s v="music/indie rock"/>
    <n v="8.3333333333333329E-2"/>
    <n v="70.652173913043484"/>
    <x v="4"/>
    <s v="indie rock"/>
    <n v="6"/>
    <n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x v="2085"/>
    <x v="5"/>
    <b v="0"/>
    <n v="83"/>
    <b v="1"/>
    <s v="music/indie rock"/>
    <n v="0.23533333333333334"/>
    <n v="89.301204819277103"/>
    <x v="4"/>
    <s v="indie rock"/>
    <n v="6"/>
    <n v="1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x v="2086"/>
    <x v="6"/>
    <b v="0"/>
    <n v="35"/>
    <b v="1"/>
    <s v="music/indie rock"/>
    <n v="7.0000000000000001E-3"/>
    <n v="115.08571428571429"/>
    <x v="4"/>
    <s v="indie rock"/>
    <n v="6"/>
    <n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x v="2087"/>
    <x v="6"/>
    <b v="0"/>
    <n v="25"/>
    <b v="1"/>
    <s v="music/indie rock"/>
    <n v="3.5333333333333335E-2"/>
    <n v="62.12"/>
    <x v="4"/>
    <s v="indie rock"/>
    <n v="6"/>
    <n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x v="2088"/>
    <x v="7"/>
    <b v="0"/>
    <n v="75"/>
    <b v="1"/>
    <s v="music/indie rock"/>
    <n v="0.15510666666666673"/>
    <n v="46.204266666666669"/>
    <x v="4"/>
    <s v="indie rock"/>
    <n v="6"/>
    <n v="1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x v="2089"/>
    <x v="4"/>
    <b v="0"/>
    <n v="62"/>
    <b v="1"/>
    <s v="music/indie rock"/>
    <n v="0.20400400000000007"/>
    <n v="48.54854838709678"/>
    <x v="4"/>
    <s v="indie rock"/>
    <n v="6"/>
    <n v="1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x v="2090"/>
    <x v="4"/>
    <b v="0"/>
    <n v="160"/>
    <b v="1"/>
    <s v="music/indie rock"/>
    <n v="0.15040374999999995"/>
    <n v="57.520187499999999"/>
    <x v="4"/>
    <s v="indie rock"/>
    <n v="6"/>
    <n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x v="2091"/>
    <x v="6"/>
    <b v="0"/>
    <n v="246"/>
    <b v="1"/>
    <s v="music/indie rock"/>
    <n v="0.20467777777777782"/>
    <n v="88.147154471544724"/>
    <x v="4"/>
    <s v="indie rock"/>
    <n v="6"/>
    <n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x v="2092"/>
    <x v="6"/>
    <b v="0"/>
    <n v="55"/>
    <b v="1"/>
    <s v="music/indie rock"/>
    <n v="1.2833333333333334E-2"/>
    <n v="110.49090909090908"/>
    <x v="4"/>
    <s v="indie rock"/>
    <n v="6"/>
    <n v="1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x v="2093"/>
    <x v="5"/>
    <b v="0"/>
    <n v="23"/>
    <b v="1"/>
    <s v="music/indie rock"/>
    <n v="2.4666666666666667E-2"/>
    <n v="66.826086956521735"/>
    <x v="4"/>
    <s v="indie rock"/>
    <n v="6"/>
    <n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x v="2094"/>
    <x v="5"/>
    <b v="0"/>
    <n v="72"/>
    <b v="1"/>
    <s v="music/indie rock"/>
    <n v="0.20542857142857143"/>
    <n v="58.597222222222221"/>
    <x v="4"/>
    <s v="indie rock"/>
    <n v="6"/>
    <n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x v="2095"/>
    <x v="6"/>
    <b v="0"/>
    <n v="22"/>
    <b v="1"/>
    <s v="music/indie rock"/>
    <n v="0"/>
    <n v="113.63636363636364"/>
    <x v="4"/>
    <s v="indie rock"/>
    <n v="6"/>
    <n v="1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x v="2096"/>
    <x v="5"/>
    <b v="0"/>
    <n v="14"/>
    <b v="1"/>
    <s v="music/indie rock"/>
    <n v="1.6666666666666666E-2"/>
    <n v="43.571428571428569"/>
    <x v="4"/>
    <s v="indie rock"/>
    <n v="6"/>
    <n v="1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x v="2097"/>
    <x v="6"/>
    <b v="0"/>
    <n v="38"/>
    <b v="1"/>
    <s v="music/indie rock"/>
    <n v="0"/>
    <n v="78.94736842105263"/>
    <x v="4"/>
    <s v="indie rock"/>
    <n v="6"/>
    <n v="1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x v="2098"/>
    <x v="5"/>
    <b v="0"/>
    <n v="32"/>
    <b v="1"/>
    <s v="music/indie rock"/>
    <n v="3.3333333333333335E-3"/>
    <n v="188.125"/>
    <x v="4"/>
    <s v="indie rock"/>
    <n v="6"/>
    <n v="16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x v="2099"/>
    <x v="0"/>
    <b v="0"/>
    <n v="63"/>
    <b v="1"/>
    <s v="music/indie rock"/>
    <n v="0.32366666666666666"/>
    <n v="63.031746031746032"/>
    <x v="4"/>
    <s v="indie rock"/>
    <n v="6"/>
    <n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x v="2100"/>
    <x v="5"/>
    <b v="0"/>
    <n v="27"/>
    <b v="1"/>
    <s v="music/indie rock"/>
    <n v="0.36666666666666664"/>
    <n v="30.37037037037037"/>
    <x v="4"/>
    <s v="indie rock"/>
    <n v="6"/>
    <n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x v="2101"/>
    <x v="6"/>
    <b v="0"/>
    <n v="44"/>
    <b v="1"/>
    <s v="music/indie rock"/>
    <n v="0.13250000000000001"/>
    <n v="51.477272727272727"/>
    <x v="4"/>
    <s v="indie rock"/>
    <n v="6"/>
    <n v="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x v="2102"/>
    <x v="6"/>
    <b v="0"/>
    <n v="38"/>
    <b v="1"/>
    <s v="music/indie rock"/>
    <n v="0.36"/>
    <n v="35.789473684210527"/>
    <x v="4"/>
    <s v="indie rock"/>
    <n v="6"/>
    <n v="16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x v="2103"/>
    <x v="5"/>
    <b v="0"/>
    <n v="115"/>
    <b v="1"/>
    <s v="music/indie rock"/>
    <n v="0.46123183746946123"/>
    <n v="98.817391304347822"/>
    <x v="4"/>
    <s v="indie rock"/>
    <n v="6"/>
    <n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x v="2104"/>
    <x v="4"/>
    <b v="0"/>
    <n v="37"/>
    <b v="1"/>
    <s v="music/indie rock"/>
    <n v="0.29499999999999998"/>
    <n v="28"/>
    <x v="4"/>
    <s v="indie rock"/>
    <n v="6"/>
    <n v="1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x v="2105"/>
    <x v="3"/>
    <b v="0"/>
    <n v="99"/>
    <b v="1"/>
    <s v="music/indie rock"/>
    <n v="1.54"/>
    <n v="51.313131313131315"/>
    <x v="4"/>
    <s v="indie rock"/>
    <n v="6"/>
    <n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x v="2106"/>
    <x v="5"/>
    <b v="0"/>
    <n v="44"/>
    <b v="1"/>
    <s v="music/indie rock"/>
    <n v="7.045454545454545E-2"/>
    <n v="53.522727272727273"/>
    <x v="4"/>
    <s v="indie rock"/>
    <n v="6"/>
    <n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x v="2107"/>
    <x v="3"/>
    <b v="0"/>
    <n v="58"/>
    <b v="1"/>
    <s v="music/indie rock"/>
    <n v="7.7329999999999927E-2"/>
    <n v="37.149310344827583"/>
    <x v="4"/>
    <s v="indie rock"/>
    <n v="6"/>
    <n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x v="2108"/>
    <x v="5"/>
    <b v="0"/>
    <n v="191"/>
    <b v="1"/>
    <s v="music/indie rock"/>
    <n v="7.3124999999999996E-2"/>
    <n v="89.895287958115176"/>
    <x v="4"/>
    <s v="indie rock"/>
    <n v="6"/>
    <n v="1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x v="2109"/>
    <x v="0"/>
    <b v="0"/>
    <n v="40"/>
    <b v="1"/>
    <s v="music/indie rock"/>
    <n v="6.5250000000000002E-2"/>
    <n v="106.52500000000001"/>
    <x v="4"/>
    <s v="indie rock"/>
    <n v="6"/>
    <n v="1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x v="2110"/>
    <x v="3"/>
    <b v="0"/>
    <n v="38"/>
    <b v="1"/>
    <s v="music/indie rock"/>
    <n v="3.5000000000000001E-3"/>
    <n v="52.815789473684212"/>
    <x v="4"/>
    <s v="indie rock"/>
    <n v="6"/>
    <n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x v="2111"/>
    <x v="6"/>
    <b v="0"/>
    <n v="39"/>
    <b v="1"/>
    <s v="music/indie rock"/>
    <n v="6.5000000000000002E-2"/>
    <n v="54.615384615384613"/>
    <x v="4"/>
    <s v="indie rock"/>
    <n v="6"/>
    <n v="1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x v="2112"/>
    <x v="4"/>
    <b v="0"/>
    <n v="11"/>
    <b v="1"/>
    <s v="music/indie rock"/>
    <n v="0"/>
    <n v="27.272727272727273"/>
    <x v="4"/>
    <s v="indie rock"/>
    <n v="6"/>
    <n v="16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x v="2113"/>
    <x v="3"/>
    <b v="0"/>
    <n v="107"/>
    <b v="1"/>
    <s v="music/indie rock"/>
    <n v="4.8571428571428571E-2"/>
    <n v="68.598130841121488"/>
    <x v="4"/>
    <s v="indie rock"/>
    <n v="6"/>
    <n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x v="2114"/>
    <x v="7"/>
    <b v="0"/>
    <n v="147"/>
    <b v="1"/>
    <s v="music/indie rock"/>
    <n v="4.7E-2"/>
    <n v="35.612244897959187"/>
    <x v="4"/>
    <s v="indie rock"/>
    <n v="6"/>
    <n v="1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x v="2115"/>
    <x v="6"/>
    <b v="0"/>
    <n v="36"/>
    <b v="1"/>
    <s v="music/indie rock"/>
    <n v="1.2566666666666666"/>
    <n v="94.027777777777771"/>
    <x v="4"/>
    <s v="indie rock"/>
    <n v="6"/>
    <n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x v="2116"/>
    <x v="5"/>
    <b v="0"/>
    <n v="92"/>
    <b v="1"/>
    <s v="music/indie rock"/>
    <n v="9.0416666666666666E-3"/>
    <n v="526.45652173913038"/>
    <x v="4"/>
    <s v="indie rock"/>
    <n v="6"/>
    <n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x v="2117"/>
    <x v="0"/>
    <b v="0"/>
    <n v="35"/>
    <b v="1"/>
    <s v="music/indie rock"/>
    <n v="0.47749999999999998"/>
    <n v="50.657142857142858"/>
    <x v="4"/>
    <s v="indie rock"/>
    <n v="6"/>
    <n v="16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x v="2118"/>
    <x v="6"/>
    <b v="0"/>
    <n v="17"/>
    <b v="1"/>
    <s v="music/indie rock"/>
    <n v="0.34610999999999992"/>
    <n v="79.182941176470578"/>
    <x v="4"/>
    <s v="indie rock"/>
    <n v="6"/>
    <n v="1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x v="2119"/>
    <x v="5"/>
    <b v="0"/>
    <n v="22"/>
    <b v="1"/>
    <s v="music/indie rock"/>
    <n v="7.4999999999999997E-3"/>
    <n v="91.590909090909093"/>
    <x v="4"/>
    <s v="indie rock"/>
    <n v="6"/>
    <n v="1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x v="2120"/>
    <x v="4"/>
    <b v="0"/>
    <n v="69"/>
    <b v="1"/>
    <s v="music/indie rock"/>
    <n v="8.8037500000000372E-3"/>
    <n v="116.96275362318841"/>
    <x v="4"/>
    <s v="indie rock"/>
    <n v="6"/>
    <n v="1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x v="2121"/>
    <x v="2"/>
    <b v="0"/>
    <n v="10"/>
    <b v="0"/>
    <s v="games/video games"/>
    <n v="-0.99431999999999998"/>
    <n v="28.4"/>
    <x v="6"/>
    <s v="video games"/>
    <n v="6"/>
    <n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x v="2122"/>
    <x v="2"/>
    <b v="0"/>
    <n v="3"/>
    <b v="0"/>
    <s v="games/video games"/>
    <n v="-0.99612500000000004"/>
    <n v="103.33333333333333"/>
    <x v="6"/>
    <s v="video games"/>
    <n v="6"/>
    <n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x v="2123"/>
    <x v="7"/>
    <b v="0"/>
    <n v="5"/>
    <b v="0"/>
    <s v="games/video games"/>
    <n v="-0.9"/>
    <n v="10"/>
    <x v="6"/>
    <s v="video games"/>
    <n v="6"/>
    <n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x v="2124"/>
    <x v="7"/>
    <b v="0"/>
    <n v="5"/>
    <b v="0"/>
    <s v="games/video games"/>
    <n v="-0.8954545454545455"/>
    <n v="23"/>
    <x v="6"/>
    <s v="video games"/>
    <n v="6"/>
    <n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x v="2125"/>
    <x v="0"/>
    <b v="0"/>
    <n v="27"/>
    <b v="0"/>
    <s v="games/video games"/>
    <n v="-0.98580000000000001"/>
    <n v="31.555555555555557"/>
    <x v="6"/>
    <s v="video games"/>
    <n v="6"/>
    <n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x v="2126"/>
    <x v="3"/>
    <b v="0"/>
    <n v="2"/>
    <b v="0"/>
    <s v="games/video games"/>
    <n v="-0.99950000000000006"/>
    <n v="5"/>
    <x v="6"/>
    <s v="video games"/>
    <n v="6"/>
    <n v="17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x v="2127"/>
    <x v="0"/>
    <b v="0"/>
    <n v="236"/>
    <b v="0"/>
    <s v="games/video games"/>
    <n v="-0.71157142857142852"/>
    <n v="34.220338983050844"/>
    <x v="6"/>
    <s v="video games"/>
    <n v="6"/>
    <n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x v="2128"/>
    <x v="3"/>
    <b v="0"/>
    <n v="1"/>
    <b v="0"/>
    <s v="games/video games"/>
    <n v="-0.99833333333333329"/>
    <n v="25"/>
    <x v="6"/>
    <s v="video games"/>
    <n v="6"/>
    <n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x v="2129"/>
    <x v="2"/>
    <b v="0"/>
    <n v="12"/>
    <b v="0"/>
    <s v="games/video games"/>
    <n v="-0.88200000000000001"/>
    <n v="19.666666666666668"/>
    <x v="6"/>
    <s v="video games"/>
    <n v="6"/>
    <n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x v="2130"/>
    <x v="3"/>
    <b v="0"/>
    <n v="4"/>
    <b v="0"/>
    <s v="games/video games"/>
    <n v="-0.99797619047619046"/>
    <n v="21.25"/>
    <x v="6"/>
    <s v="video games"/>
    <n v="6"/>
    <n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x v="2131"/>
    <x v="0"/>
    <b v="0"/>
    <n v="3"/>
    <b v="0"/>
    <s v="games/video games"/>
    <n v="-0.95"/>
    <n v="8.3333333333333339"/>
    <x v="6"/>
    <s v="video games"/>
    <n v="6"/>
    <n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x v="2132"/>
    <x v="3"/>
    <b v="0"/>
    <n v="99"/>
    <b v="0"/>
    <s v="games/video games"/>
    <n v="-0.97887009999999997"/>
    <n v="21.34333333333333"/>
    <x v="6"/>
    <s v="video games"/>
    <n v="6"/>
    <n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x v="2133"/>
    <x v="6"/>
    <b v="0"/>
    <n v="3"/>
    <b v="0"/>
    <s v="games/video games"/>
    <n v="-0.98399999999999999"/>
    <n v="5.333333333333333"/>
    <x v="6"/>
    <s v="video games"/>
    <n v="6"/>
    <n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x v="2134"/>
    <x v="4"/>
    <b v="0"/>
    <n v="3"/>
    <b v="0"/>
    <s v="games/video games"/>
    <n v="-0.98266666666666669"/>
    <n v="34.666666666666664"/>
    <x v="6"/>
    <s v="video games"/>
    <n v="6"/>
    <n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x v="2135"/>
    <x v="5"/>
    <b v="0"/>
    <n v="22"/>
    <b v="0"/>
    <s v="games/video games"/>
    <n v="-0.90439999999999998"/>
    <n v="21.727272727272727"/>
    <x v="6"/>
    <s v="video games"/>
    <n v="6"/>
    <n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x v="2136"/>
    <x v="4"/>
    <b v="0"/>
    <n v="4"/>
    <b v="0"/>
    <s v="games/video games"/>
    <n v="-0.99940387499999994"/>
    <n v="11.922499999999999"/>
    <x v="6"/>
    <s v="video games"/>
    <n v="6"/>
    <n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x v="2137"/>
    <x v="3"/>
    <b v="0"/>
    <n v="534"/>
    <b v="0"/>
    <s v="games/video games"/>
    <n v="-0.71594000000000002"/>
    <n v="26.59737827715356"/>
    <x v="6"/>
    <s v="video games"/>
    <n v="6"/>
    <n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x v="2138"/>
    <x v="4"/>
    <b v="0"/>
    <n v="12"/>
    <b v="0"/>
    <s v="games/video games"/>
    <n v="-0.872"/>
    <n v="10.666666666666666"/>
    <x v="6"/>
    <s v="video games"/>
    <n v="6"/>
    <n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x v="2139"/>
    <x v="2"/>
    <b v="0"/>
    <n v="56"/>
    <b v="0"/>
    <s v="games/video games"/>
    <n v="-0.94579999999999997"/>
    <n v="29.035714285714285"/>
    <x v="6"/>
    <s v="video games"/>
    <n v="6"/>
    <n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x v="2140"/>
    <x v="5"/>
    <b v="0"/>
    <n v="11"/>
    <b v="0"/>
    <s v="games/video games"/>
    <n v="-0.99887999999999999"/>
    <n v="50.909090909090907"/>
    <x v="6"/>
    <s v="video games"/>
    <n v="6"/>
    <n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x v="2141"/>
    <x v="3"/>
    <b v="0"/>
    <n v="0"/>
    <b v="0"/>
    <s v="games/video games"/>
    <n v="-1"/>
    <e v="#DIV/0!"/>
    <x v="6"/>
    <s v="video games"/>
    <n v="6"/>
    <n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x v="2142"/>
    <x v="0"/>
    <b v="0"/>
    <n v="12"/>
    <b v="0"/>
    <s v="games/video games"/>
    <n v="-0.9427619047619048"/>
    <n v="50.083333333333336"/>
    <x v="6"/>
    <s v="video games"/>
    <n v="6"/>
    <n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x v="2143"/>
    <x v="7"/>
    <b v="0"/>
    <n v="5"/>
    <b v="0"/>
    <s v="games/video games"/>
    <n v="-0.88749999999999996"/>
    <n v="45"/>
    <x v="6"/>
    <s v="video games"/>
    <n v="6"/>
    <n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x v="2144"/>
    <x v="4"/>
    <b v="0"/>
    <n v="24"/>
    <b v="0"/>
    <s v="games/video games"/>
    <n v="-0.98290140845070417"/>
    <n v="25.291666666666668"/>
    <x v="6"/>
    <s v="video games"/>
    <n v="6"/>
    <n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x v="2145"/>
    <x v="4"/>
    <b v="0"/>
    <n v="89"/>
    <b v="0"/>
    <s v="games/video games"/>
    <n v="-0.69566666666666666"/>
    <n v="51.292134831460672"/>
    <x v="6"/>
    <s v="video games"/>
    <n v="6"/>
    <n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x v="2146"/>
    <x v="2"/>
    <b v="0"/>
    <n v="1"/>
    <b v="0"/>
    <s v="games/video games"/>
    <n v="-0.99980000000000002"/>
    <n v="1"/>
    <x v="6"/>
    <s v="video games"/>
    <n v="6"/>
    <n v="17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x v="2147"/>
    <x v="3"/>
    <b v="0"/>
    <n v="55"/>
    <b v="0"/>
    <s v="games/video games"/>
    <n v="-0.99303589743589749"/>
    <n v="49.381818181818183"/>
    <x v="6"/>
    <s v="video games"/>
    <n v="6"/>
    <n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x v="2148"/>
    <x v="0"/>
    <b v="0"/>
    <n v="2"/>
    <b v="0"/>
    <s v="games/video games"/>
    <n v="-0.98"/>
    <n v="1"/>
    <x v="6"/>
    <s v="video games"/>
    <n v="6"/>
    <n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x v="2149"/>
    <x v="7"/>
    <b v="0"/>
    <n v="0"/>
    <b v="0"/>
    <s v="games/video games"/>
    <n v="-1"/>
    <e v="#DIV/0!"/>
    <x v="6"/>
    <s v="video games"/>
    <n v="6"/>
    <n v="17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x v="2150"/>
    <x v="2"/>
    <b v="0"/>
    <n v="4"/>
    <b v="0"/>
    <s v="games/video games"/>
    <n v="-0.9919"/>
    <n v="101.25"/>
    <x v="6"/>
    <s v="video games"/>
    <n v="6"/>
    <n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x v="2151"/>
    <x v="2"/>
    <b v="0"/>
    <n v="6"/>
    <b v="0"/>
    <s v="games/video games"/>
    <n v="-0.99737777777777781"/>
    <n v="19.666666666666668"/>
    <x v="6"/>
    <s v="video games"/>
    <n v="6"/>
    <n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x v="2152"/>
    <x v="3"/>
    <b v="0"/>
    <n v="4"/>
    <b v="0"/>
    <s v="games/video games"/>
    <n v="-0.99833333333333329"/>
    <n v="12.5"/>
    <x v="6"/>
    <s v="video games"/>
    <n v="6"/>
    <n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x v="2153"/>
    <x v="3"/>
    <b v="0"/>
    <n v="4"/>
    <b v="0"/>
    <s v="games/video games"/>
    <n v="-0.99990875545119084"/>
    <n v="8.5"/>
    <x v="6"/>
    <s v="video games"/>
    <n v="6"/>
    <n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x v="2154"/>
    <x v="3"/>
    <b v="0"/>
    <n v="2"/>
    <b v="0"/>
    <s v="games/video games"/>
    <n v="-0.99199999999999999"/>
    <n v="1"/>
    <x v="6"/>
    <s v="video games"/>
    <n v="6"/>
    <n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x v="2155"/>
    <x v="2"/>
    <b v="0"/>
    <n v="5"/>
    <b v="0"/>
    <s v="games/video games"/>
    <n v="-0.97699999999999998"/>
    <n v="23"/>
    <x v="6"/>
    <s v="video games"/>
    <n v="6"/>
    <n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x v="2156"/>
    <x v="4"/>
    <b v="0"/>
    <n v="83"/>
    <b v="0"/>
    <s v="games/video games"/>
    <n v="-0.97333928571428574"/>
    <n v="17.987951807228917"/>
    <x v="6"/>
    <s v="video games"/>
    <n v="6"/>
    <n v="17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x v="2157"/>
    <x v="2"/>
    <b v="0"/>
    <n v="57"/>
    <b v="0"/>
    <s v="games/video games"/>
    <n v="-0.71808000000000005"/>
    <n v="370.94736842105266"/>
    <x v="6"/>
    <s v="video games"/>
    <n v="6"/>
    <n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x v="2158"/>
    <x v="5"/>
    <b v="0"/>
    <n v="311"/>
    <b v="0"/>
    <s v="games/video games"/>
    <n v="-0.93409963333333335"/>
    <n v="63.569485530546629"/>
    <x v="6"/>
    <s v="video games"/>
    <n v="6"/>
    <n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x v="2159"/>
    <x v="6"/>
    <b v="0"/>
    <n v="2"/>
    <b v="0"/>
    <s v="games/video games"/>
    <n v="-0.99277777777777776"/>
    <n v="13"/>
    <x v="6"/>
    <s v="video games"/>
    <n v="6"/>
    <n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x v="2160"/>
    <x v="5"/>
    <b v="0"/>
    <n v="16"/>
    <b v="0"/>
    <s v="games/video games"/>
    <n v="-0.99150000000000005"/>
    <n v="5.3125"/>
    <x v="6"/>
    <s v="video games"/>
    <n v="6"/>
    <n v="17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x v="2161"/>
    <x v="0"/>
    <b v="0"/>
    <n v="13"/>
    <b v="1"/>
    <s v="music/rock"/>
    <n v="0.1575"/>
    <n v="35.615384615384613"/>
    <x v="4"/>
    <s v="rock"/>
    <n v="6"/>
    <n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x v="2162"/>
    <x v="3"/>
    <b v="0"/>
    <n v="58"/>
    <b v="1"/>
    <s v="music/rock"/>
    <n v="0.12266666666666666"/>
    <n v="87.103448275862064"/>
    <x v="4"/>
    <s v="rock"/>
    <n v="6"/>
    <n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x v="2163"/>
    <x v="0"/>
    <b v="0"/>
    <n v="44"/>
    <b v="1"/>
    <s v="music/rock"/>
    <n v="0.32200000000000001"/>
    <n v="75.11363636363636"/>
    <x v="4"/>
    <s v="rock"/>
    <n v="6"/>
    <n v="10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x v="2164"/>
    <x v="2"/>
    <b v="0"/>
    <n v="83"/>
    <b v="1"/>
    <s v="music/rock"/>
    <n v="2.6363636363636363E-2"/>
    <n v="68.01204819277109"/>
    <x v="4"/>
    <s v="rock"/>
    <n v="6"/>
    <n v="1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x v="2165"/>
    <x v="2"/>
    <b v="0"/>
    <n v="117"/>
    <b v="1"/>
    <s v="music/rock"/>
    <n v="0.38640000000000002"/>
    <n v="29.623931623931625"/>
    <x v="4"/>
    <s v="rock"/>
    <n v="6"/>
    <n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x v="2166"/>
    <x v="3"/>
    <b v="0"/>
    <n v="32"/>
    <b v="1"/>
    <s v="music/rock"/>
    <n v="0.46600000000000003"/>
    <n v="91.625"/>
    <x v="4"/>
    <s v="rock"/>
    <n v="6"/>
    <n v="1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x v="2167"/>
    <x v="5"/>
    <b v="0"/>
    <n v="8"/>
    <b v="1"/>
    <s v="music/rock"/>
    <n v="0.2"/>
    <n v="22.5"/>
    <x v="4"/>
    <s v="rock"/>
    <n v="6"/>
    <n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x v="2168"/>
    <x v="1"/>
    <b v="0"/>
    <n v="340"/>
    <b v="1"/>
    <s v="music/rock"/>
    <n v="0.21581611111111104"/>
    <n v="64.366735294117646"/>
    <x v="4"/>
    <s v="rock"/>
    <n v="6"/>
    <n v="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x v="2169"/>
    <x v="1"/>
    <b v="0"/>
    <n v="7"/>
    <b v="1"/>
    <s v="music/rock"/>
    <n v="0"/>
    <n v="21.857142857142858"/>
    <x v="4"/>
    <s v="rock"/>
    <n v="6"/>
    <n v="1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x v="2170"/>
    <x v="0"/>
    <b v="0"/>
    <n v="19"/>
    <b v="1"/>
    <s v="music/rock"/>
    <n v="0.80857142857142861"/>
    <n v="33.315789473684212"/>
    <x v="4"/>
    <s v="rock"/>
    <n v="6"/>
    <n v="1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x v="2171"/>
    <x v="0"/>
    <b v="0"/>
    <n v="47"/>
    <b v="1"/>
    <s v="music/rock"/>
    <n v="6.0749999999999998E-2"/>
    <n v="90.276595744680847"/>
    <x v="4"/>
    <s v="rock"/>
    <n v="6"/>
    <n v="1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x v="2172"/>
    <x v="0"/>
    <b v="0"/>
    <n v="13"/>
    <b v="1"/>
    <s v="music/rock"/>
    <n v="0"/>
    <n v="76.92307692307692"/>
    <x v="4"/>
    <s v="rock"/>
    <n v="6"/>
    <n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x v="2173"/>
    <x v="4"/>
    <b v="0"/>
    <n v="90"/>
    <b v="1"/>
    <s v="music/rock"/>
    <n v="0.26928571428571429"/>
    <n v="59.233333333333334"/>
    <x v="4"/>
    <s v="rock"/>
    <n v="6"/>
    <n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x v="2174"/>
    <x v="2"/>
    <b v="0"/>
    <n v="63"/>
    <b v="1"/>
    <s v="music/rock"/>
    <n v="2.9749999999999999E-2"/>
    <n v="65.38095238095238"/>
    <x v="4"/>
    <s v="rock"/>
    <n v="6"/>
    <n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x v="2175"/>
    <x v="2"/>
    <b v="0"/>
    <n v="26"/>
    <b v="1"/>
    <s v="music/rock"/>
    <n v="1.5"/>
    <n v="67.307692307692307"/>
    <x v="4"/>
    <s v="rock"/>
    <n v="6"/>
    <n v="1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x v="2176"/>
    <x v="0"/>
    <b v="0"/>
    <n v="71"/>
    <b v="1"/>
    <s v="music/rock"/>
    <n v="0.26019999999999999"/>
    <n v="88.74647887323944"/>
    <x v="4"/>
    <s v="rock"/>
    <n v="6"/>
    <n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x v="2177"/>
    <x v="2"/>
    <b v="0"/>
    <n v="38"/>
    <b v="1"/>
    <s v="music/rock"/>
    <n v="1.1999999999999999E-3"/>
    <n v="65.868421052631575"/>
    <x v="4"/>
    <s v="rock"/>
    <n v="6"/>
    <n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x v="2178"/>
    <x v="2"/>
    <b v="0"/>
    <n v="859"/>
    <b v="1"/>
    <s v="music/rock"/>
    <n v="0.38640000000000002"/>
    <n v="40.349243306169967"/>
    <x v="4"/>
    <s v="rock"/>
    <n v="6"/>
    <n v="1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x v="2179"/>
    <x v="0"/>
    <b v="0"/>
    <n v="21"/>
    <b v="1"/>
    <s v="music/rock"/>
    <n v="0.61399999999999999"/>
    <n v="76.857142857142861"/>
    <x v="4"/>
    <s v="rock"/>
    <n v="6"/>
    <n v="1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x v="2180"/>
    <x v="0"/>
    <b v="0"/>
    <n v="78"/>
    <b v="1"/>
    <s v="music/rock"/>
    <n v="7.1842000000000003E-2"/>
    <n v="68.707820512820518"/>
    <x v="4"/>
    <s v="rock"/>
    <n v="6"/>
    <n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x v="2181"/>
    <x v="1"/>
    <b v="0"/>
    <n v="53"/>
    <b v="1"/>
    <s v="games/tabletop games"/>
    <n v="0.53100000000000003"/>
    <n v="57.773584905660378"/>
    <x v="6"/>
    <s v="tabletop games"/>
    <n v="6"/>
    <n v="2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x v="2182"/>
    <x v="3"/>
    <b v="0"/>
    <n v="356"/>
    <b v="1"/>
    <s v="games/tabletop games"/>
    <n v="4.2416666666666663"/>
    <n v="44.171348314606739"/>
    <x v="6"/>
    <s v="tabletop games"/>
    <n v="6"/>
    <n v="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x v="2183"/>
    <x v="1"/>
    <b v="0"/>
    <n v="279"/>
    <b v="1"/>
    <s v="games/tabletop games"/>
    <n v="3.8927777777777779"/>
    <n v="31.566308243727597"/>
    <x v="6"/>
    <s v="tabletop games"/>
    <n v="6"/>
    <n v="2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x v="2184"/>
    <x v="2"/>
    <b v="1"/>
    <n v="266"/>
    <b v="1"/>
    <s v="games/tabletop games"/>
    <n v="1.8473999999999999"/>
    <n v="107.04511278195488"/>
    <x v="6"/>
    <s v="tabletop games"/>
    <n v="6"/>
    <n v="2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x v="2185"/>
    <x v="4"/>
    <b v="0"/>
    <n v="623"/>
    <b v="1"/>
    <s v="games/tabletop games"/>
    <n v="17.569700000000001"/>
    <n v="149.03451043338683"/>
    <x v="6"/>
    <s v="tabletop games"/>
    <n v="6"/>
    <n v="2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x v="2186"/>
    <x v="2"/>
    <b v="0"/>
    <n v="392"/>
    <b v="1"/>
    <s v="games/tabletop games"/>
    <n v="9.6750000000000003E-2"/>
    <n v="55.956632653061227"/>
    <x v="6"/>
    <s v="tabletop games"/>
    <n v="6"/>
    <n v="2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x v="2187"/>
    <x v="0"/>
    <b v="1"/>
    <n v="3562"/>
    <b v="1"/>
    <s v="games/tabletop games"/>
    <n v="9.1464250000000007"/>
    <n v="56.970381807973048"/>
    <x v="6"/>
    <s v="tabletop games"/>
    <n v="6"/>
    <n v="2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x v="2188"/>
    <x v="2"/>
    <b v="0"/>
    <n v="514"/>
    <b v="1"/>
    <s v="games/tabletop games"/>
    <n v="3.1217692027666546"/>
    <n v="44.056420233463037"/>
    <x v="6"/>
    <s v="tabletop games"/>
    <n v="6"/>
    <n v="2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x v="2189"/>
    <x v="2"/>
    <b v="0"/>
    <n v="88"/>
    <b v="1"/>
    <s v="games/tabletop games"/>
    <n v="4.0324999999999998"/>
    <n v="68.625"/>
    <x v="6"/>
    <s v="tabletop games"/>
    <n v="6"/>
    <n v="2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x v="2190"/>
    <x v="2"/>
    <b v="0"/>
    <n v="537"/>
    <b v="1"/>
    <s v="games/tabletop games"/>
    <n v="0.84610526315789469"/>
    <n v="65.318435754189949"/>
    <x v="6"/>
    <s v="tabletop games"/>
    <n v="6"/>
    <n v="2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x v="2191"/>
    <x v="1"/>
    <b v="0"/>
    <n v="25"/>
    <b v="1"/>
    <s v="games/tabletop games"/>
    <n v="0.19733333333333333"/>
    <n v="35.92"/>
    <x v="6"/>
    <s v="tabletop games"/>
    <n v="6"/>
    <n v="2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x v="2192"/>
    <x v="2"/>
    <b v="0"/>
    <n v="3238"/>
    <b v="1"/>
    <s v="games/tabletop games"/>
    <n v="9.812401666666668"/>
    <n v="40.070667078443485"/>
    <x v="6"/>
    <s v="tabletop games"/>
    <n v="6"/>
    <n v="2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x v="2193"/>
    <x v="2"/>
    <b v="0"/>
    <n v="897"/>
    <b v="1"/>
    <s v="games/tabletop games"/>
    <n v="3.5237333333333334"/>
    <n v="75.647714604236342"/>
    <x v="6"/>
    <s v="tabletop games"/>
    <n v="6"/>
    <n v="2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x v="2194"/>
    <x v="2"/>
    <b v="0"/>
    <n v="878"/>
    <b v="1"/>
    <s v="games/tabletop games"/>
    <n v="4.3737000000000004"/>
    <n v="61.203872437357631"/>
    <x v="6"/>
    <s v="tabletop games"/>
    <n v="6"/>
    <n v="20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x v="2195"/>
    <x v="0"/>
    <b v="0"/>
    <n v="115"/>
    <b v="1"/>
    <s v="games/tabletop games"/>
    <n v="0.20326086956521738"/>
    <n v="48.130434782608695"/>
    <x v="6"/>
    <s v="tabletop games"/>
    <n v="6"/>
    <n v="2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x v="2196"/>
    <x v="2"/>
    <b v="0"/>
    <n v="234"/>
    <b v="1"/>
    <s v="games/tabletop games"/>
    <n v="0.13835714285714285"/>
    <n v="68.106837606837601"/>
    <x v="6"/>
    <s v="tabletop games"/>
    <n v="6"/>
    <n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x v="2197"/>
    <x v="0"/>
    <b v="0"/>
    <n v="4330"/>
    <b v="1"/>
    <s v="games/tabletop games"/>
    <n v="8.5103109999999997"/>
    <n v="65.891300230946882"/>
    <x v="6"/>
    <s v="tabletop games"/>
    <n v="6"/>
    <n v="2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x v="2198"/>
    <x v="0"/>
    <b v="0"/>
    <n v="651"/>
    <b v="1"/>
    <s v="games/tabletop games"/>
    <n v="0.32892500000000002"/>
    <n v="81.654377880184327"/>
    <x v="6"/>
    <s v="tabletop games"/>
    <n v="6"/>
    <n v="20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x v="2199"/>
    <x v="0"/>
    <b v="1"/>
    <n v="251"/>
    <b v="1"/>
    <s v="games/tabletop games"/>
    <n v="0.46977777777777779"/>
    <n v="52.701195219123505"/>
    <x v="6"/>
    <s v="tabletop games"/>
    <n v="6"/>
    <n v="2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x v="2200"/>
    <x v="0"/>
    <b v="0"/>
    <n v="263"/>
    <b v="1"/>
    <s v="games/tabletop games"/>
    <n v="4.4215"/>
    <n v="41.228136882129277"/>
    <x v="6"/>
    <s v="tabletop games"/>
    <n v="6"/>
    <n v="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x v="2201"/>
    <x v="4"/>
    <b v="0"/>
    <n v="28"/>
    <b v="1"/>
    <s v="music/electronic music"/>
    <n v="2.8271818181818182"/>
    <n v="15.035357142857142"/>
    <x v="4"/>
    <s v="electronic music"/>
    <n v="6"/>
    <n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x v="2202"/>
    <x v="5"/>
    <b v="0"/>
    <n v="721"/>
    <b v="1"/>
    <s v="music/electronic music"/>
    <n v="6.0418124999999998"/>
    <n v="39.066920943134534"/>
    <x v="4"/>
    <s v="electronic music"/>
    <n v="6"/>
    <n v="2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x v="2203"/>
    <x v="0"/>
    <b v="0"/>
    <n v="50"/>
    <b v="1"/>
    <s v="music/electronic music"/>
    <n v="9.5500000000000002E-2"/>
    <n v="43.82"/>
    <x v="4"/>
    <s v="electronic music"/>
    <n v="6"/>
    <n v="2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x v="2204"/>
    <x v="4"/>
    <b v="0"/>
    <n v="73"/>
    <b v="1"/>
    <s v="music/electronic music"/>
    <n v="0.32866666666666666"/>
    <n v="27.301369863013697"/>
    <x v="4"/>
    <s v="electronic music"/>
    <n v="6"/>
    <n v="2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x v="2205"/>
    <x v="5"/>
    <b v="0"/>
    <n v="27"/>
    <b v="1"/>
    <s v="music/electronic music"/>
    <n v="0.52"/>
    <n v="42.222222222222221"/>
    <x v="4"/>
    <s v="electronic music"/>
    <n v="6"/>
    <n v="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x v="2206"/>
    <x v="5"/>
    <b v="0"/>
    <n v="34"/>
    <b v="1"/>
    <s v="music/electronic music"/>
    <n v="2.7272727272727271E-2"/>
    <n v="33.235294117647058"/>
    <x v="4"/>
    <s v="electronic music"/>
    <n v="6"/>
    <n v="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x v="2207"/>
    <x v="4"/>
    <b v="0"/>
    <n v="7"/>
    <b v="1"/>
    <s v="music/electronic music"/>
    <n v="0"/>
    <n v="285.71428571428572"/>
    <x v="4"/>
    <s v="electronic music"/>
    <n v="6"/>
    <n v="2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x v="2208"/>
    <x v="5"/>
    <b v="0"/>
    <n v="24"/>
    <b v="1"/>
    <s v="music/electronic music"/>
    <n v="1.6E-2"/>
    <n v="42.333333333333336"/>
    <x v="4"/>
    <s v="electronic music"/>
    <n v="6"/>
    <n v="2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x v="2209"/>
    <x v="3"/>
    <b v="0"/>
    <n v="15"/>
    <b v="1"/>
    <s v="music/electronic music"/>
    <n v="0.50800000000000001"/>
    <n v="50.266666666666666"/>
    <x v="4"/>
    <s v="electronic music"/>
    <n v="6"/>
    <n v="2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x v="2210"/>
    <x v="5"/>
    <b v="0"/>
    <n v="72"/>
    <b v="1"/>
    <s v="music/electronic music"/>
    <n v="0.11425"/>
    <n v="61.902777777777779"/>
    <x v="4"/>
    <s v="electronic music"/>
    <n v="6"/>
    <n v="2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x v="2211"/>
    <x v="3"/>
    <b v="0"/>
    <n v="120"/>
    <b v="1"/>
    <s v="music/electronic music"/>
    <n v="0.95599999999999996"/>
    <n v="40.75"/>
    <x v="4"/>
    <s v="electronic music"/>
    <n v="6"/>
    <n v="2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x v="2212"/>
    <x v="4"/>
    <b v="0"/>
    <n v="123"/>
    <b v="1"/>
    <s v="music/electronic music"/>
    <n v="0.14383333333333334"/>
    <n v="55.796747967479675"/>
    <x v="4"/>
    <s v="electronic music"/>
    <n v="6"/>
    <n v="2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x v="2213"/>
    <x v="0"/>
    <b v="0"/>
    <n v="1"/>
    <b v="1"/>
    <s v="music/electronic music"/>
    <n v="1"/>
    <n v="10"/>
    <x v="4"/>
    <s v="electronic music"/>
    <n v="6"/>
    <n v="2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x v="2214"/>
    <x v="3"/>
    <b v="0"/>
    <n v="24"/>
    <b v="1"/>
    <s v="music/electronic music"/>
    <n v="1.9250166666666666"/>
    <n v="73.125416666666666"/>
    <x v="4"/>
    <s v="electronic music"/>
    <n v="6"/>
    <n v="22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x v="2215"/>
    <x v="5"/>
    <b v="0"/>
    <n v="33"/>
    <b v="1"/>
    <s v="music/electronic music"/>
    <n v="0.5636363636363636"/>
    <n v="26.060606060606062"/>
    <x v="4"/>
    <s v="electronic music"/>
    <n v="6"/>
    <n v="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x v="2216"/>
    <x v="0"/>
    <b v="0"/>
    <n v="14"/>
    <b v="1"/>
    <s v="music/electronic music"/>
    <n v="5.6666666666666664E-2"/>
    <n v="22.642857142857142"/>
    <x v="4"/>
    <s v="electronic music"/>
    <n v="6"/>
    <n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x v="2217"/>
    <x v="0"/>
    <b v="0"/>
    <n v="9"/>
    <b v="1"/>
    <s v="music/electronic music"/>
    <n v="1.1904761904761904E-2"/>
    <n v="47.222222222222221"/>
    <x v="4"/>
    <s v="electronic music"/>
    <n v="6"/>
    <n v="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x v="2218"/>
    <x v="5"/>
    <b v="0"/>
    <n v="76"/>
    <b v="1"/>
    <s v="music/electronic music"/>
    <n v="0.22832999999999992"/>
    <n v="32.324473684210524"/>
    <x v="4"/>
    <s v="electronic music"/>
    <n v="6"/>
    <n v="2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x v="2219"/>
    <x v="0"/>
    <b v="0"/>
    <n v="19"/>
    <b v="1"/>
    <s v="music/electronic music"/>
    <n v="1.4999999999999999E-2"/>
    <n v="53.421052631578945"/>
    <x v="4"/>
    <s v="electronic music"/>
    <n v="6"/>
    <n v="2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x v="2220"/>
    <x v="4"/>
    <b v="0"/>
    <n v="69"/>
    <b v="1"/>
    <s v="music/electronic music"/>
    <n v="1.1428571428571429E-2"/>
    <n v="51.304347826086953"/>
    <x v="4"/>
    <s v="electronic music"/>
    <n v="6"/>
    <n v="2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x v="2221"/>
    <x v="2"/>
    <b v="0"/>
    <n v="218"/>
    <b v="1"/>
    <s v="games/tabletop games"/>
    <n v="8.1199999999999994E-2"/>
    <n v="37.197247706422019"/>
    <x v="6"/>
    <s v="tabletop games"/>
    <n v="6"/>
    <n v="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x v="2222"/>
    <x v="6"/>
    <b v="0"/>
    <n v="30"/>
    <b v="1"/>
    <s v="games/tabletop games"/>
    <n v="0.626"/>
    <n v="27.1"/>
    <x v="6"/>
    <s v="tabletop games"/>
    <n v="6"/>
    <n v="2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x v="2223"/>
    <x v="0"/>
    <b v="0"/>
    <n v="100"/>
    <b v="1"/>
    <s v="games/tabletop games"/>
    <n v="5.8000000000000003E-2"/>
    <n v="206.31"/>
    <x v="6"/>
    <s v="tabletop games"/>
    <n v="6"/>
    <n v="2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x v="2224"/>
    <x v="2"/>
    <b v="0"/>
    <n v="296"/>
    <b v="1"/>
    <s v="games/tabletop games"/>
    <n v="1.4315"/>
    <n v="82.145270270270274"/>
    <x v="6"/>
    <s v="tabletop games"/>
    <n v="6"/>
    <n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x v="2225"/>
    <x v="3"/>
    <b v="0"/>
    <n v="1204"/>
    <b v="1"/>
    <s v="games/tabletop games"/>
    <n v="8.4483338095238096"/>
    <n v="164.79651993355483"/>
    <x v="6"/>
    <s v="tabletop games"/>
    <n v="6"/>
    <n v="2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x v="2226"/>
    <x v="2"/>
    <b v="0"/>
    <n v="321"/>
    <b v="1"/>
    <s v="games/tabletop games"/>
    <n v="8.4628333333333403E-2"/>
    <n v="60.820280373831778"/>
    <x v="6"/>
    <s v="tabletop games"/>
    <n v="6"/>
    <n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x v="2227"/>
    <x v="4"/>
    <b v="0"/>
    <n v="301"/>
    <b v="1"/>
    <s v="games/tabletop games"/>
    <n v="0.57376923076923081"/>
    <n v="67.970099667774093"/>
    <x v="6"/>
    <s v="tabletop games"/>
    <n v="6"/>
    <n v="2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x v="2228"/>
    <x v="0"/>
    <b v="0"/>
    <n v="144"/>
    <b v="1"/>
    <s v="games/tabletop games"/>
    <n v="10.744899999999999"/>
    <n v="81.561805555555551"/>
    <x v="6"/>
    <s v="tabletop games"/>
    <n v="6"/>
    <n v="2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x v="2229"/>
    <x v="4"/>
    <b v="0"/>
    <n v="539"/>
    <b v="1"/>
    <s v="games/tabletop games"/>
    <n v="0.71047553669495755"/>
    <n v="25.42547309833024"/>
    <x v="6"/>
    <s v="tabletop games"/>
    <n v="6"/>
    <n v="2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x v="2230"/>
    <x v="3"/>
    <b v="0"/>
    <n v="498"/>
    <b v="1"/>
    <s v="games/tabletop games"/>
    <n v="0.2595294117647059"/>
    <n v="21.497991967871485"/>
    <x v="6"/>
    <s v="tabletop games"/>
    <n v="6"/>
    <n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x v="2231"/>
    <x v="4"/>
    <b v="0"/>
    <n v="1113"/>
    <b v="1"/>
    <s v="games/tabletop games"/>
    <n v="11.121296000000001"/>
    <n v="27.226630727762803"/>
    <x v="6"/>
    <s v="tabletop games"/>
    <n v="6"/>
    <n v="2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x v="2232"/>
    <x v="3"/>
    <b v="0"/>
    <n v="988"/>
    <b v="1"/>
    <s v="games/tabletop games"/>
    <n v="3.9580000000000002"/>
    <n v="25.091093117408906"/>
    <x v="6"/>
    <s v="tabletop games"/>
    <n v="6"/>
    <n v="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x v="2233"/>
    <x v="0"/>
    <b v="0"/>
    <n v="391"/>
    <b v="1"/>
    <s v="games/tabletop games"/>
    <n v="2.3203999999999998"/>
    <n v="21.230179028132991"/>
    <x v="6"/>
    <s v="tabletop games"/>
    <n v="6"/>
    <n v="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x v="2234"/>
    <x v="2"/>
    <b v="0"/>
    <n v="28"/>
    <b v="1"/>
    <s v="games/tabletop games"/>
    <n v="10.65"/>
    <n v="41.607142857142854"/>
    <x v="6"/>
    <s v="tabletop games"/>
    <n v="6"/>
    <n v="2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x v="2235"/>
    <x v="0"/>
    <b v="0"/>
    <n v="147"/>
    <b v="1"/>
    <s v="games/tabletop games"/>
    <n v="0.5331538461538462"/>
    <n v="135.58503401360545"/>
    <x v="6"/>
    <s v="tabletop games"/>
    <n v="6"/>
    <n v="2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x v="2236"/>
    <x v="2"/>
    <b v="0"/>
    <n v="680"/>
    <b v="1"/>
    <s v="games/tabletop games"/>
    <n v="4.3710714285714287"/>
    <n v="22.116176470588236"/>
    <x v="6"/>
    <s v="tabletop games"/>
    <n v="6"/>
    <n v="2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x v="2237"/>
    <x v="3"/>
    <b v="0"/>
    <n v="983"/>
    <b v="1"/>
    <s v="games/tabletop games"/>
    <n v="2.5292777777777777"/>
    <n v="64.625635808748726"/>
    <x v="6"/>
    <s v="tabletop games"/>
    <n v="6"/>
    <n v="2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x v="2238"/>
    <x v="1"/>
    <b v="0"/>
    <n v="79"/>
    <b v="1"/>
    <s v="games/tabletop games"/>
    <n v="0.374"/>
    <n v="69.569620253164558"/>
    <x v="6"/>
    <s v="tabletop games"/>
    <n v="6"/>
    <n v="2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x v="2239"/>
    <x v="4"/>
    <b v="0"/>
    <n v="426"/>
    <b v="1"/>
    <s v="games/tabletop games"/>
    <n v="0.28026679999999993"/>
    <n v="75.133028169014082"/>
    <x v="6"/>
    <s v="tabletop games"/>
    <n v="6"/>
    <n v="2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x v="2240"/>
    <x v="2"/>
    <b v="0"/>
    <n v="96"/>
    <b v="1"/>
    <s v="games/tabletop games"/>
    <n v="1.7068000000000001"/>
    <n v="140.97916666666666"/>
    <x v="6"/>
    <s v="tabletop games"/>
    <n v="6"/>
    <n v="2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x v="2241"/>
    <x v="1"/>
    <b v="0"/>
    <n v="163"/>
    <b v="1"/>
    <s v="games/tabletop games"/>
    <n v="7.0640000000000001"/>
    <n v="49.472392638036808"/>
    <x v="6"/>
    <s v="tabletop games"/>
    <n v="6"/>
    <n v="2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x v="2242"/>
    <x v="4"/>
    <b v="0"/>
    <n v="2525"/>
    <b v="1"/>
    <s v="games/tabletop games"/>
    <n v="12.600976000000001"/>
    <n v="53.865251485148519"/>
    <x v="6"/>
    <s v="tabletop games"/>
    <n v="6"/>
    <n v="2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x v="2243"/>
    <x v="1"/>
    <b v="0"/>
    <n v="2035"/>
    <b v="1"/>
    <s v="games/tabletop games"/>
    <n v="9301.5"/>
    <n v="4.5712530712530715"/>
    <x v="6"/>
    <s v="tabletop games"/>
    <n v="6"/>
    <n v="2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x v="2244"/>
    <x v="2"/>
    <b v="0"/>
    <n v="290"/>
    <b v="1"/>
    <s v="games/tabletop games"/>
    <n v="2.7702"/>
    <n v="65.00344827586207"/>
    <x v="6"/>
    <s v="tabletop games"/>
    <n v="6"/>
    <n v="2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x v="2245"/>
    <x v="3"/>
    <b v="0"/>
    <n v="1980"/>
    <b v="1"/>
    <s v="games/tabletop games"/>
    <n v="25.47025"/>
    <n v="53.475252525252522"/>
    <x v="6"/>
    <s v="tabletop games"/>
    <n v="6"/>
    <n v="2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x v="2246"/>
    <x v="0"/>
    <b v="0"/>
    <n v="57"/>
    <b v="1"/>
    <s v="games/tabletop games"/>
    <n v="1.1999999999999999E-3"/>
    <n v="43.912280701754383"/>
    <x v="6"/>
    <s v="tabletop games"/>
    <n v="6"/>
    <n v="2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x v="2247"/>
    <x v="0"/>
    <b v="0"/>
    <n v="380"/>
    <b v="1"/>
    <s v="games/tabletop games"/>
    <n v="4.4540540540540539E-2"/>
    <n v="50.852631578947367"/>
    <x v="6"/>
    <s v="tabletop games"/>
    <n v="6"/>
    <n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x v="2248"/>
    <x v="2"/>
    <b v="0"/>
    <n v="128"/>
    <b v="1"/>
    <s v="games/tabletop games"/>
    <n v="7.2142857142857147E-2"/>
    <n v="58.6328125"/>
    <x v="6"/>
    <s v="tabletop games"/>
    <n v="6"/>
    <n v="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x v="2249"/>
    <x v="4"/>
    <b v="0"/>
    <n v="180"/>
    <b v="1"/>
    <s v="games/tabletop games"/>
    <n v="0.68771428571428572"/>
    <n v="32.81666666666667"/>
    <x v="6"/>
    <s v="tabletop games"/>
    <n v="6"/>
    <n v="2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x v="2250"/>
    <x v="2"/>
    <b v="0"/>
    <n v="571"/>
    <b v="1"/>
    <s v="games/tabletop games"/>
    <n v="8.7511200000000002"/>
    <n v="426.93169877408059"/>
    <x v="6"/>
    <s v="tabletop games"/>
    <n v="6"/>
    <n v="2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x v="2251"/>
    <x v="3"/>
    <b v="0"/>
    <n v="480"/>
    <b v="1"/>
    <s v="games/tabletop games"/>
    <n v="0.34449294117647067"/>
    <n v="23.808729166666669"/>
    <x v="6"/>
    <s v="tabletop games"/>
    <n v="6"/>
    <n v="2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x v="2252"/>
    <x v="2"/>
    <b v="0"/>
    <n v="249"/>
    <b v="1"/>
    <s v="games/tabletop games"/>
    <n v="1.7227777777777777"/>
    <n v="98.413654618473899"/>
    <x v="6"/>
    <s v="tabletop games"/>
    <n v="6"/>
    <n v="2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x v="2253"/>
    <x v="0"/>
    <b v="0"/>
    <n v="84"/>
    <b v="1"/>
    <s v="games/tabletop games"/>
    <n v="0.12687499999999999"/>
    <n v="107.32142857142857"/>
    <x v="6"/>
    <s v="tabletop games"/>
    <n v="6"/>
    <n v="2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x v="2254"/>
    <x v="1"/>
    <b v="0"/>
    <n v="197"/>
    <b v="1"/>
    <s v="games/tabletop games"/>
    <n v="3.5979999999999999"/>
    <n v="11.67005076142132"/>
    <x v="6"/>
    <s v="tabletop games"/>
    <n v="6"/>
    <n v="2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x v="2255"/>
    <x v="2"/>
    <b v="0"/>
    <n v="271"/>
    <b v="1"/>
    <s v="games/tabletop games"/>
    <n v="1.8665822784810127"/>
    <n v="41.782287822878232"/>
    <x v="6"/>
    <s v="tabletop games"/>
    <n v="6"/>
    <n v="2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x v="2256"/>
    <x v="2"/>
    <b v="0"/>
    <n v="50"/>
    <b v="1"/>
    <s v="games/tabletop games"/>
    <n v="1.2270833333333333"/>
    <n v="21.38"/>
    <x v="6"/>
    <s v="tabletop games"/>
    <n v="6"/>
    <n v="2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x v="2257"/>
    <x v="2"/>
    <b v="0"/>
    <n v="169"/>
    <b v="1"/>
    <s v="games/tabletop games"/>
    <n v="5.3613999999999997"/>
    <n v="94.103550295857985"/>
    <x v="6"/>
    <s v="tabletop games"/>
    <n v="6"/>
    <n v="20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x v="2258"/>
    <x v="0"/>
    <b v="0"/>
    <n v="205"/>
    <b v="1"/>
    <s v="games/tabletop games"/>
    <n v="0.46500000000000002"/>
    <n v="15.721951219512196"/>
    <x v="6"/>
    <s v="tabletop games"/>
    <n v="6"/>
    <n v="2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x v="2259"/>
    <x v="2"/>
    <b v="0"/>
    <n v="206"/>
    <b v="1"/>
    <s v="games/tabletop games"/>
    <n v="17.670999999999999"/>
    <n v="90.635922330097088"/>
    <x v="6"/>
    <s v="tabletop games"/>
    <n v="6"/>
    <n v="2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x v="2260"/>
    <x v="3"/>
    <b v="0"/>
    <n v="84"/>
    <b v="1"/>
    <s v="games/tabletop games"/>
    <n v="2.2692000000000001"/>
    <n v="97.297619047619051"/>
    <x v="6"/>
    <s v="tabletop games"/>
    <n v="6"/>
    <n v="2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x v="2261"/>
    <x v="1"/>
    <b v="0"/>
    <n v="210"/>
    <b v="1"/>
    <s v="games/tabletop games"/>
    <n v="6.7949999999999999"/>
    <n v="37.11904761904762"/>
    <x v="6"/>
    <s v="tabletop games"/>
    <n v="6"/>
    <n v="2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x v="2262"/>
    <x v="3"/>
    <b v="0"/>
    <n v="181"/>
    <b v="1"/>
    <s v="games/tabletop games"/>
    <n v="0.5415151515151515"/>
    <n v="28.104972375690608"/>
    <x v="6"/>
    <s v="tabletop games"/>
    <n v="6"/>
    <n v="2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x v="2263"/>
    <x v="0"/>
    <b v="0"/>
    <n v="60"/>
    <b v="1"/>
    <s v="games/tabletop games"/>
    <n v="0.15546666666666667"/>
    <n v="144.43333333333334"/>
    <x v="6"/>
    <s v="tabletop games"/>
    <n v="6"/>
    <n v="2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x v="2264"/>
    <x v="2"/>
    <b v="0"/>
    <n v="445"/>
    <b v="1"/>
    <s v="games/tabletop games"/>
    <n v="0.80033333333333334"/>
    <n v="24.274157303370785"/>
    <x v="6"/>
    <s v="tabletop games"/>
    <n v="6"/>
    <n v="2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x v="2265"/>
    <x v="2"/>
    <b v="0"/>
    <n v="17"/>
    <b v="1"/>
    <s v="games/tabletop games"/>
    <n v="1.9850000000000001"/>
    <n v="35.117647058823529"/>
    <x v="6"/>
    <s v="tabletop games"/>
    <n v="6"/>
    <n v="2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x v="2266"/>
    <x v="2"/>
    <b v="0"/>
    <n v="194"/>
    <b v="1"/>
    <s v="games/tabletop games"/>
    <n v="2.2026666666666666"/>
    <n v="24.762886597938145"/>
    <x v="6"/>
    <s v="tabletop games"/>
    <n v="6"/>
    <n v="2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x v="2267"/>
    <x v="3"/>
    <b v="0"/>
    <n v="404"/>
    <b v="1"/>
    <s v="games/tabletop games"/>
    <n v="2.80525"/>
    <n v="188.37871287128712"/>
    <x v="6"/>
    <s v="tabletop games"/>
    <n v="6"/>
    <n v="2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x v="2268"/>
    <x v="1"/>
    <b v="0"/>
    <n v="194"/>
    <b v="1"/>
    <s v="games/tabletop games"/>
    <n v="2.5999999999999999E-2"/>
    <n v="148.08247422680412"/>
    <x v="6"/>
    <s v="tabletop games"/>
    <n v="6"/>
    <n v="2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x v="2269"/>
    <x v="1"/>
    <b v="0"/>
    <n v="902"/>
    <b v="1"/>
    <s v="games/tabletop games"/>
    <n v="17.016400000000001"/>
    <n v="49.934589800443462"/>
    <x v="6"/>
    <s v="tabletop games"/>
    <n v="6"/>
    <n v="2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x v="2270"/>
    <x v="2"/>
    <b v="0"/>
    <n v="1670"/>
    <b v="1"/>
    <s v="games/tabletop games"/>
    <n v="6.2024800000000004"/>
    <n v="107.82155688622754"/>
    <x v="6"/>
    <s v="tabletop games"/>
    <n v="6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x v="2271"/>
    <x v="2"/>
    <b v="0"/>
    <n v="1328"/>
    <b v="1"/>
    <s v="games/tabletop games"/>
    <n v="1.8309"/>
    <n v="42.63403614457831"/>
    <x v="6"/>
    <s v="tabletop games"/>
    <n v="6"/>
    <n v="2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x v="2272"/>
    <x v="0"/>
    <b v="0"/>
    <n v="944"/>
    <b v="1"/>
    <s v="games/tabletop games"/>
    <n v="12.566000000000001"/>
    <n v="14.370762711864407"/>
    <x v="6"/>
    <s v="tabletop games"/>
    <n v="6"/>
    <n v="2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x v="2273"/>
    <x v="1"/>
    <b v="0"/>
    <n v="147"/>
    <b v="1"/>
    <s v="games/tabletop games"/>
    <n v="1.2036"/>
    <n v="37.476190476190474"/>
    <x v="6"/>
    <s v="tabletop games"/>
    <n v="6"/>
    <n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x v="2274"/>
    <x v="3"/>
    <b v="0"/>
    <n v="99"/>
    <b v="1"/>
    <s v="games/tabletop games"/>
    <n v="0.19600000000000001"/>
    <n v="30.202020202020201"/>
    <x v="6"/>
    <s v="tabletop games"/>
    <n v="6"/>
    <n v="2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x v="2275"/>
    <x v="3"/>
    <b v="0"/>
    <n v="79"/>
    <b v="1"/>
    <s v="games/tabletop games"/>
    <n v="3.0776923076923075"/>
    <n v="33.550632911392405"/>
    <x v="6"/>
    <s v="tabletop games"/>
    <n v="6"/>
    <n v="2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x v="2276"/>
    <x v="4"/>
    <b v="0"/>
    <n v="75"/>
    <b v="1"/>
    <s v="games/tabletop games"/>
    <n v="5.8182610590542604E-2"/>
    <n v="64.74666666666667"/>
    <x v="6"/>
    <s v="tabletop games"/>
    <n v="6"/>
    <n v="2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x v="2277"/>
    <x v="5"/>
    <b v="0"/>
    <n v="207"/>
    <b v="1"/>
    <s v="games/tabletop games"/>
    <n v="0.4108235294117647"/>
    <n v="57.932367149758456"/>
    <x v="6"/>
    <s v="tabletop games"/>
    <n v="6"/>
    <n v="2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x v="2278"/>
    <x v="0"/>
    <b v="0"/>
    <n v="102"/>
    <b v="1"/>
    <s v="games/tabletop games"/>
    <n v="1.7070000000000001"/>
    <n v="53.078431372549019"/>
    <x v="6"/>
    <s v="tabletop games"/>
    <n v="6"/>
    <n v="2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x v="2279"/>
    <x v="0"/>
    <b v="0"/>
    <n v="32"/>
    <b v="1"/>
    <s v="games/tabletop games"/>
    <n v="0.53800000000000003"/>
    <n v="48.0625"/>
    <x v="6"/>
    <s v="tabletop games"/>
    <n v="6"/>
    <n v="2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x v="2280"/>
    <x v="0"/>
    <b v="0"/>
    <n v="480"/>
    <b v="1"/>
    <s v="games/tabletop games"/>
    <n v="3.0357653061224488"/>
    <n v="82.396874999999994"/>
    <x v="6"/>
    <s v="tabletop games"/>
    <n v="6"/>
    <n v="2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x v="2281"/>
    <x v="6"/>
    <b v="0"/>
    <n v="11"/>
    <b v="1"/>
    <s v="music/rock"/>
    <n v="0.85"/>
    <n v="50.454545454545453"/>
    <x v="4"/>
    <s v="rock"/>
    <n v="6"/>
    <n v="1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x v="2282"/>
    <x v="0"/>
    <b v="0"/>
    <n v="12"/>
    <b v="1"/>
    <s v="music/rock"/>
    <n v="0.85333333333333339"/>
    <n v="115.83333333333333"/>
    <x v="4"/>
    <s v="rock"/>
    <n v="6"/>
    <n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x v="2283"/>
    <x v="5"/>
    <b v="0"/>
    <n v="48"/>
    <b v="1"/>
    <s v="music/rock"/>
    <n v="8.5533333333332844E-3"/>
    <n v="63.03458333333333"/>
    <x v="4"/>
    <s v="rock"/>
    <n v="6"/>
    <n v="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x v="2284"/>
    <x v="6"/>
    <b v="0"/>
    <n v="59"/>
    <b v="1"/>
    <s v="music/rock"/>
    <n v="6.2211666666666741E-2"/>
    <n v="108.02152542372882"/>
    <x v="4"/>
    <s v="rock"/>
    <n v="6"/>
    <n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x v="2285"/>
    <x v="5"/>
    <b v="0"/>
    <n v="79"/>
    <b v="1"/>
    <s v="music/rock"/>
    <n v="0.21366666666666667"/>
    <n v="46.088607594936711"/>
    <x v="4"/>
    <s v="rock"/>
    <n v="6"/>
    <n v="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x v="2286"/>
    <x v="4"/>
    <b v="0"/>
    <n v="14"/>
    <b v="1"/>
    <s v="music/rock"/>
    <n v="6.6666666666666664E-4"/>
    <n v="107.21428571428571"/>
    <x v="4"/>
    <s v="rock"/>
    <n v="6"/>
    <n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x v="2287"/>
    <x v="3"/>
    <b v="0"/>
    <n v="106"/>
    <b v="1"/>
    <s v="music/rock"/>
    <n v="0.19977555555555551"/>
    <n v="50.9338679245283"/>
    <x v="4"/>
    <s v="rock"/>
    <n v="6"/>
    <n v="1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x v="2288"/>
    <x v="5"/>
    <b v="0"/>
    <n v="25"/>
    <b v="1"/>
    <s v="music/rock"/>
    <n v="1E-3"/>
    <n v="40.04"/>
    <x v="4"/>
    <s v="rock"/>
    <n v="6"/>
    <n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x v="2289"/>
    <x v="4"/>
    <b v="0"/>
    <n v="25"/>
    <b v="1"/>
    <s v="music/rock"/>
    <n v="7.3999999999999996E-2"/>
    <n v="64.44"/>
    <x v="4"/>
    <s v="rock"/>
    <n v="6"/>
    <n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x v="2290"/>
    <x v="8"/>
    <b v="0"/>
    <n v="29"/>
    <b v="1"/>
    <s v="music/rock"/>
    <n v="4.0666666666666663E-2"/>
    <n v="53.827586206896555"/>
    <x v="4"/>
    <s v="rock"/>
    <n v="6"/>
    <n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x v="2291"/>
    <x v="5"/>
    <b v="0"/>
    <n v="43"/>
    <b v="1"/>
    <s v="music/rock"/>
    <n v="0.72799999999999998"/>
    <n v="100.46511627906976"/>
    <x v="4"/>
    <s v="rock"/>
    <n v="6"/>
    <n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x v="2292"/>
    <x v="5"/>
    <b v="0"/>
    <n v="46"/>
    <b v="1"/>
    <s v="music/rock"/>
    <n v="7.2505000000000111E-2"/>
    <n v="46.630652173913049"/>
    <x v="4"/>
    <s v="rock"/>
    <n v="6"/>
    <n v="1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x v="2293"/>
    <x v="5"/>
    <b v="0"/>
    <n v="27"/>
    <b v="1"/>
    <s v="music/rock"/>
    <n v="8.2352941176470587E-2"/>
    <n v="34.074074074074076"/>
    <x v="4"/>
    <s v="rock"/>
    <n v="6"/>
    <n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x v="2294"/>
    <x v="5"/>
    <b v="0"/>
    <n v="112"/>
    <b v="1"/>
    <s v="music/rock"/>
    <n v="0.460808"/>
    <n v="65.214642857142863"/>
    <x v="4"/>
    <s v="rock"/>
    <n v="6"/>
    <n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x v="2295"/>
    <x v="5"/>
    <b v="0"/>
    <n v="34"/>
    <b v="1"/>
    <s v="music/rock"/>
    <n v="0.2525"/>
    <n v="44.205882352941174"/>
    <x v="4"/>
    <s v="rock"/>
    <n v="6"/>
    <n v="1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x v="2296"/>
    <x v="5"/>
    <b v="0"/>
    <n v="145"/>
    <b v="1"/>
    <s v="music/rock"/>
    <n v="0.49071428571428571"/>
    <n v="71.965517241379317"/>
    <x v="4"/>
    <s v="rock"/>
    <n v="6"/>
    <n v="1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x v="2297"/>
    <x v="5"/>
    <b v="0"/>
    <n v="19"/>
    <b v="1"/>
    <s v="music/rock"/>
    <n v="6.0000000000000001E-3"/>
    <n v="52.94736842105263"/>
    <x v="4"/>
    <s v="rock"/>
    <n v="6"/>
    <n v="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x v="2298"/>
    <x v="3"/>
    <b v="0"/>
    <n v="288"/>
    <b v="1"/>
    <s v="music/rock"/>
    <n v="5.0733333333333332E-2"/>
    <n v="109.45138888888889"/>
    <x v="4"/>
    <s v="rock"/>
    <n v="6"/>
    <n v="1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x v="2299"/>
    <x v="6"/>
    <b v="0"/>
    <n v="14"/>
    <b v="1"/>
    <s v="music/rock"/>
    <n v="2.5016666666666665"/>
    <n v="75.035714285714292"/>
    <x v="4"/>
    <s v="rock"/>
    <n v="6"/>
    <n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x v="2300"/>
    <x v="5"/>
    <b v="0"/>
    <n v="7"/>
    <b v="1"/>
    <s v="music/rock"/>
    <n v="1.2500000000000001E-2"/>
    <n v="115.71428571428571"/>
    <x v="4"/>
    <s v="rock"/>
    <n v="6"/>
    <n v="10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x v="2301"/>
    <x v="4"/>
    <b v="1"/>
    <n v="211"/>
    <b v="1"/>
    <s v="music/indie rock"/>
    <n v="0.33604400000000006"/>
    <n v="31.659810426540286"/>
    <x v="4"/>
    <s v="indie rock"/>
    <n v="6"/>
    <n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x v="2302"/>
    <x v="4"/>
    <b v="1"/>
    <n v="85"/>
    <b v="1"/>
    <s v="music/indie rock"/>
    <n v="0.70652173913043481"/>
    <n v="46.176470588235297"/>
    <x v="4"/>
    <s v="indie rock"/>
    <n v="6"/>
    <n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x v="2303"/>
    <x v="6"/>
    <b v="1"/>
    <n v="103"/>
    <b v="1"/>
    <s v="music/indie rock"/>
    <n v="9.3582945736434053E-2"/>
    <n v="68.481650485436887"/>
    <x v="4"/>
    <s v="indie rock"/>
    <n v="6"/>
    <n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x v="2304"/>
    <x v="7"/>
    <b v="1"/>
    <n v="113"/>
    <b v="1"/>
    <s v="music/indie rock"/>
    <n v="7.0033333333334065E-3"/>
    <n v="53.469203539823013"/>
    <x v="4"/>
    <s v="indie rock"/>
    <n v="6"/>
    <n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x v="2305"/>
    <x v="3"/>
    <b v="1"/>
    <n v="167"/>
    <b v="1"/>
    <s v="music/indie rock"/>
    <n v="1.2277777777777778E-2"/>
    <n v="109.10778443113773"/>
    <x v="4"/>
    <s v="indie rock"/>
    <n v="6"/>
    <n v="1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x v="2306"/>
    <x v="5"/>
    <b v="1"/>
    <n v="73"/>
    <b v="1"/>
    <s v="music/indie rock"/>
    <n v="6.7585714285714332E-2"/>
    <n v="51.185616438356163"/>
    <x v="4"/>
    <s v="indie rock"/>
    <n v="6"/>
    <n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x v="2307"/>
    <x v="5"/>
    <b v="1"/>
    <n v="75"/>
    <b v="1"/>
    <s v="music/indie rock"/>
    <n v="6.6577753796189396E-2"/>
    <n v="27.936800000000002"/>
    <x v="4"/>
    <s v="indie rock"/>
    <n v="6"/>
    <n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x v="2308"/>
    <x v="3"/>
    <b v="1"/>
    <n v="614"/>
    <b v="1"/>
    <s v="music/indie rock"/>
    <n v="1.3062200000000012E-2"/>
    <n v="82.496921824104234"/>
    <x v="4"/>
    <s v="indie rock"/>
    <n v="6"/>
    <n v="1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x v="2309"/>
    <x v="4"/>
    <b v="1"/>
    <n v="107"/>
    <b v="1"/>
    <s v="music/indie rock"/>
    <n v="6.674500000000004E-2"/>
    <n v="59.817476635514019"/>
    <x v="4"/>
    <s v="indie rock"/>
    <n v="6"/>
    <n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x v="2310"/>
    <x v="4"/>
    <b v="1"/>
    <n v="1224"/>
    <b v="1"/>
    <s v="music/indie rock"/>
    <n v="3.288397837837838"/>
    <n v="64.816470588235291"/>
    <x v="4"/>
    <s v="indie rock"/>
    <n v="6"/>
    <n v="1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x v="2311"/>
    <x v="3"/>
    <b v="1"/>
    <n v="104"/>
    <b v="1"/>
    <s v="music/indie rock"/>
    <n v="4.1111111111111112E-2"/>
    <n v="90.09615384615384"/>
    <x v="4"/>
    <s v="indie rock"/>
    <n v="6"/>
    <n v="1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x v="2312"/>
    <x v="3"/>
    <b v="1"/>
    <n v="79"/>
    <b v="1"/>
    <s v="music/indie rock"/>
    <n v="7.8666666666666663E-2"/>
    <n v="40.962025316455694"/>
    <x v="4"/>
    <s v="indie rock"/>
    <n v="6"/>
    <n v="16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x v="2313"/>
    <x v="5"/>
    <b v="1"/>
    <n v="157"/>
    <b v="1"/>
    <s v="music/indie rock"/>
    <n v="0.75840400000000008"/>
    <n v="56.000127388535034"/>
    <x v="4"/>
    <s v="indie rock"/>
    <n v="6"/>
    <n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x v="2314"/>
    <x v="5"/>
    <b v="1"/>
    <n v="50"/>
    <b v="1"/>
    <s v="music/indie rock"/>
    <n v="0.5697000000000001"/>
    <n v="37.672800000000002"/>
    <x v="4"/>
    <s v="indie rock"/>
    <n v="6"/>
    <n v="1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x v="2315"/>
    <x v="5"/>
    <b v="1"/>
    <n v="64"/>
    <b v="1"/>
    <s v="music/indie rock"/>
    <n v="2.5999999999999999E-2"/>
    <n v="40.078125"/>
    <x v="4"/>
    <s v="indie rock"/>
    <n v="6"/>
    <n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x v="2316"/>
    <x v="8"/>
    <b v="1"/>
    <n v="200"/>
    <b v="1"/>
    <s v="music/indie rock"/>
    <n v="4.0426666666666645E-2"/>
    <n v="78.031999999999996"/>
    <x v="4"/>
    <s v="indie rock"/>
    <n v="6"/>
    <n v="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x v="2317"/>
    <x v="7"/>
    <b v="1"/>
    <n v="22"/>
    <b v="1"/>
    <s v="music/indie rock"/>
    <n v="0.04"/>
    <n v="18.90909090909091"/>
    <x v="4"/>
    <s v="indie rock"/>
    <n v="6"/>
    <n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x v="2318"/>
    <x v="8"/>
    <b v="1"/>
    <n v="163"/>
    <b v="1"/>
    <s v="music/indie rock"/>
    <n v="0.21060000000000001"/>
    <n v="37.134969325153371"/>
    <x v="4"/>
    <s v="indie rock"/>
    <n v="6"/>
    <n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x v="2319"/>
    <x v="4"/>
    <b v="1"/>
    <n v="77"/>
    <b v="1"/>
    <s v="music/indie rock"/>
    <n v="7.6999999999999999E-2"/>
    <n v="41.961038961038959"/>
    <x v="4"/>
    <s v="indie rock"/>
    <n v="6"/>
    <n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x v="2320"/>
    <x v="3"/>
    <b v="1"/>
    <n v="89"/>
    <b v="1"/>
    <s v="music/indie rock"/>
    <n v="8.6599999999999996E-2"/>
    <n v="61.044943820224717"/>
    <x v="4"/>
    <s v="indie rock"/>
    <n v="6"/>
    <n v="1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x v="2321"/>
    <x v="1"/>
    <b v="0"/>
    <n v="64"/>
    <b v="0"/>
    <s v="food/small batch"/>
    <n v="-0.60879037605380315"/>
    <n v="64.53125"/>
    <x v="7"/>
    <s v="small batch"/>
    <n v="5"/>
    <n v="1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x v="2322"/>
    <x v="1"/>
    <b v="0"/>
    <n v="4"/>
    <b v="0"/>
    <s v="food/small batch"/>
    <n v="-0.96851851851851856"/>
    <n v="21.25"/>
    <x v="7"/>
    <s v="small batch"/>
    <n v="5"/>
    <n v="1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x v="2323"/>
    <x v="1"/>
    <b v="0"/>
    <n v="4"/>
    <b v="0"/>
    <s v="food/small batch"/>
    <n v="-0.52"/>
    <n v="30"/>
    <x v="7"/>
    <s v="small batch"/>
    <n v="5"/>
    <n v="1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x v="2324"/>
    <x v="1"/>
    <b v="0"/>
    <n v="61"/>
    <b v="0"/>
    <s v="food/small batch"/>
    <n v="-0.79266666666666663"/>
    <n v="25.491803278688526"/>
    <x v="7"/>
    <s v="small batch"/>
    <n v="5"/>
    <n v="1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x v="2325"/>
    <x v="1"/>
    <b v="0"/>
    <n v="7"/>
    <b v="0"/>
    <s v="food/small batch"/>
    <n v="-0.92"/>
    <n v="11.428571428571429"/>
    <x v="7"/>
    <s v="small batch"/>
    <n v="5"/>
    <n v="1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x v="2326"/>
    <x v="1"/>
    <b v="0"/>
    <n v="1"/>
    <b v="0"/>
    <s v="food/small batch"/>
    <n v="-0.99280000000000002"/>
    <n v="108"/>
    <x v="7"/>
    <s v="small batch"/>
    <n v="5"/>
    <n v="1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x v="2327"/>
    <x v="3"/>
    <b v="1"/>
    <n v="3355"/>
    <b v="1"/>
    <s v="food/small batch"/>
    <n v="4.2609431428571432"/>
    <n v="54.883162444113267"/>
    <x v="7"/>
    <s v="small batch"/>
    <n v="5"/>
    <n v="1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x v="2328"/>
    <x v="0"/>
    <b v="1"/>
    <n v="537"/>
    <b v="1"/>
    <s v="food/small batch"/>
    <n v="1.5445"/>
    <n v="47.383612662942269"/>
    <x v="7"/>
    <s v="small batch"/>
    <n v="5"/>
    <n v="1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x v="2329"/>
    <x v="3"/>
    <b v="1"/>
    <n v="125"/>
    <b v="1"/>
    <s v="food/small batch"/>
    <n v="5.9200000000000003E-2"/>
    <n v="211.84"/>
    <x v="7"/>
    <s v="small batch"/>
    <n v="5"/>
    <n v="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x v="2330"/>
    <x v="0"/>
    <b v="1"/>
    <n v="163"/>
    <b v="1"/>
    <s v="food/small batch"/>
    <n v="2.4228571428571429E-2"/>
    <n v="219.92638036809817"/>
    <x v="7"/>
    <s v="small batch"/>
    <n v="5"/>
    <n v="1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x v="2331"/>
    <x v="3"/>
    <b v="1"/>
    <n v="283"/>
    <b v="1"/>
    <s v="food/small batch"/>
    <n v="0.44313750000000007"/>
    <n v="40.795406360424032"/>
    <x v="7"/>
    <s v="small batch"/>
    <n v="5"/>
    <n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x v="2332"/>
    <x v="0"/>
    <b v="1"/>
    <n v="352"/>
    <b v="1"/>
    <s v="food/small batch"/>
    <n v="6.3079999999999997E-2"/>
    <n v="75.502840909090907"/>
    <x v="7"/>
    <s v="small batch"/>
    <n v="5"/>
    <n v="1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x v="2333"/>
    <x v="3"/>
    <b v="1"/>
    <n v="94"/>
    <b v="1"/>
    <s v="food/small batch"/>
    <n v="1.1216666666666666"/>
    <n v="13.542553191489361"/>
    <x v="7"/>
    <s v="small batch"/>
    <n v="5"/>
    <n v="16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x v="2334"/>
    <x v="3"/>
    <b v="1"/>
    <n v="67"/>
    <b v="1"/>
    <s v="food/small batch"/>
    <n v="1.95E-2"/>
    <n v="60.865671641791046"/>
    <x v="7"/>
    <s v="small batch"/>
    <n v="5"/>
    <n v="1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x v="2335"/>
    <x v="3"/>
    <b v="1"/>
    <n v="221"/>
    <b v="1"/>
    <s v="food/small batch"/>
    <n v="2.2720000000000001E-2"/>
    <n v="115.69230769230769"/>
    <x v="7"/>
    <s v="small batch"/>
    <n v="5"/>
    <n v="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x v="2336"/>
    <x v="3"/>
    <b v="1"/>
    <n v="2165"/>
    <b v="1"/>
    <s v="food/small batch"/>
    <n v="4.2073254999999996"/>
    <n v="48.104623556581984"/>
    <x v="7"/>
    <s v="small batch"/>
    <n v="5"/>
    <n v="1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x v="2337"/>
    <x v="3"/>
    <b v="1"/>
    <n v="179"/>
    <b v="1"/>
    <s v="food/small batch"/>
    <n v="0.10658333333333334"/>
    <n v="74.184357541899445"/>
    <x v="7"/>
    <s v="small batch"/>
    <n v="5"/>
    <n v="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x v="2338"/>
    <x v="3"/>
    <b v="1"/>
    <n v="123"/>
    <b v="1"/>
    <s v="food/small batch"/>
    <n v="1.1433333333333334E-2"/>
    <n v="123.34552845528455"/>
    <x v="7"/>
    <s v="small batch"/>
    <n v="5"/>
    <n v="1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x v="2339"/>
    <x v="2"/>
    <b v="1"/>
    <n v="1104"/>
    <b v="1"/>
    <s v="food/small batch"/>
    <n v="1.94208"/>
    <n v="66.623188405797094"/>
    <x v="7"/>
    <s v="small batch"/>
    <n v="5"/>
    <n v="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x v="2340"/>
    <x v="2"/>
    <b v="1"/>
    <n v="403"/>
    <b v="1"/>
    <s v="food/small batch"/>
    <n v="5.7775E-2"/>
    <n v="104.99007444168734"/>
    <x v="7"/>
    <s v="small batch"/>
    <n v="5"/>
    <n v="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x v="2341"/>
    <x v="0"/>
    <b v="0"/>
    <n v="0"/>
    <b v="0"/>
    <s v="technology/web"/>
    <n v="-1"/>
    <e v="#DIV/0!"/>
    <x v="2"/>
    <s v="web"/>
    <n v="11"/>
    <n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x v="2342"/>
    <x v="3"/>
    <b v="0"/>
    <n v="0"/>
    <b v="0"/>
    <s v="technology/web"/>
    <n v="-1"/>
    <e v="#DIV/0!"/>
    <x v="2"/>
    <s v="web"/>
    <n v="11"/>
    <n v="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x v="2343"/>
    <x v="0"/>
    <b v="0"/>
    <n v="1"/>
    <b v="0"/>
    <s v="technology/web"/>
    <n v="-0.97"/>
    <n v="300"/>
    <x v="2"/>
    <s v="web"/>
    <n v="11"/>
    <n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x v="2344"/>
    <x v="2"/>
    <b v="0"/>
    <n v="1"/>
    <b v="0"/>
    <s v="technology/web"/>
    <n v="-0.999"/>
    <n v="1"/>
    <x v="2"/>
    <s v="web"/>
    <n v="11"/>
    <n v="1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x v="2345"/>
    <x v="0"/>
    <b v="0"/>
    <n v="0"/>
    <b v="0"/>
    <s v="technology/web"/>
    <n v="-1"/>
    <e v="#DIV/0!"/>
    <x v="2"/>
    <s v="web"/>
    <n v="11"/>
    <n v="1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x v="2346"/>
    <x v="2"/>
    <b v="0"/>
    <n v="3"/>
    <b v="0"/>
    <s v="technology/web"/>
    <n v="-0.99934999999999996"/>
    <n v="13"/>
    <x v="2"/>
    <s v="web"/>
    <n v="11"/>
    <n v="1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x v="2347"/>
    <x v="2"/>
    <b v="0"/>
    <n v="1"/>
    <b v="0"/>
    <s v="technology/web"/>
    <n v="-0.98499999999999999"/>
    <n v="15"/>
    <x v="2"/>
    <s v="web"/>
    <n v="11"/>
    <n v="1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x v="2348"/>
    <x v="0"/>
    <b v="0"/>
    <n v="5"/>
    <b v="0"/>
    <s v="technology/web"/>
    <n v="-0.99614285714285711"/>
    <n v="54"/>
    <x v="2"/>
    <s v="web"/>
    <n v="11"/>
    <n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x v="2349"/>
    <x v="0"/>
    <b v="0"/>
    <n v="0"/>
    <b v="0"/>
    <s v="technology/web"/>
    <n v="-1"/>
    <e v="#DIV/0!"/>
    <x v="2"/>
    <s v="web"/>
    <n v="11"/>
    <n v="1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x v="2350"/>
    <x v="2"/>
    <b v="0"/>
    <n v="0"/>
    <b v="0"/>
    <s v="technology/web"/>
    <n v="-1"/>
    <e v="#DIV/0!"/>
    <x v="2"/>
    <s v="web"/>
    <n v="11"/>
    <n v="1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x v="2351"/>
    <x v="0"/>
    <b v="0"/>
    <n v="7"/>
    <b v="0"/>
    <s v="technology/web"/>
    <n v="-0.99428571428571433"/>
    <n v="15.428571428571429"/>
    <x v="2"/>
    <s v="web"/>
    <n v="11"/>
    <n v="1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x v="2352"/>
    <x v="0"/>
    <b v="0"/>
    <n v="0"/>
    <b v="0"/>
    <s v="technology/web"/>
    <n v="-1"/>
    <e v="#DIV/0!"/>
    <x v="2"/>
    <s v="web"/>
    <n v="11"/>
    <n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x v="2353"/>
    <x v="0"/>
    <b v="0"/>
    <n v="0"/>
    <b v="0"/>
    <s v="technology/web"/>
    <n v="-1"/>
    <e v="#DIV/0!"/>
    <x v="2"/>
    <s v="web"/>
    <n v="11"/>
    <n v="1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x v="2354"/>
    <x v="3"/>
    <b v="0"/>
    <n v="1"/>
    <b v="0"/>
    <s v="technology/web"/>
    <n v="-0.99928571428571433"/>
    <n v="25"/>
    <x v="2"/>
    <s v="web"/>
    <n v="11"/>
    <n v="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x v="2355"/>
    <x v="0"/>
    <b v="0"/>
    <n v="2"/>
    <b v="0"/>
    <s v="technology/web"/>
    <n v="-0.99312500000000004"/>
    <n v="27.5"/>
    <x v="2"/>
    <s v="web"/>
    <n v="11"/>
    <n v="1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x v="2356"/>
    <x v="0"/>
    <b v="0"/>
    <n v="0"/>
    <b v="0"/>
    <s v="technology/web"/>
    <n v="-1"/>
    <e v="#DIV/0!"/>
    <x v="2"/>
    <s v="web"/>
    <n v="11"/>
    <n v="1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x v="2357"/>
    <x v="0"/>
    <b v="0"/>
    <n v="0"/>
    <b v="0"/>
    <s v="technology/web"/>
    <n v="-1"/>
    <e v="#DIV/0!"/>
    <x v="2"/>
    <s v="web"/>
    <n v="11"/>
    <n v="1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x v="2358"/>
    <x v="3"/>
    <b v="0"/>
    <n v="0"/>
    <b v="0"/>
    <s v="technology/web"/>
    <n v="-1"/>
    <e v="#DIV/0!"/>
    <x v="2"/>
    <s v="web"/>
    <n v="11"/>
    <n v="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x v="2359"/>
    <x v="0"/>
    <b v="0"/>
    <n v="3"/>
    <b v="0"/>
    <s v="technology/web"/>
    <n v="-0.85319999999999996"/>
    <n v="367"/>
    <x v="2"/>
    <s v="web"/>
    <n v="11"/>
    <n v="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x v="2360"/>
    <x v="2"/>
    <b v="0"/>
    <n v="1"/>
    <b v="0"/>
    <s v="technology/web"/>
    <n v="-0.99960000000000004"/>
    <n v="2"/>
    <x v="2"/>
    <s v="web"/>
    <n v="11"/>
    <n v="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x v="2361"/>
    <x v="2"/>
    <b v="0"/>
    <n v="0"/>
    <b v="0"/>
    <s v="technology/web"/>
    <n v="-1"/>
    <e v="#DIV/0!"/>
    <x v="2"/>
    <s v="web"/>
    <n v="11"/>
    <n v="1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x v="2362"/>
    <x v="3"/>
    <b v="0"/>
    <n v="2"/>
    <b v="0"/>
    <s v="technology/web"/>
    <n v="-0.7142857142857143"/>
    <n v="60"/>
    <x v="2"/>
    <s v="web"/>
    <n v="11"/>
    <n v="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x v="2363"/>
    <x v="0"/>
    <b v="0"/>
    <n v="0"/>
    <b v="0"/>
    <s v="technology/web"/>
    <n v="-1"/>
    <e v="#DIV/0!"/>
    <x v="2"/>
    <s v="web"/>
    <n v="11"/>
    <n v="1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x v="2364"/>
    <x v="0"/>
    <b v="0"/>
    <n v="0"/>
    <b v="0"/>
    <s v="technology/web"/>
    <n v="-1"/>
    <e v="#DIV/0!"/>
    <x v="2"/>
    <s v="web"/>
    <n v="11"/>
    <n v="1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x v="2365"/>
    <x v="0"/>
    <b v="0"/>
    <n v="0"/>
    <b v="0"/>
    <s v="technology/web"/>
    <n v="-1"/>
    <e v="#DIV/0!"/>
    <x v="2"/>
    <s v="web"/>
    <n v="11"/>
    <n v="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x v="2366"/>
    <x v="0"/>
    <b v="0"/>
    <n v="27"/>
    <b v="0"/>
    <s v="technology/web"/>
    <n v="-0.89480000000000004"/>
    <n v="97.407407407407405"/>
    <x v="2"/>
    <s v="web"/>
    <n v="11"/>
    <n v="1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x v="2367"/>
    <x v="2"/>
    <b v="0"/>
    <n v="14"/>
    <b v="0"/>
    <s v="technology/web"/>
    <n v="-0.98660000000000003"/>
    <n v="47.857142857142854"/>
    <x v="2"/>
    <s v="web"/>
    <n v="11"/>
    <n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x v="2368"/>
    <x v="0"/>
    <b v="0"/>
    <n v="2"/>
    <b v="0"/>
    <s v="technology/web"/>
    <n v="-0.99750000000000005"/>
    <n v="50"/>
    <x v="2"/>
    <s v="web"/>
    <n v="11"/>
    <n v="1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x v="2369"/>
    <x v="2"/>
    <b v="0"/>
    <n v="0"/>
    <b v="0"/>
    <s v="technology/web"/>
    <n v="-1"/>
    <e v="#DIV/0!"/>
    <x v="2"/>
    <s v="web"/>
    <n v="11"/>
    <n v="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x v="2370"/>
    <x v="3"/>
    <b v="0"/>
    <n v="4"/>
    <b v="0"/>
    <s v="technology/web"/>
    <n v="-0.99672000000000005"/>
    <n v="20.5"/>
    <x v="2"/>
    <s v="web"/>
    <n v="11"/>
    <n v="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x v="2371"/>
    <x v="0"/>
    <b v="0"/>
    <n v="0"/>
    <b v="0"/>
    <s v="technology/web"/>
    <n v="-1"/>
    <e v="#DIV/0!"/>
    <x v="2"/>
    <s v="web"/>
    <n v="11"/>
    <n v="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x v="2372"/>
    <x v="0"/>
    <b v="0"/>
    <n v="6"/>
    <b v="0"/>
    <s v="technology/web"/>
    <n v="-0.96727272727272728"/>
    <n v="30"/>
    <x v="2"/>
    <s v="web"/>
    <n v="11"/>
    <n v="14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x v="2373"/>
    <x v="0"/>
    <b v="0"/>
    <n v="1"/>
    <b v="0"/>
    <s v="technology/web"/>
    <n v="-0.99994117647058822"/>
    <n v="50"/>
    <x v="2"/>
    <s v="web"/>
    <n v="11"/>
    <n v="1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x v="2374"/>
    <x v="0"/>
    <b v="0"/>
    <n v="1"/>
    <b v="0"/>
    <s v="technology/web"/>
    <n v="-0.99954545454545451"/>
    <n v="10"/>
    <x v="2"/>
    <s v="web"/>
    <n v="11"/>
    <n v="1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x v="2375"/>
    <x v="2"/>
    <b v="0"/>
    <n v="0"/>
    <b v="0"/>
    <s v="technology/web"/>
    <n v="-1"/>
    <e v="#DIV/0!"/>
    <x v="2"/>
    <s v="web"/>
    <n v="11"/>
    <n v="1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x v="2376"/>
    <x v="0"/>
    <b v="0"/>
    <n v="4"/>
    <b v="0"/>
    <s v="technology/web"/>
    <n v="-0.89122333333333337"/>
    <n v="81.582499999999996"/>
    <x v="2"/>
    <s v="web"/>
    <n v="11"/>
    <n v="1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x v="2377"/>
    <x v="2"/>
    <b v="0"/>
    <n v="0"/>
    <b v="0"/>
    <s v="technology/web"/>
    <n v="-1"/>
    <e v="#DIV/0!"/>
    <x v="2"/>
    <s v="web"/>
    <n v="11"/>
    <n v="1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x v="2378"/>
    <x v="0"/>
    <b v="0"/>
    <n v="0"/>
    <b v="0"/>
    <s v="technology/web"/>
    <n v="-1"/>
    <e v="#DIV/0!"/>
    <x v="2"/>
    <s v="web"/>
    <n v="11"/>
    <n v="1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x v="2379"/>
    <x v="0"/>
    <b v="0"/>
    <n v="0"/>
    <b v="0"/>
    <s v="technology/web"/>
    <n v="-1"/>
    <e v="#DIV/0!"/>
    <x v="2"/>
    <s v="web"/>
    <n v="11"/>
    <n v="1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x v="2380"/>
    <x v="0"/>
    <b v="0"/>
    <n v="3"/>
    <b v="0"/>
    <s v="technology/web"/>
    <n v="-0.99633333333333329"/>
    <n v="18.333333333333332"/>
    <x v="2"/>
    <s v="web"/>
    <n v="11"/>
    <n v="1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x v="2381"/>
    <x v="0"/>
    <b v="0"/>
    <n v="7"/>
    <b v="0"/>
    <s v="technology/web"/>
    <n v="-0.9818066010422698"/>
    <n v="224.42857142857142"/>
    <x v="2"/>
    <s v="web"/>
    <n v="11"/>
    <n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x v="2382"/>
    <x v="0"/>
    <b v="0"/>
    <n v="2"/>
    <b v="0"/>
    <s v="technology/web"/>
    <n v="-0.97499999999999998"/>
    <n v="37.5"/>
    <x v="2"/>
    <s v="web"/>
    <n v="11"/>
    <n v="1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x v="2383"/>
    <x v="0"/>
    <b v="0"/>
    <n v="3"/>
    <b v="0"/>
    <s v="technology/web"/>
    <n v="-0.95650000000000002"/>
    <n v="145"/>
    <x v="2"/>
    <s v="web"/>
    <n v="11"/>
    <n v="1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x v="2384"/>
    <x v="3"/>
    <b v="0"/>
    <n v="8"/>
    <b v="0"/>
    <s v="technology/web"/>
    <n v="-0.99199999999999999"/>
    <n v="1"/>
    <x v="2"/>
    <s v="web"/>
    <n v="11"/>
    <n v="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x v="2385"/>
    <x v="0"/>
    <b v="0"/>
    <n v="7"/>
    <b v="0"/>
    <s v="technology/web"/>
    <n v="-0.9878769230769231"/>
    <n v="112.57142857142857"/>
    <x v="2"/>
    <s v="web"/>
    <n v="11"/>
    <n v="1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x v="2386"/>
    <x v="3"/>
    <b v="0"/>
    <n v="0"/>
    <b v="0"/>
    <s v="technology/web"/>
    <n v="-1"/>
    <e v="#DIV/0!"/>
    <x v="2"/>
    <s v="web"/>
    <n v="11"/>
    <n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x v="2387"/>
    <x v="2"/>
    <b v="0"/>
    <n v="3"/>
    <b v="0"/>
    <s v="technology/web"/>
    <n v="-0.99316000000000004"/>
    <n v="342"/>
    <x v="2"/>
    <s v="web"/>
    <n v="11"/>
    <n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x v="2388"/>
    <x v="3"/>
    <b v="0"/>
    <n v="8"/>
    <b v="0"/>
    <s v="technology/web"/>
    <n v="-0.98748648648648651"/>
    <n v="57.875"/>
    <x v="2"/>
    <s v="web"/>
    <n v="11"/>
    <n v="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x v="2389"/>
    <x v="0"/>
    <b v="0"/>
    <n v="1"/>
    <b v="0"/>
    <s v="technology/web"/>
    <n v="-0.99812500000000004"/>
    <n v="30"/>
    <x v="2"/>
    <s v="web"/>
    <n v="11"/>
    <n v="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x v="2390"/>
    <x v="3"/>
    <b v="0"/>
    <n v="0"/>
    <b v="0"/>
    <s v="technology/web"/>
    <n v="-1"/>
    <e v="#DIV/0!"/>
    <x v="2"/>
    <s v="web"/>
    <n v="11"/>
    <n v="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x v="2391"/>
    <x v="0"/>
    <b v="0"/>
    <n v="1"/>
    <b v="0"/>
    <s v="technology/web"/>
    <n v="-0.99875000000000003"/>
    <n v="25"/>
    <x v="2"/>
    <s v="web"/>
    <n v="11"/>
    <n v="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x v="2392"/>
    <x v="0"/>
    <b v="0"/>
    <n v="0"/>
    <b v="0"/>
    <s v="technology/web"/>
    <n v="-1"/>
    <e v="#DIV/0!"/>
    <x v="2"/>
    <s v="web"/>
    <n v="11"/>
    <n v="1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x v="2393"/>
    <x v="0"/>
    <b v="0"/>
    <n v="1"/>
    <b v="0"/>
    <s v="technology/web"/>
    <n v="-0.99950000000000006"/>
    <n v="50"/>
    <x v="2"/>
    <s v="web"/>
    <n v="11"/>
    <n v="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x v="2394"/>
    <x v="0"/>
    <b v="0"/>
    <n v="2"/>
    <b v="0"/>
    <s v="technology/web"/>
    <n v="-0.99939999999999996"/>
    <n v="1.5"/>
    <x v="2"/>
    <s v="web"/>
    <n v="11"/>
    <n v="1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x v="2395"/>
    <x v="2"/>
    <b v="0"/>
    <n v="0"/>
    <b v="0"/>
    <s v="technology/web"/>
    <n v="-1"/>
    <e v="#DIV/0!"/>
    <x v="2"/>
    <s v="web"/>
    <n v="11"/>
    <n v="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x v="2396"/>
    <x v="0"/>
    <b v="0"/>
    <n v="1"/>
    <b v="0"/>
    <s v="technology/web"/>
    <n v="-0.998"/>
    <n v="10"/>
    <x v="2"/>
    <s v="web"/>
    <n v="11"/>
    <n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x v="2397"/>
    <x v="3"/>
    <b v="0"/>
    <n v="0"/>
    <b v="0"/>
    <s v="technology/web"/>
    <n v="-1"/>
    <e v="#DIV/0!"/>
    <x v="2"/>
    <s v="web"/>
    <n v="11"/>
    <n v="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x v="2398"/>
    <x v="0"/>
    <b v="0"/>
    <n v="0"/>
    <b v="0"/>
    <s v="technology/web"/>
    <n v="-1"/>
    <e v="#DIV/0!"/>
    <x v="2"/>
    <s v="web"/>
    <n v="11"/>
    <n v="1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x v="2399"/>
    <x v="3"/>
    <b v="0"/>
    <n v="0"/>
    <b v="0"/>
    <s v="technology/web"/>
    <n v="-1"/>
    <e v="#DIV/0!"/>
    <x v="2"/>
    <s v="web"/>
    <n v="11"/>
    <n v="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x v="2400"/>
    <x v="2"/>
    <b v="0"/>
    <n v="0"/>
    <b v="0"/>
    <s v="technology/web"/>
    <n v="-1"/>
    <e v="#DIV/0!"/>
    <x v="2"/>
    <s v="web"/>
    <n v="11"/>
    <n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x v="2401"/>
    <x v="2"/>
    <b v="0"/>
    <n v="9"/>
    <b v="0"/>
    <s v="food/food trucks"/>
    <n v="-0.99282142857142852"/>
    <n v="22.333333333333332"/>
    <x v="7"/>
    <s v="food trucks"/>
    <n v="5"/>
    <n v="16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x v="2402"/>
    <x v="0"/>
    <b v="0"/>
    <n v="1"/>
    <b v="0"/>
    <s v="food/food trucks"/>
    <n v="-0.9956666666666667"/>
    <n v="52"/>
    <x v="7"/>
    <s v="food trucks"/>
    <n v="5"/>
    <n v="1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x v="2403"/>
    <x v="2"/>
    <b v="0"/>
    <n v="12"/>
    <b v="0"/>
    <s v="food/food trucks"/>
    <n v="-0.83166666666666667"/>
    <n v="16.833333333333332"/>
    <x v="7"/>
    <s v="food trucks"/>
    <n v="5"/>
    <n v="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x v="2404"/>
    <x v="0"/>
    <b v="0"/>
    <n v="0"/>
    <b v="0"/>
    <s v="food/food trucks"/>
    <n v="-1"/>
    <e v="#DIV/0!"/>
    <x v="7"/>
    <s v="food trucks"/>
    <n v="5"/>
    <n v="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x v="2405"/>
    <x v="2"/>
    <b v="0"/>
    <n v="20"/>
    <b v="0"/>
    <s v="food/food trucks"/>
    <n v="-0.77480000000000004"/>
    <n v="56.3"/>
    <x v="7"/>
    <s v="food trucks"/>
    <n v="5"/>
    <n v="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x v="2406"/>
    <x v="3"/>
    <b v="0"/>
    <n v="16"/>
    <b v="0"/>
    <s v="food/food trucks"/>
    <n v="-0.58615384615384614"/>
    <n v="84.0625"/>
    <x v="7"/>
    <s v="food trucks"/>
    <n v="5"/>
    <n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x v="2407"/>
    <x v="0"/>
    <b v="0"/>
    <n v="33"/>
    <b v="0"/>
    <s v="food/food trucks"/>
    <n v="-0.74740909090909091"/>
    <n v="168.39393939393941"/>
    <x v="7"/>
    <s v="food trucks"/>
    <n v="5"/>
    <n v="1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x v="2408"/>
    <x v="3"/>
    <b v="0"/>
    <n v="2"/>
    <b v="0"/>
    <s v="food/food trucks"/>
    <n v="-0.998"/>
    <n v="15"/>
    <x v="7"/>
    <s v="food trucks"/>
    <n v="5"/>
    <n v="1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x v="2409"/>
    <x v="0"/>
    <b v="0"/>
    <n v="6"/>
    <b v="0"/>
    <s v="food/food trucks"/>
    <n v="-0.98160000000000003"/>
    <n v="76.666666666666671"/>
    <x v="7"/>
    <s v="food trucks"/>
    <n v="5"/>
    <n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x v="2410"/>
    <x v="0"/>
    <b v="0"/>
    <n v="0"/>
    <b v="0"/>
    <s v="food/food trucks"/>
    <n v="-1"/>
    <e v="#DIV/0!"/>
    <x v="7"/>
    <s v="food trucks"/>
    <n v="5"/>
    <n v="1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x v="2411"/>
    <x v="0"/>
    <b v="0"/>
    <n v="3"/>
    <b v="0"/>
    <s v="food/food trucks"/>
    <n v="-0.99395999999999995"/>
    <n v="50.333333333333336"/>
    <x v="7"/>
    <s v="food trucks"/>
    <n v="5"/>
    <n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x v="2412"/>
    <x v="2"/>
    <b v="0"/>
    <n v="0"/>
    <b v="0"/>
    <s v="food/food trucks"/>
    <n v="-1"/>
    <e v="#DIV/0!"/>
    <x v="7"/>
    <s v="food trucks"/>
    <n v="5"/>
    <n v="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x v="2413"/>
    <x v="3"/>
    <b v="0"/>
    <n v="3"/>
    <b v="0"/>
    <s v="food/food trucks"/>
    <n v="-0.9916666666666667"/>
    <n v="8.3333333333333339"/>
    <x v="7"/>
    <s v="food trucks"/>
    <n v="5"/>
    <n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x v="2414"/>
    <x v="0"/>
    <b v="0"/>
    <n v="13"/>
    <b v="0"/>
    <s v="food/food trucks"/>
    <n v="-0.96933333333333338"/>
    <n v="35.384615384615387"/>
    <x v="7"/>
    <s v="food trucks"/>
    <n v="5"/>
    <n v="1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x v="2415"/>
    <x v="2"/>
    <b v="0"/>
    <n v="6"/>
    <b v="0"/>
    <s v="food/food trucks"/>
    <n v="-0.99441666666666662"/>
    <n v="55.833333333333336"/>
    <x v="7"/>
    <s v="food trucks"/>
    <n v="5"/>
    <n v="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x v="2416"/>
    <x v="0"/>
    <b v="0"/>
    <n v="1"/>
    <b v="0"/>
    <s v="food/food trucks"/>
    <n v="-0.99975000000000003"/>
    <n v="5"/>
    <x v="7"/>
    <s v="food trucks"/>
    <n v="5"/>
    <n v="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x v="2417"/>
    <x v="3"/>
    <b v="0"/>
    <n v="0"/>
    <b v="0"/>
    <s v="food/food trucks"/>
    <n v="-1"/>
    <e v="#DIV/0!"/>
    <x v="7"/>
    <s v="food trucks"/>
    <n v="5"/>
    <n v="16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x v="2418"/>
    <x v="0"/>
    <b v="0"/>
    <n v="5"/>
    <b v="0"/>
    <s v="food/food trucks"/>
    <n v="-0.99980000000000002"/>
    <n v="1"/>
    <x v="7"/>
    <s v="food trucks"/>
    <n v="5"/>
    <n v="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x v="2419"/>
    <x v="3"/>
    <b v="0"/>
    <n v="0"/>
    <b v="0"/>
    <s v="food/food trucks"/>
    <n v="-1"/>
    <e v="#DIV/0!"/>
    <x v="7"/>
    <s v="food trucks"/>
    <n v="5"/>
    <n v="1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x v="2420"/>
    <x v="3"/>
    <b v="0"/>
    <n v="36"/>
    <b v="0"/>
    <s v="food/food trucks"/>
    <n v="-0.85174866627148782"/>
    <n v="69.472222222222229"/>
    <x v="7"/>
    <s v="food trucks"/>
    <n v="5"/>
    <n v="16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x v="2421"/>
    <x v="0"/>
    <b v="0"/>
    <n v="1"/>
    <b v="0"/>
    <s v="food/food trucks"/>
    <n v="-0.99983333333333335"/>
    <n v="1"/>
    <x v="7"/>
    <s v="food trucks"/>
    <n v="5"/>
    <n v="16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x v="2422"/>
    <x v="0"/>
    <b v="0"/>
    <n v="1"/>
    <b v="0"/>
    <s v="food/food trucks"/>
    <n v="-0.998"/>
    <n v="1"/>
    <x v="7"/>
    <s v="food trucks"/>
    <n v="5"/>
    <n v="1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x v="2423"/>
    <x v="3"/>
    <b v="0"/>
    <n v="1"/>
    <b v="0"/>
    <s v="food/food trucks"/>
    <n v="-0.99986666666666668"/>
    <n v="8"/>
    <x v="7"/>
    <s v="food trucks"/>
    <n v="5"/>
    <n v="16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x v="2424"/>
    <x v="3"/>
    <b v="0"/>
    <n v="9"/>
    <b v="0"/>
    <s v="food/food trucks"/>
    <n v="-0.98760000000000003"/>
    <n v="34.444444444444443"/>
    <x v="7"/>
    <s v="food trucks"/>
    <n v="5"/>
    <n v="1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x v="2425"/>
    <x v="2"/>
    <b v="0"/>
    <n v="1"/>
    <b v="0"/>
    <s v="food/food trucks"/>
    <n v="-0.99971428571428567"/>
    <n v="1"/>
    <x v="7"/>
    <s v="food trucks"/>
    <n v="5"/>
    <n v="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x v="2426"/>
    <x v="0"/>
    <b v="0"/>
    <n v="0"/>
    <b v="0"/>
    <s v="food/food trucks"/>
    <n v="-1"/>
    <e v="#DIV/0!"/>
    <x v="7"/>
    <s v="food trucks"/>
    <n v="5"/>
    <n v="1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x v="2427"/>
    <x v="2"/>
    <b v="0"/>
    <n v="1"/>
    <b v="0"/>
    <s v="food/food trucks"/>
    <n v="-0.99997999999999998"/>
    <n v="1"/>
    <x v="7"/>
    <s v="food trucks"/>
    <n v="5"/>
    <n v="16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x v="2428"/>
    <x v="0"/>
    <b v="0"/>
    <n v="1"/>
    <b v="0"/>
    <s v="food/food trucks"/>
    <n v="-0.99997142857142862"/>
    <n v="1"/>
    <x v="7"/>
    <s v="food trucks"/>
    <n v="5"/>
    <n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x v="2429"/>
    <x v="2"/>
    <b v="0"/>
    <n v="4"/>
    <b v="0"/>
    <s v="food/food trucks"/>
    <n v="-0.9856785714285714"/>
    <n v="501.25"/>
    <x v="7"/>
    <s v="food trucks"/>
    <n v="5"/>
    <n v="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x v="2430"/>
    <x v="2"/>
    <b v="0"/>
    <n v="2"/>
    <b v="0"/>
    <s v="food/food trucks"/>
    <n v="-0.99299999999999999"/>
    <n v="10.5"/>
    <x v="7"/>
    <s v="food trucks"/>
    <n v="5"/>
    <n v="16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x v="2431"/>
    <x v="2"/>
    <b v="0"/>
    <n v="2"/>
    <b v="0"/>
    <s v="food/food trucks"/>
    <n v="-0.99997999999999998"/>
    <n v="1"/>
    <x v="7"/>
    <s v="food trucks"/>
    <n v="5"/>
    <n v="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x v="2432"/>
    <x v="0"/>
    <b v="0"/>
    <n v="2"/>
    <b v="0"/>
    <s v="food/food trucks"/>
    <n v="-0.99985714285714289"/>
    <n v="1"/>
    <x v="7"/>
    <s v="food trucks"/>
    <n v="5"/>
    <n v="1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x v="2433"/>
    <x v="2"/>
    <b v="0"/>
    <n v="0"/>
    <b v="0"/>
    <s v="food/food trucks"/>
    <n v="-1"/>
    <e v="#DIV/0!"/>
    <x v="7"/>
    <s v="food trucks"/>
    <n v="5"/>
    <n v="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x v="2434"/>
    <x v="0"/>
    <b v="0"/>
    <n v="2"/>
    <b v="0"/>
    <s v="food/food trucks"/>
    <n v="-0.99870000000000003"/>
    <n v="13"/>
    <x v="7"/>
    <s v="food trucks"/>
    <n v="5"/>
    <n v="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x v="2435"/>
    <x v="0"/>
    <b v="0"/>
    <n v="4"/>
    <b v="0"/>
    <s v="food/food trucks"/>
    <n v="-0.99510399999999999"/>
    <n v="306"/>
    <x v="7"/>
    <s v="food trucks"/>
    <n v="5"/>
    <n v="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x v="2436"/>
    <x v="0"/>
    <b v="0"/>
    <n v="2"/>
    <b v="0"/>
    <s v="food/food trucks"/>
    <n v="-0.99961538461538457"/>
    <n v="22.5"/>
    <x v="7"/>
    <s v="food trucks"/>
    <n v="5"/>
    <n v="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x v="2437"/>
    <x v="0"/>
    <b v="0"/>
    <n v="0"/>
    <b v="0"/>
    <s v="food/food trucks"/>
    <n v="-1"/>
    <e v="#DIV/0!"/>
    <x v="7"/>
    <s v="food trucks"/>
    <n v="5"/>
    <n v="1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x v="2438"/>
    <x v="0"/>
    <b v="0"/>
    <n v="1"/>
    <b v="0"/>
    <s v="food/food trucks"/>
    <n v="-0.9966666666666667"/>
    <n v="50"/>
    <x v="7"/>
    <s v="food trucks"/>
    <n v="5"/>
    <n v="1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x v="2439"/>
    <x v="0"/>
    <b v="0"/>
    <n v="0"/>
    <b v="0"/>
    <s v="food/food trucks"/>
    <n v="-1"/>
    <e v="#DIV/0!"/>
    <x v="7"/>
    <s v="food trucks"/>
    <n v="5"/>
    <n v="16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x v="2440"/>
    <x v="2"/>
    <b v="0"/>
    <n v="2"/>
    <b v="0"/>
    <s v="food/food trucks"/>
    <n v="-0.998"/>
    <n v="5"/>
    <x v="7"/>
    <s v="food trucks"/>
    <n v="5"/>
    <n v="16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x v="2441"/>
    <x v="0"/>
    <b v="0"/>
    <n v="109"/>
    <b v="1"/>
    <s v="food/small batch"/>
    <n v="7.8799999999999995E-2"/>
    <n v="74.22935779816514"/>
    <x v="7"/>
    <s v="small batch"/>
    <n v="5"/>
    <n v="1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x v="2442"/>
    <x v="0"/>
    <b v="0"/>
    <n v="372"/>
    <b v="1"/>
    <s v="food/small batch"/>
    <n v="0.25941666666666668"/>
    <n v="81.252688172043008"/>
    <x v="7"/>
    <s v="small batch"/>
    <n v="5"/>
    <n v="1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x v="2443"/>
    <x v="3"/>
    <b v="0"/>
    <n v="311"/>
    <b v="1"/>
    <s v="food/small batch"/>
    <n v="1.0251494999999999"/>
    <n v="130.23469453376205"/>
    <x v="7"/>
    <s v="small batch"/>
    <n v="5"/>
    <n v="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x v="2444"/>
    <x v="2"/>
    <b v="0"/>
    <n v="61"/>
    <b v="1"/>
    <s v="food/small batch"/>
    <n v="8.5999999999999993E-2"/>
    <n v="53.409836065573771"/>
    <x v="7"/>
    <s v="small batch"/>
    <n v="5"/>
    <n v="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x v="2445"/>
    <x v="0"/>
    <b v="0"/>
    <n v="115"/>
    <b v="1"/>
    <s v="food/small batch"/>
    <n v="0.72799999999999998"/>
    <n v="75.130434782608702"/>
    <x v="7"/>
    <s v="small batch"/>
    <n v="5"/>
    <n v="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x v="2446"/>
    <x v="2"/>
    <b v="0"/>
    <n v="111"/>
    <b v="1"/>
    <s v="food/small batch"/>
    <n v="0.67979999999999996"/>
    <n v="75.666666666666671"/>
    <x v="7"/>
    <s v="small batch"/>
    <n v="5"/>
    <n v="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x v="2447"/>
    <x v="2"/>
    <b v="0"/>
    <n v="337"/>
    <b v="1"/>
    <s v="food/small batch"/>
    <n v="3.2719999999999998"/>
    <n v="31.691394658753708"/>
    <x v="7"/>
    <s v="small batch"/>
    <n v="5"/>
    <n v="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x v="2448"/>
    <x v="2"/>
    <b v="0"/>
    <n v="9"/>
    <b v="1"/>
    <s v="food/small batch"/>
    <n v="7.4999999999999997E-2"/>
    <n v="47.777777777777779"/>
    <x v="7"/>
    <s v="small batch"/>
    <n v="5"/>
    <n v="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x v="2449"/>
    <x v="3"/>
    <b v="0"/>
    <n v="120"/>
    <b v="1"/>
    <s v="food/small batch"/>
    <n v="0.08"/>
    <n v="90"/>
    <x v="7"/>
    <s v="small batch"/>
    <n v="5"/>
    <n v="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x v="2450"/>
    <x v="3"/>
    <b v="0"/>
    <n v="102"/>
    <b v="1"/>
    <s v="food/small batch"/>
    <n v="1.5335333333333376E-2"/>
    <n v="149.31401960784314"/>
    <x v="7"/>
    <s v="small batch"/>
    <n v="5"/>
    <n v="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x v="2451"/>
    <x v="1"/>
    <b v="0"/>
    <n v="186"/>
    <b v="1"/>
    <s v="food/small batch"/>
    <n v="0.1545"/>
    <n v="62.06989247311828"/>
    <x v="7"/>
    <s v="small batch"/>
    <n v="5"/>
    <n v="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x v="2452"/>
    <x v="0"/>
    <b v="0"/>
    <n v="15"/>
    <b v="1"/>
    <s v="food/small batch"/>
    <n v="0.33500000000000002"/>
    <n v="53.4"/>
    <x v="7"/>
    <s v="small batch"/>
    <n v="5"/>
    <n v="1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x v="2453"/>
    <x v="1"/>
    <b v="0"/>
    <n v="67"/>
    <b v="1"/>
    <s v="food/small batch"/>
    <n v="0.54700000000000004"/>
    <n v="69.268656716417908"/>
    <x v="7"/>
    <s v="small batch"/>
    <n v="5"/>
    <n v="1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x v="2454"/>
    <x v="1"/>
    <b v="0"/>
    <n v="130"/>
    <b v="1"/>
    <s v="food/small batch"/>
    <n v="8.4571428571428575E-3"/>
    <n v="271.50769230769231"/>
    <x v="7"/>
    <s v="small batch"/>
    <n v="5"/>
    <n v="1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x v="2455"/>
    <x v="2"/>
    <b v="0"/>
    <n v="16"/>
    <b v="1"/>
    <s v="food/small batch"/>
    <n v="0.82"/>
    <n v="34.125"/>
    <x v="7"/>
    <s v="small batch"/>
    <n v="5"/>
    <n v="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x v="2456"/>
    <x v="1"/>
    <b v="0"/>
    <n v="67"/>
    <b v="1"/>
    <s v="food/small batch"/>
    <n v="0.80866666666666664"/>
    <n v="40.492537313432834"/>
    <x v="7"/>
    <s v="small batch"/>
    <n v="5"/>
    <n v="1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x v="2457"/>
    <x v="2"/>
    <b v="0"/>
    <n v="124"/>
    <b v="1"/>
    <s v="food/small batch"/>
    <n v="2.3043478260869565E-2"/>
    <n v="189.75806451612902"/>
    <x v="7"/>
    <s v="small batch"/>
    <n v="5"/>
    <n v="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x v="2458"/>
    <x v="2"/>
    <b v="0"/>
    <n v="80"/>
    <b v="1"/>
    <s v="food/small batch"/>
    <n v="0.1018"/>
    <n v="68.862499999999997"/>
    <x v="7"/>
    <s v="small batch"/>
    <n v="5"/>
    <n v="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x v="2459"/>
    <x v="2"/>
    <b v="0"/>
    <n v="282"/>
    <b v="1"/>
    <s v="food/small batch"/>
    <n v="2.2499999999999999E-2"/>
    <n v="108.77659574468085"/>
    <x v="7"/>
    <s v="small batch"/>
    <n v="5"/>
    <n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x v="2460"/>
    <x v="2"/>
    <b v="0"/>
    <n v="68"/>
    <b v="1"/>
    <s v="food/small batch"/>
    <n v="7.8823529411764705E-3"/>
    <n v="125.98529411764706"/>
    <x v="7"/>
    <s v="small batch"/>
    <n v="5"/>
    <n v="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x v="2461"/>
    <x v="6"/>
    <b v="0"/>
    <n v="86"/>
    <b v="1"/>
    <s v="music/indie rock"/>
    <n v="3.7999999999999999E-2"/>
    <n v="90.523255813953483"/>
    <x v="4"/>
    <s v="indie rock"/>
    <n v="6"/>
    <n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x v="2462"/>
    <x v="5"/>
    <b v="0"/>
    <n v="115"/>
    <b v="1"/>
    <s v="music/indie rock"/>
    <n v="0.10708333333333334"/>
    <n v="28.880434782608695"/>
    <x v="4"/>
    <s v="indie rock"/>
    <n v="6"/>
    <n v="16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x v="2463"/>
    <x v="4"/>
    <b v="0"/>
    <n v="75"/>
    <b v="1"/>
    <s v="music/indie rock"/>
    <n v="0.16250000000000001"/>
    <n v="31"/>
    <x v="4"/>
    <s v="indie rock"/>
    <n v="6"/>
    <n v="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x v="2464"/>
    <x v="0"/>
    <b v="0"/>
    <n v="43"/>
    <b v="1"/>
    <s v="music/indie rock"/>
    <n v="0.111"/>
    <n v="51.674418604651166"/>
    <x v="4"/>
    <s v="indie rock"/>
    <n v="6"/>
    <n v="1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x v="2465"/>
    <x v="5"/>
    <b v="0"/>
    <n v="48"/>
    <b v="1"/>
    <s v="music/indie rock"/>
    <n v="0.80142857142857138"/>
    <n v="26.270833333333332"/>
    <x v="4"/>
    <s v="indie rock"/>
    <n v="6"/>
    <n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x v="2466"/>
    <x v="4"/>
    <b v="0"/>
    <n v="52"/>
    <b v="1"/>
    <s v="music/indie rock"/>
    <n v="0"/>
    <n v="48.07692307692308"/>
    <x v="4"/>
    <s v="indie rock"/>
    <n v="6"/>
    <n v="1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x v="2467"/>
    <x v="5"/>
    <b v="0"/>
    <n v="43"/>
    <b v="1"/>
    <s v="music/indie rock"/>
    <n v="0.185"/>
    <n v="27.558139534883722"/>
    <x v="4"/>
    <s v="indie rock"/>
    <n v="6"/>
    <n v="1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x v="2468"/>
    <x v="5"/>
    <b v="0"/>
    <n v="58"/>
    <b v="1"/>
    <s v="music/indie rock"/>
    <n v="7.2170000000000067E-2"/>
    <n v="36.97137931034483"/>
    <x v="4"/>
    <s v="indie rock"/>
    <n v="6"/>
    <n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x v="2469"/>
    <x v="6"/>
    <b v="0"/>
    <n v="47"/>
    <b v="1"/>
    <s v="music/indie rock"/>
    <n v="0.13666666666666666"/>
    <n v="29.021276595744681"/>
    <x v="4"/>
    <s v="indie rock"/>
    <n v="6"/>
    <n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x v="2470"/>
    <x v="5"/>
    <b v="0"/>
    <n v="36"/>
    <b v="1"/>
    <s v="music/indie rock"/>
    <n v="3.1640000000000099E-2"/>
    <n v="28.65666666666667"/>
    <x v="4"/>
    <s v="indie rock"/>
    <n v="6"/>
    <n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x v="2471"/>
    <x v="6"/>
    <b v="0"/>
    <n v="17"/>
    <b v="1"/>
    <s v="music/indie rock"/>
    <n v="0.28000000000000003"/>
    <n v="37.647058823529413"/>
    <x v="4"/>
    <s v="indie rock"/>
    <n v="6"/>
    <n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x v="2472"/>
    <x v="7"/>
    <b v="0"/>
    <n v="104"/>
    <b v="1"/>
    <s v="music/indie rock"/>
    <n v="0.35760266666666674"/>
    <n v="97.904038461538462"/>
    <x v="4"/>
    <s v="indie rock"/>
    <n v="6"/>
    <n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x v="2473"/>
    <x v="5"/>
    <b v="0"/>
    <n v="47"/>
    <b v="1"/>
    <s v="music/indie rock"/>
    <n v="0"/>
    <n v="42.553191489361701"/>
    <x v="4"/>
    <s v="indie rock"/>
    <n v="6"/>
    <n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x v="2474"/>
    <x v="7"/>
    <b v="0"/>
    <n v="38"/>
    <b v="1"/>
    <s v="music/indie rock"/>
    <n v="3.6000000000058209E-5"/>
    <n v="131.58368421052631"/>
    <x v="4"/>
    <s v="indie rock"/>
    <n v="6"/>
    <n v="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x v="2475"/>
    <x v="7"/>
    <b v="0"/>
    <n v="81"/>
    <b v="1"/>
    <s v="music/indie rock"/>
    <n v="4.7199999999999999E-2"/>
    <n v="32.320987654320987"/>
    <x v="4"/>
    <s v="indie rock"/>
    <n v="6"/>
    <n v="1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x v="2476"/>
    <x v="3"/>
    <b v="0"/>
    <n v="55"/>
    <b v="1"/>
    <s v="music/indie rock"/>
    <n v="5.0224999999999936E-2"/>
    <n v="61.103999999999999"/>
    <x v="4"/>
    <s v="indie rock"/>
    <n v="6"/>
    <n v="16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x v="2477"/>
    <x v="5"/>
    <b v="0"/>
    <n v="41"/>
    <b v="1"/>
    <s v="music/indie rock"/>
    <n v="0.71333333333333337"/>
    <n v="31.341463414634145"/>
    <x v="4"/>
    <s v="indie rock"/>
    <n v="6"/>
    <n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x v="2478"/>
    <x v="5"/>
    <b v="0"/>
    <n v="79"/>
    <b v="1"/>
    <s v="music/indie rock"/>
    <n v="0.27500000000000002"/>
    <n v="129.1139240506329"/>
    <x v="4"/>
    <s v="indie rock"/>
    <n v="6"/>
    <n v="1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x v="2479"/>
    <x v="5"/>
    <b v="0"/>
    <n v="16"/>
    <b v="1"/>
    <s v="music/indie rock"/>
    <n v="0.3344333333333333"/>
    <n v="25.020624999999999"/>
    <x v="4"/>
    <s v="indie rock"/>
    <n v="6"/>
    <n v="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x v="2480"/>
    <x v="0"/>
    <b v="0"/>
    <n v="8"/>
    <b v="1"/>
    <s v="music/indie rock"/>
    <n v="0"/>
    <n v="250"/>
    <x v="4"/>
    <s v="indie rock"/>
    <n v="6"/>
    <n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x v="2481"/>
    <x v="5"/>
    <b v="0"/>
    <n v="95"/>
    <b v="1"/>
    <s v="music/indie rock"/>
    <n v="0.12910999999999989"/>
    <n v="47.541473684210523"/>
    <x v="4"/>
    <s v="indie rock"/>
    <n v="6"/>
    <n v="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x v="2482"/>
    <x v="6"/>
    <b v="0"/>
    <n v="25"/>
    <b v="1"/>
    <s v="music/indie rock"/>
    <n v="1E-3"/>
    <n v="40.04"/>
    <x v="4"/>
    <s v="indie rock"/>
    <n v="6"/>
    <n v="1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x v="2483"/>
    <x v="5"/>
    <b v="0"/>
    <n v="19"/>
    <b v="1"/>
    <s v="music/indie rock"/>
    <n v="0.13727272727272727"/>
    <n v="65.84210526315789"/>
    <x v="4"/>
    <s v="indie rock"/>
    <n v="6"/>
    <n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x v="2484"/>
    <x v="6"/>
    <b v="0"/>
    <n v="90"/>
    <b v="1"/>
    <s v="music/indie rock"/>
    <n v="0.19317428571428563"/>
    <n v="46.401222222222216"/>
    <x v="4"/>
    <s v="indie rock"/>
    <n v="6"/>
    <n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x v="2485"/>
    <x v="6"/>
    <b v="0"/>
    <n v="41"/>
    <b v="1"/>
    <s v="music/indie rock"/>
    <n v="3.2500000000000001E-2"/>
    <n v="50.365853658536587"/>
    <x v="4"/>
    <s v="indie rock"/>
    <n v="6"/>
    <n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x v="2486"/>
    <x v="5"/>
    <b v="0"/>
    <n v="30"/>
    <b v="1"/>
    <s v="music/indie rock"/>
    <n v="1.6566666666666667"/>
    <n v="26.566666666666666"/>
    <x v="4"/>
    <s v="indie rock"/>
    <n v="6"/>
    <n v="1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x v="2487"/>
    <x v="5"/>
    <b v="0"/>
    <n v="38"/>
    <b v="1"/>
    <s v="music/indie rock"/>
    <n v="5.0666666666666059E-4"/>
    <n v="39.493684210526318"/>
    <x v="4"/>
    <s v="indie rock"/>
    <n v="6"/>
    <n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x v="2488"/>
    <x v="6"/>
    <b v="0"/>
    <n v="65"/>
    <b v="1"/>
    <s v="music/indie rock"/>
    <n v="6.7000000000000004E-2"/>
    <n v="49.246153846153845"/>
    <x v="4"/>
    <s v="indie rock"/>
    <n v="6"/>
    <n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x v="2489"/>
    <x v="4"/>
    <b v="0"/>
    <n v="75"/>
    <b v="1"/>
    <s v="music/indie rock"/>
    <n v="0.33671428571428569"/>
    <n v="62.38"/>
    <x v="4"/>
    <s v="indie rock"/>
    <n v="6"/>
    <n v="1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x v="2490"/>
    <x v="5"/>
    <b v="0"/>
    <n v="16"/>
    <b v="1"/>
    <s v="music/indie rock"/>
    <n v="0.214"/>
    <n v="37.9375"/>
    <x v="4"/>
    <s v="indie rock"/>
    <n v="6"/>
    <n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x v="2491"/>
    <x v="7"/>
    <b v="0"/>
    <n v="10"/>
    <b v="1"/>
    <s v="music/indie rock"/>
    <n v="3.2000000000000001E-2"/>
    <n v="51.6"/>
    <x v="4"/>
    <s v="indie rock"/>
    <n v="6"/>
    <n v="16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x v="2492"/>
    <x v="5"/>
    <b v="0"/>
    <n v="27"/>
    <b v="1"/>
    <s v="music/indie rock"/>
    <n v="0.25"/>
    <n v="27.777777777777779"/>
    <x v="4"/>
    <s v="indie rock"/>
    <n v="6"/>
    <n v="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x v="2493"/>
    <x v="4"/>
    <b v="0"/>
    <n v="259"/>
    <b v="1"/>
    <s v="music/indie rock"/>
    <n v="0.28699999999999998"/>
    <n v="99.382239382239376"/>
    <x v="4"/>
    <s v="indie rock"/>
    <n v="6"/>
    <n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x v="2494"/>
    <x v="5"/>
    <b v="0"/>
    <n v="39"/>
    <b v="1"/>
    <s v="music/indie rock"/>
    <n v="1.0053333333333286E-2"/>
    <n v="38.848205128205123"/>
    <x v="4"/>
    <s v="indie rock"/>
    <n v="6"/>
    <n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x v="2495"/>
    <x v="5"/>
    <b v="0"/>
    <n v="42"/>
    <b v="1"/>
    <s v="music/indie rock"/>
    <n v="0.27536666666666665"/>
    <n v="45.548809523809524"/>
    <x v="4"/>
    <s v="indie rock"/>
    <n v="6"/>
    <n v="1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x v="2496"/>
    <x v="4"/>
    <b v="0"/>
    <n v="10"/>
    <b v="1"/>
    <s v="music/indie rock"/>
    <n v="0"/>
    <n v="600"/>
    <x v="4"/>
    <s v="indie rock"/>
    <n v="6"/>
    <n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x v="2497"/>
    <x v="6"/>
    <b v="0"/>
    <n v="56"/>
    <b v="1"/>
    <s v="music/indie rock"/>
    <n v="0.12771499999999991"/>
    <n v="80.551071428571419"/>
    <x v="4"/>
    <s v="indie rock"/>
    <n v="6"/>
    <n v="1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x v="2498"/>
    <x v="0"/>
    <b v="0"/>
    <n v="20"/>
    <b v="1"/>
    <s v="music/indie rock"/>
    <n v="5.6000000000000001E-2"/>
    <n v="52.8"/>
    <x v="4"/>
    <s v="indie rock"/>
    <n v="6"/>
    <n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x v="2499"/>
    <x v="5"/>
    <b v="0"/>
    <n v="170"/>
    <b v="1"/>
    <s v="music/indie rock"/>
    <n v="1.0262500000000001"/>
    <n v="47.676470588235297"/>
    <x v="4"/>
    <s v="indie rock"/>
    <n v="6"/>
    <n v="1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x v="2500"/>
    <x v="5"/>
    <b v="0"/>
    <n v="29"/>
    <b v="1"/>
    <s v="music/indie rock"/>
    <n v="0.13333333333333333"/>
    <n v="23.448275862068964"/>
    <x v="4"/>
    <s v="indie rock"/>
    <n v="6"/>
    <n v="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x v="2501"/>
    <x v="0"/>
    <b v="0"/>
    <n v="7"/>
    <b v="0"/>
    <s v="food/restaurants"/>
    <n v="-0.97445454545454546"/>
    <n v="40.142857142857146"/>
    <x v="7"/>
    <s v="restaurants"/>
    <n v="5"/>
    <n v="1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x v="2502"/>
    <x v="3"/>
    <b v="0"/>
    <n v="5"/>
    <b v="0"/>
    <s v="food/restaurants"/>
    <n v="-0.99921818181818178"/>
    <n v="17.2"/>
    <x v="7"/>
    <s v="restaurants"/>
    <n v="5"/>
    <n v="16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x v="2503"/>
    <x v="2"/>
    <b v="0"/>
    <n v="0"/>
    <b v="0"/>
    <s v="food/restaurants"/>
    <n v="-1"/>
    <e v="#DIV/0!"/>
    <x v="7"/>
    <s v="restaurants"/>
    <n v="5"/>
    <n v="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x v="2504"/>
    <x v="3"/>
    <b v="0"/>
    <n v="0"/>
    <b v="0"/>
    <s v="food/restaurants"/>
    <n v="-1"/>
    <e v="#DIV/0!"/>
    <x v="7"/>
    <s v="restaurants"/>
    <n v="5"/>
    <n v="1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x v="2505"/>
    <x v="0"/>
    <b v="0"/>
    <n v="0"/>
    <b v="0"/>
    <s v="food/restaurants"/>
    <n v="-1"/>
    <e v="#DIV/0!"/>
    <x v="7"/>
    <s v="restaurants"/>
    <n v="5"/>
    <n v="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x v="2506"/>
    <x v="0"/>
    <b v="0"/>
    <n v="2"/>
    <b v="0"/>
    <s v="food/restaurants"/>
    <n v="-0.99399999999999999"/>
    <n v="15"/>
    <x v="7"/>
    <s v="restaurants"/>
    <n v="5"/>
    <n v="16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x v="2507"/>
    <x v="0"/>
    <b v="0"/>
    <n v="0"/>
    <b v="0"/>
    <s v="food/restaurants"/>
    <n v="-1"/>
    <e v="#DIV/0!"/>
    <x v="7"/>
    <s v="restaurants"/>
    <n v="5"/>
    <n v="1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x v="2508"/>
    <x v="3"/>
    <b v="0"/>
    <n v="0"/>
    <b v="0"/>
    <s v="food/restaurants"/>
    <n v="-1"/>
    <e v="#DIV/0!"/>
    <x v="7"/>
    <s v="restaurants"/>
    <n v="5"/>
    <n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x v="2509"/>
    <x v="0"/>
    <b v="0"/>
    <n v="28"/>
    <b v="0"/>
    <s v="food/restaurants"/>
    <n v="-0.98947368421052628"/>
    <n v="35.714285714285715"/>
    <x v="7"/>
    <s v="restaurants"/>
    <n v="5"/>
    <n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x v="2510"/>
    <x v="0"/>
    <b v="0"/>
    <n v="2"/>
    <b v="0"/>
    <s v="food/restaurants"/>
    <n v="-0.99850000000000005"/>
    <n v="37.5"/>
    <x v="7"/>
    <s v="restaurants"/>
    <n v="5"/>
    <n v="1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x v="2511"/>
    <x v="2"/>
    <b v="0"/>
    <n v="0"/>
    <b v="0"/>
    <s v="food/restaurants"/>
    <n v="-1"/>
    <e v="#DIV/0!"/>
    <x v="7"/>
    <s v="restaurants"/>
    <n v="5"/>
    <n v="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x v="2512"/>
    <x v="3"/>
    <b v="0"/>
    <n v="0"/>
    <b v="0"/>
    <s v="food/restaurants"/>
    <n v="-1"/>
    <e v="#DIV/0!"/>
    <x v="7"/>
    <s v="restaurants"/>
    <n v="5"/>
    <n v="1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x v="2513"/>
    <x v="2"/>
    <b v="0"/>
    <n v="0"/>
    <b v="0"/>
    <s v="food/restaurants"/>
    <n v="-1"/>
    <e v="#DIV/0!"/>
    <x v="7"/>
    <s v="restaurants"/>
    <n v="5"/>
    <n v="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x v="2514"/>
    <x v="3"/>
    <b v="0"/>
    <n v="4"/>
    <b v="0"/>
    <s v="food/restaurants"/>
    <n v="-0.98250000000000004"/>
    <n v="52.5"/>
    <x v="7"/>
    <s v="restaurants"/>
    <n v="5"/>
    <n v="1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x v="2515"/>
    <x v="0"/>
    <b v="0"/>
    <n v="12"/>
    <b v="0"/>
    <s v="food/restaurants"/>
    <n v="-0.81399999999999995"/>
    <n v="77.5"/>
    <x v="7"/>
    <s v="restaurants"/>
    <n v="5"/>
    <n v="1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x v="2516"/>
    <x v="3"/>
    <b v="0"/>
    <n v="0"/>
    <b v="0"/>
    <s v="food/restaurants"/>
    <n v="-1"/>
    <e v="#DIV/0!"/>
    <x v="7"/>
    <s v="restaurants"/>
    <n v="5"/>
    <n v="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x v="2517"/>
    <x v="0"/>
    <b v="0"/>
    <n v="33"/>
    <b v="0"/>
    <s v="food/restaurants"/>
    <n v="-0.90183333333333338"/>
    <n v="53.545454545454547"/>
    <x v="7"/>
    <s v="restaurants"/>
    <n v="5"/>
    <n v="1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x v="2518"/>
    <x v="3"/>
    <b v="0"/>
    <n v="0"/>
    <b v="0"/>
    <s v="food/restaurants"/>
    <n v="-1"/>
    <e v="#DIV/0!"/>
    <x v="7"/>
    <s v="restaurants"/>
    <n v="5"/>
    <n v="1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x v="2519"/>
    <x v="3"/>
    <b v="0"/>
    <n v="4"/>
    <b v="0"/>
    <s v="food/restaurants"/>
    <n v="-0.99956666666666671"/>
    <n v="16.25"/>
    <x v="7"/>
    <s v="restaurants"/>
    <n v="5"/>
    <n v="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x v="2520"/>
    <x v="2"/>
    <b v="0"/>
    <n v="0"/>
    <b v="0"/>
    <s v="food/restaurants"/>
    <n v="-1"/>
    <e v="#DIV/0!"/>
    <x v="7"/>
    <s v="restaurants"/>
    <n v="5"/>
    <n v="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x v="2521"/>
    <x v="0"/>
    <b v="0"/>
    <n v="132"/>
    <b v="1"/>
    <s v="music/classical music"/>
    <n v="9.4879199999999983E-2"/>
    <n v="103.68174242424243"/>
    <x v="4"/>
    <s v="classical music"/>
    <n v="6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x v="2522"/>
    <x v="2"/>
    <b v="0"/>
    <n v="27"/>
    <b v="1"/>
    <s v="music/classical music"/>
    <n v="0"/>
    <n v="185.18518518518519"/>
    <x v="4"/>
    <s v="classical music"/>
    <n v="6"/>
    <n v="2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x v="2523"/>
    <x v="3"/>
    <b v="0"/>
    <n v="26"/>
    <b v="1"/>
    <s v="music/classical music"/>
    <n v="0.56444444444444442"/>
    <n v="54.153846153846153"/>
    <x v="4"/>
    <s v="classical music"/>
    <n v="6"/>
    <n v="2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x v="2524"/>
    <x v="3"/>
    <b v="0"/>
    <n v="43"/>
    <b v="1"/>
    <s v="music/classical music"/>
    <n v="1.6E-2"/>
    <n v="177.2093023255814"/>
    <x v="4"/>
    <s v="classical music"/>
    <n v="6"/>
    <n v="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x v="2525"/>
    <x v="5"/>
    <b v="0"/>
    <n v="80"/>
    <b v="1"/>
    <s v="music/classical music"/>
    <n v="3.2499999999999999E-3"/>
    <n v="100.325"/>
    <x v="4"/>
    <s v="classical music"/>
    <n v="6"/>
    <n v="2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x v="2526"/>
    <x v="3"/>
    <b v="0"/>
    <n v="33"/>
    <b v="1"/>
    <s v="music/classical music"/>
    <n v="0.1295"/>
    <n v="136.90909090909091"/>
    <x v="4"/>
    <s v="classical music"/>
    <n v="6"/>
    <n v="2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x v="2527"/>
    <x v="4"/>
    <b v="0"/>
    <n v="71"/>
    <b v="1"/>
    <s v="music/classical music"/>
    <n v="2.1250000000000002E-2"/>
    <n v="57.535211267605632"/>
    <x v="4"/>
    <s v="classical music"/>
    <n v="6"/>
    <n v="2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x v="2528"/>
    <x v="0"/>
    <b v="0"/>
    <n v="81"/>
    <b v="1"/>
    <s v="music/classical music"/>
    <n v="7.2497499999999951E-2"/>
    <n v="52.962839506172834"/>
    <x v="4"/>
    <s v="classical music"/>
    <n v="6"/>
    <n v="21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x v="2529"/>
    <x v="5"/>
    <b v="0"/>
    <n v="76"/>
    <b v="1"/>
    <s v="music/classical music"/>
    <n v="4.2833333333333334E-2"/>
    <n v="82.328947368421055"/>
    <x v="4"/>
    <s v="classical music"/>
    <n v="6"/>
    <n v="2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x v="2530"/>
    <x v="0"/>
    <b v="0"/>
    <n v="48"/>
    <b v="1"/>
    <s v="music/classical music"/>
    <n v="0"/>
    <n v="135.41666666666666"/>
    <x v="4"/>
    <s v="classical music"/>
    <n v="6"/>
    <n v="2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x v="2531"/>
    <x v="0"/>
    <b v="0"/>
    <n v="61"/>
    <b v="1"/>
    <s v="music/classical music"/>
    <n v="4.0000000000000001E-3"/>
    <n v="74.06557377049181"/>
    <x v="4"/>
    <s v="classical music"/>
    <n v="6"/>
    <n v="2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x v="2532"/>
    <x v="5"/>
    <b v="0"/>
    <n v="60"/>
    <b v="1"/>
    <s v="music/classical music"/>
    <n v="0.26124999999999998"/>
    <n v="84.083333333333329"/>
    <x v="4"/>
    <s v="classical music"/>
    <n v="6"/>
    <n v="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x v="2533"/>
    <x v="4"/>
    <b v="0"/>
    <n v="136"/>
    <b v="1"/>
    <s v="music/classical music"/>
    <n v="0.10666666666666667"/>
    <n v="61.029411764705884"/>
    <x v="4"/>
    <s v="classical music"/>
    <n v="6"/>
    <n v="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x v="2534"/>
    <x v="8"/>
    <b v="0"/>
    <n v="14"/>
    <b v="1"/>
    <s v="music/classical music"/>
    <n v="0.05"/>
    <n v="150"/>
    <x v="4"/>
    <s v="classical music"/>
    <n v="6"/>
    <n v="21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x v="2535"/>
    <x v="3"/>
    <b v="0"/>
    <n v="78"/>
    <b v="1"/>
    <s v="music/classical music"/>
    <n v="3.7749999999999999E-2"/>
    <n v="266.08974358974359"/>
    <x v="4"/>
    <s v="classical music"/>
    <n v="6"/>
    <n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x v="2536"/>
    <x v="4"/>
    <b v="0"/>
    <n v="4"/>
    <b v="1"/>
    <s v="music/classical music"/>
    <n v="0.16"/>
    <n v="7.25"/>
    <x v="4"/>
    <s v="classical music"/>
    <n v="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x v="2537"/>
    <x v="6"/>
    <b v="0"/>
    <n v="11"/>
    <b v="1"/>
    <s v="music/classical music"/>
    <n v="0.1"/>
    <n v="100"/>
    <x v="4"/>
    <s v="classical music"/>
    <n v="6"/>
    <n v="2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x v="2538"/>
    <x v="4"/>
    <b v="0"/>
    <n v="185"/>
    <b v="1"/>
    <s v="music/classical music"/>
    <n v="0.13017611111111102"/>
    <n v="109.96308108108107"/>
    <x v="4"/>
    <s v="classical music"/>
    <n v="6"/>
    <n v="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x v="2539"/>
    <x v="3"/>
    <b v="0"/>
    <n v="59"/>
    <b v="1"/>
    <s v="music/classical music"/>
    <n v="2.5000000000000001E-3"/>
    <n v="169.91525423728814"/>
    <x v="4"/>
    <s v="classical music"/>
    <n v="6"/>
    <n v="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x v="2540"/>
    <x v="6"/>
    <b v="0"/>
    <n v="27"/>
    <b v="1"/>
    <s v="music/classical music"/>
    <n v="3.4000000000000002E-2"/>
    <n v="95.740740740740748"/>
    <x v="4"/>
    <s v="classical music"/>
    <n v="6"/>
    <n v="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x v="2541"/>
    <x v="4"/>
    <b v="0"/>
    <n v="63"/>
    <b v="1"/>
    <s v="music/classical music"/>
    <n v="7.0285714285714285E-2"/>
    <n v="59.460317460317462"/>
    <x v="4"/>
    <s v="classical music"/>
    <n v="6"/>
    <n v="2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x v="2542"/>
    <x v="4"/>
    <b v="0"/>
    <n v="13"/>
    <b v="1"/>
    <s v="music/classical music"/>
    <n v="3.5714285714285712E-2"/>
    <n v="55.769230769230766"/>
    <x v="4"/>
    <s v="classical music"/>
    <n v="6"/>
    <n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x v="2543"/>
    <x v="7"/>
    <b v="0"/>
    <n v="13"/>
    <b v="1"/>
    <s v="music/classical music"/>
    <n v="0.56399999999999995"/>
    <n v="30.076923076923077"/>
    <x v="4"/>
    <s v="classical music"/>
    <n v="6"/>
    <n v="2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x v="2544"/>
    <x v="5"/>
    <b v="0"/>
    <n v="57"/>
    <b v="1"/>
    <s v="music/classical music"/>
    <n v="8.2000000000000007E-3"/>
    <n v="88.438596491228068"/>
    <x v="4"/>
    <s v="classical music"/>
    <n v="6"/>
    <n v="2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x v="2545"/>
    <x v="0"/>
    <b v="0"/>
    <n v="61"/>
    <b v="1"/>
    <s v="music/classical music"/>
    <n v="0.95299999999999996"/>
    <n v="64.032786885245898"/>
    <x v="4"/>
    <s v="classical music"/>
    <n v="6"/>
    <n v="2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x v="2546"/>
    <x v="4"/>
    <b v="0"/>
    <n v="65"/>
    <b v="1"/>
    <s v="music/classical music"/>
    <n v="0.11714285714285715"/>
    <n v="60.153846153846153"/>
    <x v="4"/>
    <s v="classical music"/>
    <n v="6"/>
    <n v="2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x v="2547"/>
    <x v="5"/>
    <b v="0"/>
    <n v="134"/>
    <b v="1"/>
    <s v="music/classical music"/>
    <n v="0.19854545454545455"/>
    <n v="49.194029850746269"/>
    <x v="4"/>
    <s v="classical music"/>
    <n v="6"/>
    <n v="2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x v="2548"/>
    <x v="2"/>
    <b v="0"/>
    <n v="37"/>
    <b v="1"/>
    <s v="music/classical music"/>
    <n v="1.8499999999999999E-2"/>
    <n v="165.16216216216216"/>
    <x v="4"/>
    <s v="classical music"/>
    <n v="6"/>
    <n v="2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x v="2549"/>
    <x v="4"/>
    <b v="0"/>
    <n v="37"/>
    <b v="1"/>
    <s v="music/classical music"/>
    <n v="2.802547770700637E-2"/>
    <n v="43.621621621621621"/>
    <x v="4"/>
    <s v="classical music"/>
    <n v="6"/>
    <n v="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x v="2550"/>
    <x v="0"/>
    <b v="0"/>
    <n v="150"/>
    <b v="1"/>
    <s v="music/classical music"/>
    <n v="8.4615384615384613E-3"/>
    <n v="43.7"/>
    <x v="4"/>
    <s v="classical music"/>
    <n v="6"/>
    <n v="2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x v="2551"/>
    <x v="5"/>
    <b v="0"/>
    <n v="56"/>
    <b v="1"/>
    <s v="music/classical music"/>
    <n v="2.7346938775510202E-2"/>
    <n v="67.419642857142861"/>
    <x v="4"/>
    <s v="classical music"/>
    <n v="6"/>
    <n v="2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x v="2552"/>
    <x v="1"/>
    <b v="0"/>
    <n v="18"/>
    <b v="1"/>
    <s v="music/classical music"/>
    <n v="6.5000000000000002E-2"/>
    <n v="177.5"/>
    <x v="4"/>
    <s v="classical music"/>
    <n v="6"/>
    <n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x v="2553"/>
    <x v="5"/>
    <b v="0"/>
    <n v="60"/>
    <b v="1"/>
    <s v="music/classical music"/>
    <n v="0.55533333333333335"/>
    <n v="38.883333333333333"/>
    <x v="4"/>
    <s v="classical music"/>
    <n v="6"/>
    <n v="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x v="2554"/>
    <x v="0"/>
    <b v="0"/>
    <n v="67"/>
    <b v="1"/>
    <s v="music/classical music"/>
    <n v="0.22800000000000001"/>
    <n v="54.985074626865675"/>
    <x v="4"/>
    <s v="classical music"/>
    <n v="6"/>
    <n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x v="2555"/>
    <x v="5"/>
    <b v="0"/>
    <n v="35"/>
    <b v="1"/>
    <s v="music/classical music"/>
    <n v="7.3499999999999996E-2"/>
    <n v="61.342857142857142"/>
    <x v="4"/>
    <s v="classical music"/>
    <n v="6"/>
    <n v="2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x v="2556"/>
    <x v="5"/>
    <b v="0"/>
    <n v="34"/>
    <b v="1"/>
    <s v="music/classical music"/>
    <n v="5.5033557046979868E-2"/>
    <n v="23.117647058823529"/>
    <x v="4"/>
    <s v="classical music"/>
    <n v="6"/>
    <n v="21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x v="2557"/>
    <x v="3"/>
    <b v="0"/>
    <n v="36"/>
    <b v="1"/>
    <s v="music/classical music"/>
    <n v="0.18444444444444444"/>
    <n v="29.611111111111111"/>
    <x v="4"/>
    <s v="classical music"/>
    <n v="6"/>
    <n v="2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x v="2558"/>
    <x v="0"/>
    <b v="0"/>
    <n v="18"/>
    <b v="1"/>
    <s v="music/classical music"/>
    <n v="8.8800000000000004E-2"/>
    <n v="75.611111111111114"/>
    <x v="4"/>
    <s v="classical music"/>
    <n v="6"/>
    <n v="2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x v="2559"/>
    <x v="6"/>
    <b v="0"/>
    <n v="25"/>
    <b v="1"/>
    <s v="music/classical music"/>
    <n v="0.1125"/>
    <n v="35.6"/>
    <x v="4"/>
    <s v="classical music"/>
    <n v="6"/>
    <n v="2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x v="2560"/>
    <x v="0"/>
    <b v="0"/>
    <n v="21"/>
    <b v="1"/>
    <s v="music/classical music"/>
    <n v="1E-3"/>
    <n v="143"/>
    <x v="4"/>
    <s v="classical music"/>
    <n v="6"/>
    <n v="2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x v="2561"/>
    <x v="0"/>
    <b v="0"/>
    <n v="0"/>
    <b v="0"/>
    <s v="food/food trucks"/>
    <n v="-1"/>
    <e v="#DIV/0!"/>
    <x v="7"/>
    <s v="food trucks"/>
    <n v="5"/>
    <n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x v="2562"/>
    <x v="2"/>
    <b v="0"/>
    <n v="3"/>
    <b v="0"/>
    <s v="food/food trucks"/>
    <n v="-0.99250000000000005"/>
    <n v="25"/>
    <x v="7"/>
    <s v="food trucks"/>
    <n v="5"/>
    <n v="16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x v="2563"/>
    <x v="0"/>
    <b v="0"/>
    <n v="0"/>
    <b v="0"/>
    <s v="food/food trucks"/>
    <n v="-1"/>
    <e v="#DIV/0!"/>
    <x v="7"/>
    <s v="food trucks"/>
    <n v="5"/>
    <n v="1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x v="2564"/>
    <x v="3"/>
    <b v="0"/>
    <n v="0"/>
    <b v="0"/>
    <s v="food/food trucks"/>
    <n v="-1"/>
    <e v="#DIV/0!"/>
    <x v="7"/>
    <s v="food trucks"/>
    <n v="5"/>
    <n v="1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x v="2565"/>
    <x v="2"/>
    <b v="0"/>
    <n v="1"/>
    <b v="0"/>
    <s v="food/food trucks"/>
    <n v="-0.99"/>
    <n v="100"/>
    <x v="7"/>
    <s v="food trucks"/>
    <n v="5"/>
    <n v="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x v="2566"/>
    <x v="3"/>
    <b v="0"/>
    <n v="0"/>
    <b v="0"/>
    <s v="food/food trucks"/>
    <n v="-1"/>
    <e v="#DIV/0!"/>
    <x v="7"/>
    <s v="food trucks"/>
    <n v="5"/>
    <n v="1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x v="2567"/>
    <x v="0"/>
    <b v="0"/>
    <n v="2"/>
    <b v="0"/>
    <s v="food/food trucks"/>
    <n v="-0.99733333333333329"/>
    <n v="60"/>
    <x v="7"/>
    <s v="food trucks"/>
    <n v="5"/>
    <n v="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x v="2568"/>
    <x v="2"/>
    <b v="0"/>
    <n v="1"/>
    <b v="0"/>
    <s v="food/food trucks"/>
    <n v="-0.995"/>
    <n v="50"/>
    <x v="7"/>
    <s v="food trucks"/>
    <n v="5"/>
    <n v="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x v="2569"/>
    <x v="0"/>
    <b v="0"/>
    <n v="2"/>
    <b v="0"/>
    <s v="food/food trucks"/>
    <n v="-0.97769230769230764"/>
    <n v="72.5"/>
    <x v="7"/>
    <s v="food trucks"/>
    <n v="5"/>
    <n v="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x v="2570"/>
    <x v="1"/>
    <b v="0"/>
    <n v="2"/>
    <b v="0"/>
    <s v="food/food trucks"/>
    <n v="-0.99157142857142855"/>
    <n v="29.5"/>
    <x v="7"/>
    <s v="food trucks"/>
    <n v="5"/>
    <n v="1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x v="2571"/>
    <x v="2"/>
    <b v="0"/>
    <n v="4"/>
    <b v="0"/>
    <s v="food/food trucks"/>
    <n v="-0.99750000000000005"/>
    <n v="62.5"/>
    <x v="7"/>
    <s v="food trucks"/>
    <n v="5"/>
    <n v="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x v="2572"/>
    <x v="0"/>
    <b v="0"/>
    <n v="0"/>
    <b v="0"/>
    <s v="food/food trucks"/>
    <n v="-1"/>
    <e v="#DIV/0!"/>
    <x v="7"/>
    <s v="food trucks"/>
    <n v="5"/>
    <n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x v="2573"/>
    <x v="3"/>
    <b v="0"/>
    <n v="0"/>
    <b v="0"/>
    <s v="food/food trucks"/>
    <n v="-1"/>
    <e v="#DIV/0!"/>
    <x v="7"/>
    <s v="food trucks"/>
    <n v="5"/>
    <n v="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x v="2574"/>
    <x v="2"/>
    <b v="0"/>
    <n v="0"/>
    <b v="0"/>
    <s v="food/food trucks"/>
    <n v="-1"/>
    <e v="#DIV/0!"/>
    <x v="7"/>
    <s v="food trucks"/>
    <n v="5"/>
    <n v="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x v="2575"/>
    <x v="3"/>
    <b v="0"/>
    <n v="0"/>
    <b v="0"/>
    <s v="food/food trucks"/>
    <n v="-1"/>
    <e v="#DIV/0!"/>
    <x v="7"/>
    <s v="food trucks"/>
    <n v="5"/>
    <n v="16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x v="2576"/>
    <x v="0"/>
    <b v="0"/>
    <n v="0"/>
    <b v="0"/>
    <s v="food/food trucks"/>
    <n v="-1"/>
    <e v="#DIV/0!"/>
    <x v="7"/>
    <s v="food trucks"/>
    <n v="5"/>
    <n v="1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x v="2577"/>
    <x v="3"/>
    <b v="0"/>
    <n v="0"/>
    <b v="0"/>
    <s v="food/food trucks"/>
    <n v="-1"/>
    <e v="#DIV/0!"/>
    <x v="7"/>
    <s v="food trucks"/>
    <n v="5"/>
    <n v="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x v="2578"/>
    <x v="0"/>
    <b v="0"/>
    <n v="0"/>
    <b v="0"/>
    <s v="food/food trucks"/>
    <n v="-1"/>
    <e v="#DIV/0!"/>
    <x v="7"/>
    <s v="food trucks"/>
    <n v="5"/>
    <n v="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x v="2579"/>
    <x v="3"/>
    <b v="0"/>
    <n v="12"/>
    <b v="0"/>
    <s v="food/food trucks"/>
    <n v="-0.99861500000000003"/>
    <n v="23.083333333333332"/>
    <x v="7"/>
    <s v="food trucks"/>
    <n v="5"/>
    <n v="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x v="2580"/>
    <x v="0"/>
    <b v="0"/>
    <n v="2"/>
    <b v="0"/>
    <s v="food/food trucks"/>
    <n v="-0.99399999999999999"/>
    <n v="25.5"/>
    <x v="7"/>
    <s v="food trucks"/>
    <n v="5"/>
    <n v="1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x v="2581"/>
    <x v="0"/>
    <b v="0"/>
    <n v="11"/>
    <b v="0"/>
    <s v="food/food trucks"/>
    <n v="-0.89400000000000002"/>
    <n v="48.18181818181818"/>
    <x v="7"/>
    <s v="food trucks"/>
    <n v="5"/>
    <n v="16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x v="2582"/>
    <x v="2"/>
    <b v="0"/>
    <n v="1"/>
    <b v="0"/>
    <s v="food/food trucks"/>
    <n v="-0.99998888888888893"/>
    <n v="1"/>
    <x v="7"/>
    <s v="food trucks"/>
    <n v="5"/>
    <n v="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x v="2583"/>
    <x v="0"/>
    <b v="0"/>
    <n v="5"/>
    <b v="0"/>
    <s v="food/food trucks"/>
    <n v="-0.995"/>
    <n v="1"/>
    <x v="7"/>
    <s v="food trucks"/>
    <n v="5"/>
    <n v="16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x v="2584"/>
    <x v="0"/>
    <b v="0"/>
    <n v="0"/>
    <b v="0"/>
    <s v="food/food trucks"/>
    <n v="-1"/>
    <e v="#DIV/0!"/>
    <x v="7"/>
    <s v="food trucks"/>
    <n v="5"/>
    <n v="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x v="2585"/>
    <x v="3"/>
    <b v="0"/>
    <n v="1"/>
    <b v="0"/>
    <s v="food/food trucks"/>
    <n v="-0.99833333333333329"/>
    <n v="50"/>
    <x v="7"/>
    <s v="food trucks"/>
    <n v="5"/>
    <n v="1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x v="2586"/>
    <x v="0"/>
    <b v="0"/>
    <n v="1"/>
    <b v="0"/>
    <s v="food/food trucks"/>
    <n v="-0.99833333333333329"/>
    <n v="5"/>
    <x v="7"/>
    <s v="food trucks"/>
    <n v="5"/>
    <n v="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x v="2587"/>
    <x v="0"/>
    <b v="0"/>
    <n v="6"/>
    <b v="0"/>
    <s v="food/food trucks"/>
    <n v="-0.97565999999999997"/>
    <n v="202.83333333333334"/>
    <x v="7"/>
    <s v="food trucks"/>
    <n v="5"/>
    <n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x v="2588"/>
    <x v="0"/>
    <b v="0"/>
    <n v="8"/>
    <b v="0"/>
    <s v="food/food trucks"/>
    <n v="-0.96116666666666661"/>
    <n v="29.125"/>
    <x v="7"/>
    <s v="food trucks"/>
    <n v="5"/>
    <n v="1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x v="2589"/>
    <x v="2"/>
    <b v="0"/>
    <n v="1"/>
    <b v="0"/>
    <s v="food/food trucks"/>
    <n v="-0.99990000000000001"/>
    <n v="5"/>
    <x v="7"/>
    <s v="food trucks"/>
    <n v="5"/>
    <n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x v="2590"/>
    <x v="2"/>
    <b v="0"/>
    <n v="0"/>
    <b v="0"/>
    <s v="food/food trucks"/>
    <n v="-1"/>
    <e v="#DIV/0!"/>
    <x v="7"/>
    <s v="food trucks"/>
    <n v="5"/>
    <n v="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x v="2591"/>
    <x v="2"/>
    <b v="0"/>
    <n v="2"/>
    <b v="0"/>
    <s v="food/food trucks"/>
    <n v="-0.98266666666666669"/>
    <n v="13"/>
    <x v="7"/>
    <s v="food trucks"/>
    <n v="5"/>
    <n v="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x v="2592"/>
    <x v="3"/>
    <b v="0"/>
    <n v="1"/>
    <b v="0"/>
    <s v="food/food trucks"/>
    <n v="-0.99833333333333329"/>
    <n v="50"/>
    <x v="7"/>
    <s v="food trucks"/>
    <n v="5"/>
    <n v="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x v="2593"/>
    <x v="0"/>
    <b v="0"/>
    <n v="0"/>
    <b v="0"/>
    <s v="food/food trucks"/>
    <n v="-1"/>
    <e v="#DIV/0!"/>
    <x v="7"/>
    <s v="food trucks"/>
    <n v="5"/>
    <n v="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x v="2594"/>
    <x v="3"/>
    <b v="0"/>
    <n v="1"/>
    <b v="0"/>
    <s v="food/food trucks"/>
    <n v="-0.99998750000000003"/>
    <n v="1"/>
    <x v="7"/>
    <s v="food trucks"/>
    <n v="5"/>
    <n v="16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x v="2595"/>
    <x v="1"/>
    <b v="0"/>
    <n v="19"/>
    <b v="0"/>
    <s v="food/food trucks"/>
    <n v="-0.8783333333333333"/>
    <n v="96.05263157894737"/>
    <x v="7"/>
    <s v="food trucks"/>
    <n v="5"/>
    <n v="1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x v="2596"/>
    <x v="3"/>
    <b v="0"/>
    <n v="27"/>
    <b v="0"/>
    <s v="food/food trucks"/>
    <n v="-0.76411428571428575"/>
    <n v="305.77777777777777"/>
    <x v="7"/>
    <s v="food trucks"/>
    <n v="5"/>
    <n v="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x v="2597"/>
    <x v="2"/>
    <b v="0"/>
    <n v="7"/>
    <b v="0"/>
    <s v="food/food trucks"/>
    <n v="-0.94333333333333336"/>
    <n v="12.142857142857142"/>
    <x v="7"/>
    <s v="food trucks"/>
    <n v="5"/>
    <n v="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x v="2598"/>
    <x v="0"/>
    <b v="0"/>
    <n v="14"/>
    <b v="0"/>
    <s v="food/food trucks"/>
    <n v="-0.61"/>
    <n v="83.571428571428569"/>
    <x v="7"/>
    <s v="food trucks"/>
    <n v="5"/>
    <n v="1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x v="2599"/>
    <x v="3"/>
    <b v="0"/>
    <n v="5"/>
    <b v="0"/>
    <s v="food/food trucks"/>
    <n v="-0.99004534896582241"/>
    <n v="18"/>
    <x v="7"/>
    <s v="food trucks"/>
    <n v="5"/>
    <n v="1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x v="2600"/>
    <x v="2"/>
    <b v="0"/>
    <n v="30"/>
    <b v="0"/>
    <s v="food/food trucks"/>
    <n v="-0.93067999999999995"/>
    <n v="115.53333333333333"/>
    <x v="7"/>
    <s v="food trucks"/>
    <n v="5"/>
    <n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x v="2601"/>
    <x v="5"/>
    <b v="1"/>
    <n v="151"/>
    <b v="1"/>
    <s v="technology/space exploration"/>
    <n v="5.6139999999999999"/>
    <n v="21.900662251655628"/>
    <x v="2"/>
    <s v="space exploration"/>
    <n v="11"/>
    <n v="2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x v="2602"/>
    <x v="3"/>
    <b v="1"/>
    <n v="489"/>
    <b v="1"/>
    <s v="technology/space exploration"/>
    <n v="2.2609166666666667"/>
    <n v="80.022494887525568"/>
    <x v="2"/>
    <s v="space exploration"/>
    <n v="11"/>
    <n v="2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x v="2603"/>
    <x v="4"/>
    <b v="1"/>
    <n v="50"/>
    <b v="1"/>
    <s v="technology/space exploration"/>
    <n v="1.4857142857142857E-2"/>
    <n v="35.520000000000003"/>
    <x v="2"/>
    <s v="space exploration"/>
    <n v="11"/>
    <n v="28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x v="2604"/>
    <x v="5"/>
    <b v="1"/>
    <n v="321"/>
    <b v="1"/>
    <s v="technology/space exploration"/>
    <n v="4.2179999999999926E-2"/>
    <n v="64.933333333333323"/>
    <x v="2"/>
    <s v="space exploration"/>
    <n v="11"/>
    <n v="2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x v="2605"/>
    <x v="2"/>
    <b v="1"/>
    <n v="1762"/>
    <b v="1"/>
    <s v="technology/space exploration"/>
    <n v="7.4215700000000065E-2"/>
    <n v="60.965703745743475"/>
    <x v="2"/>
    <s v="space exploration"/>
    <n v="11"/>
    <n v="2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x v="2606"/>
    <x v="3"/>
    <b v="1"/>
    <n v="385"/>
    <b v="1"/>
    <s v="technology/space exploration"/>
    <n v="0.10054545454545455"/>
    <n v="31.444155844155844"/>
    <x v="2"/>
    <s v="space exploration"/>
    <n v="11"/>
    <n v="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x v="2607"/>
    <x v="0"/>
    <b v="1"/>
    <n v="398"/>
    <b v="1"/>
    <s v="technology/space exploration"/>
    <n v="3.077"/>
    <n v="81.949748743718587"/>
    <x v="2"/>
    <s v="space exploration"/>
    <n v="11"/>
    <n v="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x v="2608"/>
    <x v="1"/>
    <b v="1"/>
    <n v="304"/>
    <b v="1"/>
    <s v="technology/space exploration"/>
    <n v="1.23925"/>
    <n v="58.92763157894737"/>
    <x v="2"/>
    <s v="space exploration"/>
    <n v="11"/>
    <n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x v="2609"/>
    <x v="5"/>
    <b v="1"/>
    <n v="676"/>
    <b v="1"/>
    <s v="technology/space exploration"/>
    <n v="2.038011142857143"/>
    <n v="157.29347633136095"/>
    <x v="2"/>
    <s v="space exploration"/>
    <n v="11"/>
    <n v="2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x v="2610"/>
    <x v="2"/>
    <b v="1"/>
    <n v="577"/>
    <b v="1"/>
    <s v="technology/space exploration"/>
    <n v="0.4132510432681748"/>
    <n v="55.758509532062391"/>
    <x v="2"/>
    <s v="space exploration"/>
    <n v="11"/>
    <n v="2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x v="2611"/>
    <x v="2"/>
    <b v="1"/>
    <n v="3663"/>
    <b v="1"/>
    <s v="technology/space exploration"/>
    <n v="26.906363636363636"/>
    <n v="83.802893802893806"/>
    <x v="2"/>
    <s v="space exploration"/>
    <n v="11"/>
    <n v="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x v="2612"/>
    <x v="3"/>
    <b v="1"/>
    <n v="294"/>
    <b v="1"/>
    <s v="technology/space exploration"/>
    <n v="0.71761300000000006"/>
    <n v="58.422210884353746"/>
    <x v="2"/>
    <s v="space exploration"/>
    <n v="11"/>
    <n v="2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x v="2613"/>
    <x v="5"/>
    <b v="1"/>
    <n v="28"/>
    <b v="1"/>
    <s v="technology/space exploration"/>
    <n v="1.0133333333333333E-2"/>
    <n v="270.57142857142856"/>
    <x v="2"/>
    <s v="space exploration"/>
    <n v="11"/>
    <n v="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x v="2614"/>
    <x v="3"/>
    <b v="1"/>
    <n v="100"/>
    <b v="1"/>
    <s v="technology/space exploration"/>
    <n v="0.02"/>
    <n v="107.1"/>
    <x v="2"/>
    <s v="space exploration"/>
    <n v="11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x v="2615"/>
    <x v="2"/>
    <b v="0"/>
    <n v="72"/>
    <b v="1"/>
    <s v="technology/space exploration"/>
    <n v="0.69765117441279356"/>
    <n v="47.180555555555557"/>
    <x v="2"/>
    <s v="space exploration"/>
    <n v="11"/>
    <n v="2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x v="2616"/>
    <x v="0"/>
    <b v="1"/>
    <n v="238"/>
    <b v="1"/>
    <s v="technology/space exploration"/>
    <n v="0.14534"/>
    <n v="120.30882352941177"/>
    <x v="2"/>
    <s v="space exploration"/>
    <n v="11"/>
    <n v="2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x v="2617"/>
    <x v="3"/>
    <b v="1"/>
    <n v="159"/>
    <b v="1"/>
    <s v="technology/space exploration"/>
    <n v="7.7759999999999998"/>
    <n v="27.59748427672956"/>
    <x v="2"/>
    <s v="space exploration"/>
    <n v="11"/>
    <n v="28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x v="2618"/>
    <x v="0"/>
    <b v="1"/>
    <n v="77"/>
    <b v="1"/>
    <s v="technology/space exploration"/>
    <n v="5.3866666666666667E-2"/>
    <n v="205.2987012987013"/>
    <x v="2"/>
    <s v="space exploration"/>
    <n v="11"/>
    <n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x v="2619"/>
    <x v="0"/>
    <b v="1"/>
    <n v="53"/>
    <b v="1"/>
    <s v="technology/space exploration"/>
    <n v="0.88400000000000001"/>
    <n v="35.547169811320757"/>
    <x v="2"/>
    <s v="space exploration"/>
    <n v="11"/>
    <n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x v="2620"/>
    <x v="0"/>
    <b v="1"/>
    <n v="1251"/>
    <b v="1"/>
    <s v="technology/space exploration"/>
    <n v="0.4365230769230769"/>
    <n v="74.639488409272587"/>
    <x v="2"/>
    <s v="space exploration"/>
    <n v="11"/>
    <n v="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x v="2621"/>
    <x v="0"/>
    <b v="1"/>
    <n v="465"/>
    <b v="1"/>
    <s v="technology/space exploration"/>
    <n v="0.45879999999999999"/>
    <n v="47.058064516129029"/>
    <x v="2"/>
    <s v="space exploration"/>
    <n v="11"/>
    <n v="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x v="2622"/>
    <x v="2"/>
    <b v="0"/>
    <n v="74"/>
    <b v="1"/>
    <s v="technology/space exploration"/>
    <n v="0.31184000000000001"/>
    <n v="26.591351351351353"/>
    <x v="2"/>
    <s v="space exploration"/>
    <n v="11"/>
    <n v="2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x v="2623"/>
    <x v="2"/>
    <b v="0"/>
    <n v="62"/>
    <b v="1"/>
    <s v="technology/space exploration"/>
    <n v="0.14000000000000001"/>
    <n v="36.774193548387096"/>
    <x v="2"/>
    <s v="space exploration"/>
    <n v="11"/>
    <n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x v="2624"/>
    <x v="5"/>
    <b v="0"/>
    <n v="3468"/>
    <b v="1"/>
    <s v="technology/space exploration"/>
    <n v="12.794206249999998"/>
    <n v="31.820544982698959"/>
    <x v="2"/>
    <s v="space exploration"/>
    <n v="11"/>
    <n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x v="2625"/>
    <x v="2"/>
    <b v="0"/>
    <n v="52"/>
    <b v="1"/>
    <s v="technology/space exploration"/>
    <n v="8.56"/>
    <n v="27.576923076923077"/>
    <x v="2"/>
    <s v="space exploration"/>
    <n v="11"/>
    <n v="2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x v="2626"/>
    <x v="0"/>
    <b v="0"/>
    <n v="50"/>
    <b v="1"/>
    <s v="technology/space exploration"/>
    <n v="0.12"/>
    <n v="56"/>
    <x v="2"/>
    <s v="space exploration"/>
    <n v="11"/>
    <n v="2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x v="2627"/>
    <x v="0"/>
    <b v="0"/>
    <n v="45"/>
    <b v="1"/>
    <s v="technology/space exploration"/>
    <n v="5.4666666666666668"/>
    <n v="21.555555555555557"/>
    <x v="2"/>
    <s v="space exploration"/>
    <n v="11"/>
    <n v="2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x v="2628"/>
    <x v="3"/>
    <b v="0"/>
    <n v="21"/>
    <b v="1"/>
    <s v="technology/space exploration"/>
    <n v="0.10369487485101311"/>
    <n v="44.095238095238095"/>
    <x v="2"/>
    <s v="space exploration"/>
    <n v="11"/>
    <n v="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x v="2629"/>
    <x v="0"/>
    <b v="0"/>
    <n v="100"/>
    <b v="1"/>
    <s v="technology/space exploration"/>
    <n v="0.27739999999999998"/>
    <n v="63.87"/>
    <x v="2"/>
    <s v="space exploration"/>
    <n v="11"/>
    <n v="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x v="2630"/>
    <x v="2"/>
    <b v="0"/>
    <n v="81"/>
    <b v="1"/>
    <s v="technology/space exploration"/>
    <n v="0.57899999999999996"/>
    <n v="38.987654320987652"/>
    <x v="2"/>
    <s v="space exploration"/>
    <n v="11"/>
    <n v="2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x v="2631"/>
    <x v="0"/>
    <b v="0"/>
    <n v="286"/>
    <b v="1"/>
    <s v="technology/space exploration"/>
    <n v="0.14665249999999996"/>
    <n v="80.185489510489504"/>
    <x v="2"/>
    <s v="space exploration"/>
    <n v="11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x v="2632"/>
    <x v="2"/>
    <b v="0"/>
    <n v="42"/>
    <b v="1"/>
    <s v="technology/space exploration"/>
    <n v="0.37009345794392523"/>
    <n v="34.904761904761905"/>
    <x v="2"/>
    <s v="space exploration"/>
    <n v="11"/>
    <n v="28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x v="2633"/>
    <x v="3"/>
    <b v="0"/>
    <n v="199"/>
    <b v="1"/>
    <s v="technology/space exploration"/>
    <n v="2.5461999999999998"/>
    <n v="89.100502512562812"/>
    <x v="2"/>
    <s v="space exploration"/>
    <n v="11"/>
    <n v="2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x v="2634"/>
    <x v="2"/>
    <b v="0"/>
    <n v="25"/>
    <b v="1"/>
    <s v="technology/space exploration"/>
    <n v="6.0215053763440864E-2"/>
    <n v="39.44"/>
    <x v="2"/>
    <s v="space exploration"/>
    <n v="11"/>
    <n v="2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x v="2635"/>
    <x v="0"/>
    <b v="0"/>
    <n v="84"/>
    <b v="1"/>
    <s v="technology/space exploration"/>
    <n v="0"/>
    <n v="136.9047619047619"/>
    <x v="2"/>
    <s v="space exploration"/>
    <n v="11"/>
    <n v="2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x v="2636"/>
    <x v="2"/>
    <b v="0"/>
    <n v="50"/>
    <b v="1"/>
    <s v="technology/space exploration"/>
    <n v="0.873"/>
    <n v="37.46"/>
    <x v="2"/>
    <s v="space exploration"/>
    <n v="11"/>
    <n v="2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x v="2637"/>
    <x v="2"/>
    <b v="0"/>
    <n v="26"/>
    <b v="1"/>
    <s v="technology/space exploration"/>
    <n v="0.66200000000000003"/>
    <n v="31.96153846153846"/>
    <x v="2"/>
    <s v="space exploration"/>
    <n v="11"/>
    <n v="2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x v="2638"/>
    <x v="3"/>
    <b v="0"/>
    <n v="14"/>
    <b v="1"/>
    <s v="technology/space exploration"/>
    <n v="1.7291066282420751E-2"/>
    <n v="25.214285714285715"/>
    <x v="2"/>
    <s v="space exploration"/>
    <n v="11"/>
    <n v="2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x v="2639"/>
    <x v="0"/>
    <b v="0"/>
    <n v="49"/>
    <b v="1"/>
    <s v="technology/space exploration"/>
    <n v="0.64"/>
    <n v="10.040816326530612"/>
    <x v="2"/>
    <s v="space exploration"/>
    <n v="11"/>
    <n v="2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x v="2640"/>
    <x v="0"/>
    <b v="0"/>
    <n v="69"/>
    <b v="1"/>
    <s v="technology/space exploration"/>
    <n v="5.6666666666666664E-2"/>
    <n v="45.94202898550725"/>
    <x v="2"/>
    <s v="space exploration"/>
    <n v="11"/>
    <n v="2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x v="2641"/>
    <x v="3"/>
    <b v="0"/>
    <n v="1"/>
    <b v="0"/>
    <s v="technology/space exploration"/>
    <n v="-0.99"/>
    <n v="15"/>
    <x v="2"/>
    <s v="space exploration"/>
    <n v="11"/>
    <n v="2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x v="2642"/>
    <x v="2"/>
    <b v="0"/>
    <n v="0"/>
    <b v="0"/>
    <s v="technology/space exploration"/>
    <n v="-1"/>
    <e v="#DIV/0!"/>
    <x v="2"/>
    <s v="space exploration"/>
    <n v="11"/>
    <n v="2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x v="2643"/>
    <x v="2"/>
    <b v="1"/>
    <n v="1501"/>
    <b v="0"/>
    <s v="technology/space exploration"/>
    <n v="-0.66440268999999996"/>
    <n v="223.58248500999335"/>
    <x v="2"/>
    <s v="space exploration"/>
    <n v="11"/>
    <n v="2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x v="2644"/>
    <x v="1"/>
    <b v="1"/>
    <n v="52"/>
    <b v="0"/>
    <s v="technology/space exploration"/>
    <n v="-0.97946999999999995"/>
    <n v="39.480769230769234"/>
    <x v="2"/>
    <s v="space exploration"/>
    <n v="11"/>
    <n v="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x v="2645"/>
    <x v="3"/>
    <b v="1"/>
    <n v="23"/>
    <b v="0"/>
    <s v="technology/space exploration"/>
    <n v="-0.89500000000000002"/>
    <n v="91.304347826086953"/>
    <x v="2"/>
    <s v="space exploration"/>
    <n v="11"/>
    <n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x v="2646"/>
    <x v="0"/>
    <b v="1"/>
    <n v="535"/>
    <b v="0"/>
    <s v="technology/space exploration"/>
    <n v="-0.91582716000000008"/>
    <n v="78.666205607476627"/>
    <x v="2"/>
    <s v="space exploration"/>
    <n v="11"/>
    <n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x v="2647"/>
    <x v="0"/>
    <b v="0"/>
    <n v="3"/>
    <b v="0"/>
    <s v="technology/space exploration"/>
    <n v="-0.98560000000000003"/>
    <n v="12"/>
    <x v="2"/>
    <s v="space exploration"/>
    <n v="11"/>
    <n v="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x v="2648"/>
    <x v="2"/>
    <b v="0"/>
    <n v="6"/>
    <b v="0"/>
    <s v="technology/space exploration"/>
    <n v="-0.99116666666666664"/>
    <n v="17.666666666666668"/>
    <x v="2"/>
    <s v="space exploration"/>
    <n v="11"/>
    <n v="28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x v="2649"/>
    <x v="0"/>
    <b v="0"/>
    <n v="3"/>
    <b v="0"/>
    <s v="technology/space exploration"/>
    <n v="-0.99900800000000001"/>
    <n v="41.333333333333336"/>
    <x v="2"/>
    <s v="space exploration"/>
    <n v="11"/>
    <n v="2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x v="2650"/>
    <x v="2"/>
    <b v="0"/>
    <n v="5"/>
    <b v="0"/>
    <s v="technology/space exploration"/>
    <n v="-0.99403333333333332"/>
    <n v="71.599999999999994"/>
    <x v="2"/>
    <s v="space exploration"/>
    <n v="11"/>
    <n v="2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x v="2651"/>
    <x v="0"/>
    <b v="0"/>
    <n v="17"/>
    <b v="0"/>
    <s v="technology/space exploration"/>
    <n v="-0.98131071428571426"/>
    <n v="307.8235294117647"/>
    <x v="2"/>
    <s v="space exploration"/>
    <n v="11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x v="2652"/>
    <x v="3"/>
    <b v="0"/>
    <n v="11"/>
    <b v="0"/>
    <s v="technology/space exploration"/>
    <n v="-0.99114999999999998"/>
    <n v="80.454545454545453"/>
    <x v="2"/>
    <s v="space exploration"/>
    <n v="11"/>
    <n v="2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x v="2653"/>
    <x v="3"/>
    <b v="0"/>
    <n v="70"/>
    <b v="0"/>
    <s v="technology/space exploration"/>
    <n v="-0.88478431372549016"/>
    <n v="83.942857142857136"/>
    <x v="2"/>
    <s v="space exploration"/>
    <n v="11"/>
    <n v="2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x v="2654"/>
    <x v="0"/>
    <b v="0"/>
    <n v="6"/>
    <b v="0"/>
    <s v="technology/space exploration"/>
    <n v="-0.99948999999999999"/>
    <n v="8.5"/>
    <x v="2"/>
    <s v="space exploration"/>
    <n v="11"/>
    <n v="28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x v="2655"/>
    <x v="2"/>
    <b v="0"/>
    <n v="43"/>
    <b v="0"/>
    <s v="technology/space exploration"/>
    <n v="-0.78966666666666663"/>
    <n v="73.372093023255815"/>
    <x v="2"/>
    <s v="space exploration"/>
    <n v="11"/>
    <n v="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x v="2656"/>
    <x v="1"/>
    <b v="0"/>
    <n v="152"/>
    <b v="0"/>
    <s v="technology/space exploration"/>
    <n v="-0.88563333333333338"/>
    <n v="112.86184210526316"/>
    <x v="2"/>
    <s v="space exploration"/>
    <n v="11"/>
    <n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x v="2657"/>
    <x v="2"/>
    <b v="0"/>
    <n v="59"/>
    <b v="0"/>
    <s v="technology/space exploration"/>
    <n v="-0.81262066666666666"/>
    <n v="95.277627118644077"/>
    <x v="2"/>
    <s v="space exploration"/>
    <n v="11"/>
    <n v="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x v="2658"/>
    <x v="2"/>
    <b v="0"/>
    <n v="4"/>
    <b v="0"/>
    <s v="technology/space exploration"/>
    <n v="-0.99907142857142861"/>
    <n v="22.75"/>
    <x v="2"/>
    <s v="space exploration"/>
    <n v="11"/>
    <n v="28"/>
  </r>
  <r>
    <n v="2659"/>
    <s v="test (Canceled)"/>
    <s v="test"/>
    <n v="49000"/>
    <n v="1333"/>
    <x v="1"/>
    <s v="US"/>
    <s v="USD"/>
    <n v="1429321210"/>
    <d v="2015-04-17T20:40:10"/>
    <n v="1426729210"/>
    <x v="2659"/>
    <x v="0"/>
    <b v="0"/>
    <n v="10"/>
    <b v="0"/>
    <s v="technology/space exploration"/>
    <n v="-0.97279591836734691"/>
    <n v="133.30000000000001"/>
    <x v="2"/>
    <s v="space exploration"/>
    <n v="11"/>
    <n v="2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x v="2660"/>
    <x v="0"/>
    <b v="0"/>
    <n v="5"/>
    <b v="0"/>
    <s v="technology/space exploration"/>
    <n v="-0.99904999999999999"/>
    <n v="3.8"/>
    <x v="2"/>
    <s v="space exploration"/>
    <n v="11"/>
    <n v="2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x v="2661"/>
    <x v="4"/>
    <b v="0"/>
    <n v="60"/>
    <b v="1"/>
    <s v="technology/makerspaces"/>
    <n v="2.9000000000000001E-2"/>
    <n v="85.75"/>
    <x v="2"/>
    <s v="makerspaces"/>
    <n v="11"/>
    <n v="2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x v="2662"/>
    <x v="0"/>
    <b v="0"/>
    <n v="80"/>
    <b v="1"/>
    <s v="technology/makerspaces"/>
    <n v="6.8000000000000005E-2"/>
    <n v="267"/>
    <x v="2"/>
    <s v="makerspaces"/>
    <n v="11"/>
    <n v="2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x v="2663"/>
    <x v="0"/>
    <b v="0"/>
    <n v="56"/>
    <b v="1"/>
    <s v="technology/makerspaces"/>
    <n v="4.5962500000000003E-2"/>
    <n v="373.55803571428572"/>
    <x v="2"/>
    <s v="makerspaces"/>
    <n v="11"/>
    <n v="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x v="2664"/>
    <x v="0"/>
    <b v="0"/>
    <n v="104"/>
    <b v="1"/>
    <s v="technology/makerspaces"/>
    <n v="3.4285714285714287E-2"/>
    <n v="174.03846153846155"/>
    <x v="2"/>
    <s v="makerspaces"/>
    <n v="11"/>
    <n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x v="2665"/>
    <x v="0"/>
    <b v="0"/>
    <n v="46"/>
    <b v="1"/>
    <s v="technology/makerspaces"/>
    <n v="0.23142857142857143"/>
    <n v="93.695652173913047"/>
    <x v="2"/>
    <s v="makerspaces"/>
    <n v="11"/>
    <n v="2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x v="2666"/>
    <x v="0"/>
    <b v="0"/>
    <n v="206"/>
    <b v="1"/>
    <s v="technology/makerspaces"/>
    <n v="0.59295100000000001"/>
    <n v="77.327718446601949"/>
    <x v="2"/>
    <s v="makerspaces"/>
    <n v="11"/>
    <n v="2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x v="2667"/>
    <x v="2"/>
    <b v="0"/>
    <n v="18"/>
    <b v="1"/>
    <s v="technology/makerspaces"/>
    <n v="0.10666666666666667"/>
    <n v="92.222222222222229"/>
    <x v="2"/>
    <s v="makerspaces"/>
    <n v="11"/>
    <n v="22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x v="2668"/>
    <x v="0"/>
    <b v="0"/>
    <n v="28"/>
    <b v="1"/>
    <s v="technology/makerspaces"/>
    <n v="0.70699999999999996"/>
    <n v="60.964285714285715"/>
    <x v="2"/>
    <s v="makerspaces"/>
    <n v="11"/>
    <n v="2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x v="2669"/>
    <x v="0"/>
    <b v="0"/>
    <n v="11"/>
    <b v="1"/>
    <s v="technology/makerspaces"/>
    <n v="0.25124999999999997"/>
    <n v="91"/>
    <x v="2"/>
    <s v="makerspaces"/>
    <n v="11"/>
    <n v="2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x v="2670"/>
    <x v="3"/>
    <b v="1"/>
    <n v="60"/>
    <b v="0"/>
    <s v="technology/makerspaces"/>
    <n v="-0.93584139066035799"/>
    <n v="41.583333333333336"/>
    <x v="2"/>
    <s v="makerspaces"/>
    <n v="11"/>
    <n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x v="2671"/>
    <x v="3"/>
    <b v="1"/>
    <n v="84"/>
    <b v="0"/>
    <s v="technology/makerspaces"/>
    <n v="-0.88656000000000001"/>
    <n v="33.761904761904759"/>
    <x v="2"/>
    <s v="makerspaces"/>
    <n v="11"/>
    <n v="2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x v="2672"/>
    <x v="0"/>
    <b v="1"/>
    <n v="47"/>
    <b v="0"/>
    <s v="technology/makerspaces"/>
    <n v="-0.66810000000000003"/>
    <n v="70.61702127659575"/>
    <x v="2"/>
    <s v="makerspaces"/>
    <n v="11"/>
    <n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x v="2673"/>
    <x v="3"/>
    <b v="1"/>
    <n v="66"/>
    <b v="0"/>
    <s v="technology/makerspaces"/>
    <n v="-0.72419999999999995"/>
    <n v="167.15151515151516"/>
    <x v="2"/>
    <s v="makerspaces"/>
    <n v="11"/>
    <n v="2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x v="2674"/>
    <x v="2"/>
    <b v="1"/>
    <n v="171"/>
    <b v="0"/>
    <s v="technology/makerspaces"/>
    <n v="-0.37159999999999999"/>
    <n v="128.61988304093566"/>
    <x v="2"/>
    <s v="makerspaces"/>
    <n v="11"/>
    <n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x v="2675"/>
    <x v="3"/>
    <b v="1"/>
    <n v="29"/>
    <b v="0"/>
    <s v="technology/makerspaces"/>
    <n v="-0.92412000000000005"/>
    <n v="65.41379310344827"/>
    <x v="2"/>
    <s v="makerspaces"/>
    <n v="11"/>
    <n v="2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x v="2676"/>
    <x v="2"/>
    <b v="0"/>
    <n v="9"/>
    <b v="0"/>
    <s v="technology/makerspaces"/>
    <n v="-0.49619047619047618"/>
    <n v="117.55555555555556"/>
    <x v="2"/>
    <s v="makerspaces"/>
    <n v="11"/>
    <n v="2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x v="2677"/>
    <x v="3"/>
    <b v="0"/>
    <n v="27"/>
    <b v="0"/>
    <s v="technology/makerspaces"/>
    <n v="-0.82487179487179485"/>
    <n v="126.48148148148148"/>
    <x v="2"/>
    <s v="makerspaces"/>
    <n v="11"/>
    <n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x v="2678"/>
    <x v="0"/>
    <b v="0"/>
    <n v="2"/>
    <b v="0"/>
    <s v="technology/makerspaces"/>
    <n v="-0.99986249999999999"/>
    <n v="550"/>
    <x v="2"/>
    <s v="makerspaces"/>
    <n v="11"/>
    <n v="2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x v="2679"/>
    <x v="0"/>
    <b v="0"/>
    <n v="3"/>
    <b v="0"/>
    <s v="technology/makerspaces"/>
    <n v="-0.99670000000000003"/>
    <n v="44"/>
    <x v="2"/>
    <s v="makerspaces"/>
    <n v="11"/>
    <n v="22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x v="2680"/>
    <x v="2"/>
    <b v="0"/>
    <n v="4"/>
    <b v="0"/>
    <s v="technology/makerspaces"/>
    <n v="-0.99137500000000001"/>
    <n v="69"/>
    <x v="2"/>
    <s v="makerspaces"/>
    <n v="11"/>
    <n v="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x v="2681"/>
    <x v="3"/>
    <b v="0"/>
    <n v="2"/>
    <b v="0"/>
    <s v="food/food trucks"/>
    <n v="-0.99312500000000004"/>
    <n v="27.5"/>
    <x v="7"/>
    <s v="food trucks"/>
    <n v="5"/>
    <n v="1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x v="2682"/>
    <x v="3"/>
    <b v="0"/>
    <n v="20"/>
    <b v="0"/>
    <s v="food/food trucks"/>
    <n v="-0.71699999999999997"/>
    <n v="84.9"/>
    <x v="7"/>
    <s v="food trucks"/>
    <n v="5"/>
    <n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x v="2683"/>
    <x v="0"/>
    <b v="0"/>
    <n v="3"/>
    <b v="0"/>
    <s v="food/food trucks"/>
    <n v="-0.99760000000000004"/>
    <n v="12"/>
    <x v="7"/>
    <s v="food trucks"/>
    <n v="5"/>
    <n v="1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x v="2684"/>
    <x v="3"/>
    <b v="0"/>
    <n v="4"/>
    <b v="0"/>
    <s v="food/food trucks"/>
    <n v="-0.98857142857142855"/>
    <n v="200"/>
    <x v="7"/>
    <s v="food trucks"/>
    <n v="5"/>
    <n v="1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x v="2685"/>
    <x v="0"/>
    <b v="0"/>
    <n v="1"/>
    <b v="0"/>
    <s v="food/food trucks"/>
    <n v="-0.99980000000000002"/>
    <n v="10"/>
    <x v="7"/>
    <s v="food trucks"/>
    <n v="5"/>
    <n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x v="2686"/>
    <x v="3"/>
    <b v="0"/>
    <n v="0"/>
    <b v="0"/>
    <s v="food/food trucks"/>
    <n v="-1"/>
    <e v="#DIV/0!"/>
    <x v="7"/>
    <s v="food trucks"/>
    <n v="5"/>
    <n v="1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x v="2687"/>
    <x v="0"/>
    <b v="0"/>
    <n v="0"/>
    <b v="0"/>
    <s v="food/food trucks"/>
    <n v="-1"/>
    <e v="#DIV/0!"/>
    <x v="7"/>
    <s v="food trucks"/>
    <n v="5"/>
    <n v="16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x v="2688"/>
    <x v="0"/>
    <b v="0"/>
    <n v="14"/>
    <b v="0"/>
    <s v="food/food trucks"/>
    <n v="-0.99851999999999996"/>
    <n v="5.2857142857142856"/>
    <x v="7"/>
    <s v="food trucks"/>
    <n v="5"/>
    <n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x v="2689"/>
    <x v="2"/>
    <b v="0"/>
    <n v="1"/>
    <b v="0"/>
    <s v="food/food trucks"/>
    <n v="-0.99997142857142862"/>
    <n v="1"/>
    <x v="7"/>
    <s v="food trucks"/>
    <n v="5"/>
    <n v="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x v="2690"/>
    <x v="0"/>
    <b v="0"/>
    <n v="118"/>
    <b v="0"/>
    <s v="food/food trucks"/>
    <n v="-0.892675"/>
    <n v="72.762711864406782"/>
    <x v="7"/>
    <s v="food trucks"/>
    <n v="5"/>
    <n v="16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x v="2691"/>
    <x v="0"/>
    <b v="0"/>
    <n v="2"/>
    <b v="0"/>
    <s v="food/food trucks"/>
    <n v="-0.99946153846153851"/>
    <n v="17.5"/>
    <x v="7"/>
    <s v="food trucks"/>
    <n v="5"/>
    <n v="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x v="2692"/>
    <x v="0"/>
    <b v="0"/>
    <n v="1"/>
    <b v="0"/>
    <s v="food/food trucks"/>
    <n v="-0.99285714285714288"/>
    <n v="25"/>
    <x v="7"/>
    <s v="food trucks"/>
    <n v="5"/>
    <n v="1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x v="2693"/>
    <x v="3"/>
    <b v="0"/>
    <n v="3"/>
    <b v="0"/>
    <s v="food/food trucks"/>
    <n v="-0.99199999999999999"/>
    <n v="13.333333333333334"/>
    <x v="7"/>
    <s v="food trucks"/>
    <n v="5"/>
    <n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x v="2694"/>
    <x v="3"/>
    <b v="0"/>
    <n v="1"/>
    <b v="0"/>
    <s v="food/food trucks"/>
    <n v="-0.99996666666666667"/>
    <n v="1"/>
    <x v="7"/>
    <s v="food trucks"/>
    <n v="5"/>
    <n v="1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x v="2695"/>
    <x v="0"/>
    <b v="0"/>
    <n v="3"/>
    <b v="0"/>
    <s v="food/food trucks"/>
    <n v="-0.99526666666666663"/>
    <n v="23.666666666666668"/>
    <x v="7"/>
    <s v="food trucks"/>
    <n v="5"/>
    <n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x v="2696"/>
    <x v="3"/>
    <b v="0"/>
    <n v="38"/>
    <b v="0"/>
    <s v="food/food trucks"/>
    <n v="-0.94350000000000001"/>
    <n v="89.21052631578948"/>
    <x v="7"/>
    <s v="food trucks"/>
    <n v="5"/>
    <n v="1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x v="2697"/>
    <x v="0"/>
    <b v="0"/>
    <n v="52"/>
    <b v="0"/>
    <s v="food/food trucks"/>
    <n v="-0.73647826086956525"/>
    <n v="116.55769230769231"/>
    <x v="7"/>
    <s v="food trucks"/>
    <n v="5"/>
    <n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x v="2698"/>
    <x v="3"/>
    <b v="0"/>
    <n v="2"/>
    <b v="0"/>
    <s v="food/food trucks"/>
    <n v="-0.99674874999999996"/>
    <n v="13.005000000000001"/>
    <x v="7"/>
    <s v="food trucks"/>
    <n v="5"/>
    <n v="16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x v="2699"/>
    <x v="3"/>
    <b v="0"/>
    <n v="0"/>
    <b v="0"/>
    <s v="food/food trucks"/>
    <n v="-1"/>
    <e v="#DIV/0!"/>
    <x v="7"/>
    <s v="food trucks"/>
    <n v="5"/>
    <n v="1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x v="2700"/>
    <x v="3"/>
    <b v="0"/>
    <n v="4"/>
    <b v="0"/>
    <s v="food/food trucks"/>
    <n v="-0.99299929992999303"/>
    <n v="17.5"/>
    <x v="7"/>
    <s v="food trucks"/>
    <n v="5"/>
    <n v="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x v="2701"/>
    <x v="1"/>
    <b v="0"/>
    <n v="46"/>
    <b v="0"/>
    <s v="theater/spaces"/>
    <n v="-0.53823529411764703"/>
    <n v="34.130434782608695"/>
    <x v="1"/>
    <s v="spaces"/>
    <n v="8"/>
    <n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x v="2702"/>
    <x v="1"/>
    <b v="1"/>
    <n v="26"/>
    <b v="0"/>
    <s v="theater/spaces"/>
    <n v="-0.65590000000000004"/>
    <n v="132.34615384615384"/>
    <x v="1"/>
    <s v="spaces"/>
    <n v="8"/>
    <n v="1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x v="2703"/>
    <x v="1"/>
    <b v="0"/>
    <n v="45"/>
    <b v="0"/>
    <s v="theater/spaces"/>
    <n v="3.7499999999999999E-2"/>
    <n v="922.22222222222217"/>
    <x v="1"/>
    <s v="spaces"/>
    <n v="8"/>
    <n v="1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x v="2704"/>
    <x v="1"/>
    <b v="0"/>
    <n v="7"/>
    <b v="0"/>
    <s v="theater/spaces"/>
    <n v="-0.9397368421052632"/>
    <n v="163.57142857142858"/>
    <x v="1"/>
    <s v="spaces"/>
    <n v="8"/>
    <n v="14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x v="2705"/>
    <x v="1"/>
    <b v="0"/>
    <n v="8"/>
    <b v="0"/>
    <s v="theater/spaces"/>
    <n v="-0.89460606060606063"/>
    <n v="217.375"/>
    <x v="1"/>
    <s v="spaces"/>
    <n v="8"/>
    <n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x v="2706"/>
    <x v="3"/>
    <b v="1"/>
    <n v="263"/>
    <b v="1"/>
    <s v="theater/spaces"/>
    <n v="0.12297142857142856"/>
    <n v="149.44486692015209"/>
    <x v="1"/>
    <s v="spaces"/>
    <n v="8"/>
    <n v="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x v="2707"/>
    <x v="4"/>
    <b v="1"/>
    <n v="394"/>
    <b v="1"/>
    <s v="theater/spaces"/>
    <n v="2.50844625"/>
    <n v="71.237487309644663"/>
    <x v="1"/>
    <s v="spaces"/>
    <n v="8"/>
    <n v="1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x v="2708"/>
    <x v="2"/>
    <b v="1"/>
    <n v="1049"/>
    <b v="1"/>
    <s v="theater/spaces"/>
    <n v="1.3321535"/>
    <n v="44.464318398474738"/>
    <x v="1"/>
    <s v="spaces"/>
    <n v="8"/>
    <n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x v="2709"/>
    <x v="2"/>
    <b v="1"/>
    <n v="308"/>
    <b v="1"/>
    <s v="theater/spaces"/>
    <n v="1.6060000000000001E-2"/>
    <n v="164.94480519480518"/>
    <x v="1"/>
    <s v="spaces"/>
    <n v="8"/>
    <n v="14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x v="2710"/>
    <x v="3"/>
    <b v="1"/>
    <n v="1088"/>
    <b v="1"/>
    <s v="theater/spaces"/>
    <n v="0.53900350000000008"/>
    <n v="84.871516544117654"/>
    <x v="1"/>
    <s v="spaces"/>
    <n v="8"/>
    <n v="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x v="2711"/>
    <x v="3"/>
    <b v="1"/>
    <n v="73"/>
    <b v="1"/>
    <s v="theater/spaces"/>
    <n v="7.1611253196930949E-3"/>
    <n v="53.945205479452056"/>
    <x v="1"/>
    <s v="spaces"/>
    <n v="8"/>
    <n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x v="2712"/>
    <x v="4"/>
    <b v="1"/>
    <n v="143"/>
    <b v="1"/>
    <s v="theater/spaces"/>
    <n v="0.31381818181818183"/>
    <n v="50.531468531468533"/>
    <x v="1"/>
    <s v="spaces"/>
    <n v="8"/>
    <n v="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x v="2713"/>
    <x v="0"/>
    <b v="1"/>
    <n v="1420"/>
    <b v="1"/>
    <s v="theater/spaces"/>
    <n v="2.2413333333333334E-2"/>
    <n v="108.00140845070422"/>
    <x v="1"/>
    <s v="spaces"/>
    <n v="8"/>
    <n v="14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x v="2714"/>
    <x v="2"/>
    <b v="1"/>
    <n v="305"/>
    <b v="1"/>
    <s v="theater/spaces"/>
    <n v="0.16356000000000001"/>
    <n v="95.373770491803285"/>
    <x v="1"/>
    <s v="spaces"/>
    <n v="8"/>
    <n v="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x v="2715"/>
    <x v="2"/>
    <b v="1"/>
    <n v="551"/>
    <b v="1"/>
    <s v="theater/spaces"/>
    <n v="1.6462241666666666"/>
    <n v="57.631016333938291"/>
    <x v="1"/>
    <s v="spaces"/>
    <n v="8"/>
    <n v="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x v="2716"/>
    <x v="0"/>
    <b v="1"/>
    <n v="187"/>
    <b v="1"/>
    <s v="theater/spaces"/>
    <n v="0.19980100000000003"/>
    <n v="64.160481283422456"/>
    <x v="1"/>
    <s v="spaces"/>
    <n v="8"/>
    <n v="1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x v="2717"/>
    <x v="3"/>
    <b v="1"/>
    <n v="325"/>
    <b v="1"/>
    <s v="theater/spaces"/>
    <n v="0.20104"/>
    <n v="92.387692307692305"/>
    <x v="1"/>
    <s v="spaces"/>
    <n v="8"/>
    <n v="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x v="2718"/>
    <x v="2"/>
    <b v="1"/>
    <n v="148"/>
    <b v="1"/>
    <s v="theater/spaces"/>
    <n v="3.5833333333333335E-2"/>
    <n v="125.97972972972973"/>
    <x v="1"/>
    <s v="spaces"/>
    <n v="8"/>
    <n v="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x v="2719"/>
    <x v="2"/>
    <b v="0"/>
    <n v="69"/>
    <b v="1"/>
    <s v="theater/spaces"/>
    <n v="8.8333333333333333E-2"/>
    <n v="94.637681159420296"/>
    <x v="1"/>
    <s v="spaces"/>
    <n v="8"/>
    <n v="1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x v="2720"/>
    <x v="2"/>
    <b v="0"/>
    <n v="173"/>
    <b v="1"/>
    <s v="theater/spaces"/>
    <n v="0.18124000000000001"/>
    <n v="170.69942196531792"/>
    <x v="1"/>
    <s v="spaces"/>
    <n v="8"/>
    <n v="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x v="2721"/>
    <x v="4"/>
    <b v="0"/>
    <n v="269"/>
    <b v="1"/>
    <s v="technology/hardware"/>
    <n v="13.62"/>
    <n v="40.762081784386616"/>
    <x v="2"/>
    <s v="hardware"/>
    <n v="11"/>
    <n v="1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x v="2722"/>
    <x v="2"/>
    <b v="0"/>
    <n v="185"/>
    <b v="1"/>
    <s v="technology/hardware"/>
    <n v="1.5254000000000001"/>
    <n v="68.254054054054052"/>
    <x v="2"/>
    <s v="hardware"/>
    <n v="11"/>
    <n v="1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x v="2723"/>
    <x v="3"/>
    <b v="0"/>
    <n v="176"/>
    <b v="1"/>
    <s v="technology/hardware"/>
    <n v="0.40050000000000002"/>
    <n v="95.48863636363636"/>
    <x v="2"/>
    <s v="hardware"/>
    <n v="11"/>
    <n v="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x v="2724"/>
    <x v="0"/>
    <b v="0"/>
    <n v="1019"/>
    <b v="1"/>
    <s v="technology/hardware"/>
    <n v="1.9687520259319287"/>
    <n v="7.1902649656526005"/>
    <x v="2"/>
    <s v="hardware"/>
    <n v="11"/>
    <n v="1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x v="2725"/>
    <x v="1"/>
    <b v="0"/>
    <n v="113"/>
    <b v="1"/>
    <s v="technology/hardware"/>
    <n v="0.44542500000000002"/>
    <n v="511.65486725663715"/>
    <x v="2"/>
    <s v="hardware"/>
    <n v="11"/>
    <n v="19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x v="2726"/>
    <x v="2"/>
    <b v="0"/>
    <n v="404"/>
    <b v="1"/>
    <s v="technology/hardware"/>
    <n v="5.7450000000000001E-2"/>
    <n v="261.74504950495049"/>
    <x v="2"/>
    <s v="hardware"/>
    <n v="11"/>
    <n v="1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x v="2727"/>
    <x v="0"/>
    <b v="0"/>
    <n v="707"/>
    <b v="1"/>
    <s v="technology/hardware"/>
    <n v="3.9321000000000002"/>
    <n v="69.760961810466767"/>
    <x v="2"/>
    <s v="hardware"/>
    <n v="11"/>
    <n v="1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x v="2728"/>
    <x v="0"/>
    <b v="0"/>
    <n v="392"/>
    <b v="1"/>
    <s v="technology/hardware"/>
    <n v="1.0182666666666667"/>
    <n v="77.229591836734699"/>
    <x v="2"/>
    <s v="hardware"/>
    <n v="11"/>
    <n v="1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x v="2729"/>
    <x v="0"/>
    <b v="0"/>
    <n v="23"/>
    <b v="1"/>
    <s v="technology/hardware"/>
    <n v="4.4400000000000002E-2"/>
    <n v="340.56521739130437"/>
    <x v="2"/>
    <s v="hardware"/>
    <n v="11"/>
    <n v="1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x v="2730"/>
    <x v="4"/>
    <b v="0"/>
    <n v="682"/>
    <b v="1"/>
    <s v="technology/hardware"/>
    <n v="0.70292629629629633"/>
    <n v="67.417903225806455"/>
    <x v="2"/>
    <s v="hardware"/>
    <n v="11"/>
    <n v="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x v="2731"/>
    <x v="3"/>
    <b v="0"/>
    <n v="37"/>
    <b v="1"/>
    <s v="technology/hardware"/>
    <n v="4.3033333333333333E-2"/>
    <n v="845.70270270270271"/>
    <x v="2"/>
    <s v="hardware"/>
    <n v="11"/>
    <n v="1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x v="2732"/>
    <x v="4"/>
    <b v="0"/>
    <n v="146"/>
    <b v="1"/>
    <s v="technology/hardware"/>
    <n v="0.1825"/>
    <n v="97.191780821917803"/>
    <x v="2"/>
    <s v="hardware"/>
    <n v="11"/>
    <n v="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x v="2733"/>
    <x v="0"/>
    <b v="0"/>
    <n v="119"/>
    <b v="1"/>
    <s v="technology/hardware"/>
    <n v="7.5380000000000003E-2"/>
    <n v="451.84033613445376"/>
    <x v="2"/>
    <s v="hardware"/>
    <n v="11"/>
    <n v="1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x v="2734"/>
    <x v="2"/>
    <b v="0"/>
    <n v="163"/>
    <b v="1"/>
    <s v="technology/hardware"/>
    <n v="22602"/>
    <n v="138.66871165644173"/>
    <x v="2"/>
    <s v="hardware"/>
    <n v="11"/>
    <n v="1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x v="2735"/>
    <x v="4"/>
    <b v="0"/>
    <n v="339"/>
    <b v="1"/>
    <s v="technology/hardware"/>
    <n v="8.7813466666666677"/>
    <n v="21.640147492625371"/>
    <x v="2"/>
    <s v="hardware"/>
    <n v="11"/>
    <n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x v="2736"/>
    <x v="3"/>
    <b v="0"/>
    <n v="58"/>
    <b v="1"/>
    <s v="technology/hardware"/>
    <n v="0.22900000000000001"/>
    <n v="169.51724137931035"/>
    <x v="2"/>
    <s v="hardware"/>
    <n v="11"/>
    <n v="1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x v="2737"/>
    <x v="4"/>
    <b v="0"/>
    <n v="456"/>
    <b v="1"/>
    <s v="technology/hardware"/>
    <n v="1.4606080000000001"/>
    <n v="161.88210526315791"/>
    <x v="2"/>
    <s v="hardware"/>
    <n v="11"/>
    <n v="1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x v="2738"/>
    <x v="2"/>
    <b v="0"/>
    <n v="15"/>
    <b v="1"/>
    <s v="technology/hardware"/>
    <n v="0.47939999999999999"/>
    <n v="493.13333333333333"/>
    <x v="2"/>
    <s v="hardware"/>
    <n v="11"/>
    <n v="1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x v="2739"/>
    <x v="3"/>
    <b v="0"/>
    <n v="191"/>
    <b v="1"/>
    <s v="technology/hardware"/>
    <n v="2.8409090909090908"/>
    <n v="22.120418848167539"/>
    <x v="2"/>
    <s v="hardware"/>
    <n v="11"/>
    <n v="1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x v="2740"/>
    <x v="0"/>
    <b v="0"/>
    <n v="17"/>
    <b v="1"/>
    <s v="technology/hardware"/>
    <n v="3.3333333333333333E-2"/>
    <n v="18.235294117647058"/>
    <x v="2"/>
    <s v="hardware"/>
    <n v="11"/>
    <n v="19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x v="2741"/>
    <x v="3"/>
    <b v="0"/>
    <n v="4"/>
    <b v="0"/>
    <s v="publishing/children's books"/>
    <n v="-0.99562499999999998"/>
    <n v="8.75"/>
    <x v="3"/>
    <s v="children's books"/>
    <n v="11"/>
    <n v="2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x v="2742"/>
    <x v="5"/>
    <b v="0"/>
    <n v="18"/>
    <b v="0"/>
    <s v="publishing/children's books"/>
    <n v="-0.70760000000000001"/>
    <n v="40.611111111111114"/>
    <x v="3"/>
    <s v="children's books"/>
    <n v="11"/>
    <n v="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x v="2743"/>
    <x v="2"/>
    <b v="0"/>
    <n v="0"/>
    <b v="0"/>
    <s v="publishing/children's books"/>
    <n v="-1"/>
    <e v="#DIV/0!"/>
    <x v="3"/>
    <s v="children's books"/>
    <n v="11"/>
    <n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x v="2744"/>
    <x v="5"/>
    <b v="0"/>
    <n v="22"/>
    <b v="0"/>
    <s v="publishing/children's books"/>
    <n v="-0.94781249999999995"/>
    <n v="37.954545454545453"/>
    <x v="3"/>
    <s v="children's books"/>
    <n v="11"/>
    <n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x v="2745"/>
    <x v="5"/>
    <b v="0"/>
    <n v="49"/>
    <b v="0"/>
    <s v="publishing/children's books"/>
    <n v="-0.78112499999999996"/>
    <n v="35.734693877551024"/>
    <x v="3"/>
    <s v="children's books"/>
    <n v="11"/>
    <n v="2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x v="2746"/>
    <x v="3"/>
    <b v="0"/>
    <n v="19"/>
    <b v="0"/>
    <s v="publishing/children's books"/>
    <n v="-0.73299999999999998"/>
    <n v="42.157894736842103"/>
    <x v="3"/>
    <s v="children's books"/>
    <n v="11"/>
    <n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x v="2747"/>
    <x v="5"/>
    <b v="0"/>
    <n v="4"/>
    <b v="0"/>
    <s v="publishing/children's books"/>
    <n v="-0.72"/>
    <n v="35"/>
    <x v="3"/>
    <s v="children's books"/>
    <n v="11"/>
    <n v="2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x v="2748"/>
    <x v="2"/>
    <b v="0"/>
    <n v="4"/>
    <b v="0"/>
    <s v="publishing/children's books"/>
    <n v="-0.98939999999999995"/>
    <n v="13.25"/>
    <x v="3"/>
    <s v="children's books"/>
    <n v="11"/>
    <n v="27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x v="2749"/>
    <x v="0"/>
    <b v="0"/>
    <n v="2"/>
    <b v="0"/>
    <s v="publishing/children's books"/>
    <n v="-0.98899999999999999"/>
    <n v="55"/>
    <x v="3"/>
    <s v="children's books"/>
    <n v="11"/>
    <n v="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x v="2750"/>
    <x v="5"/>
    <b v="0"/>
    <n v="0"/>
    <b v="0"/>
    <s v="publishing/children's books"/>
    <n v="-1"/>
    <e v="#DIV/0!"/>
    <x v="3"/>
    <s v="children's books"/>
    <n v="11"/>
    <n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x v="2751"/>
    <x v="3"/>
    <b v="0"/>
    <n v="0"/>
    <b v="0"/>
    <s v="publishing/children's books"/>
    <n v="-1"/>
    <e v="#DIV/0!"/>
    <x v="3"/>
    <s v="children's books"/>
    <n v="11"/>
    <n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x v="2752"/>
    <x v="6"/>
    <b v="0"/>
    <n v="14"/>
    <b v="0"/>
    <s v="publishing/children's books"/>
    <n v="-0.88541666666666663"/>
    <n v="39.285714285714285"/>
    <x v="3"/>
    <s v="children's books"/>
    <n v="11"/>
    <n v="27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x v="2753"/>
    <x v="5"/>
    <b v="0"/>
    <n v="8"/>
    <b v="0"/>
    <s v="publishing/children's books"/>
    <n v="-0.81"/>
    <n v="47.5"/>
    <x v="3"/>
    <s v="children's books"/>
    <n v="11"/>
    <n v="27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x v="2754"/>
    <x v="3"/>
    <b v="0"/>
    <n v="0"/>
    <b v="0"/>
    <s v="publishing/children's books"/>
    <n v="-1"/>
    <e v="#DIV/0!"/>
    <x v="3"/>
    <s v="children's books"/>
    <n v="11"/>
    <n v="2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x v="2755"/>
    <x v="0"/>
    <b v="0"/>
    <n v="15"/>
    <b v="0"/>
    <s v="publishing/children's books"/>
    <n v="-0.48"/>
    <n v="17.333333333333332"/>
    <x v="3"/>
    <s v="children's books"/>
    <n v="11"/>
    <n v="2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x v="2756"/>
    <x v="4"/>
    <b v="0"/>
    <n v="33"/>
    <b v="0"/>
    <s v="publishing/children's books"/>
    <n v="-0.8952"/>
    <n v="31.757575757575758"/>
    <x v="3"/>
    <s v="children's books"/>
    <n v="11"/>
    <n v="27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x v="2757"/>
    <x v="2"/>
    <b v="0"/>
    <n v="2"/>
    <b v="0"/>
    <s v="publishing/children's books"/>
    <n v="-0.99333333333333329"/>
    <n v="5"/>
    <x v="3"/>
    <s v="children's books"/>
    <n v="11"/>
    <n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x v="2758"/>
    <x v="2"/>
    <b v="0"/>
    <n v="6"/>
    <b v="0"/>
    <s v="publishing/children's books"/>
    <n v="-0.88300000000000001"/>
    <n v="39"/>
    <x v="3"/>
    <s v="children's books"/>
    <n v="11"/>
    <n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x v="2759"/>
    <x v="2"/>
    <b v="0"/>
    <n v="2"/>
    <b v="0"/>
    <s v="publishing/children's books"/>
    <n v="-0.89500000000000002"/>
    <n v="52.5"/>
    <x v="3"/>
    <s v="children's books"/>
    <n v="11"/>
    <n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x v="2760"/>
    <x v="4"/>
    <b v="0"/>
    <n v="0"/>
    <b v="0"/>
    <s v="publishing/children's books"/>
    <n v="-1"/>
    <e v="#DIV/0!"/>
    <x v="3"/>
    <s v="children's books"/>
    <n v="11"/>
    <n v="27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x v="2761"/>
    <x v="5"/>
    <b v="0"/>
    <n v="4"/>
    <b v="0"/>
    <s v="publishing/children's books"/>
    <n v="-0.99280000000000002"/>
    <n v="9"/>
    <x v="3"/>
    <s v="children's books"/>
    <n v="11"/>
    <n v="2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x v="2762"/>
    <x v="5"/>
    <b v="0"/>
    <n v="1"/>
    <b v="0"/>
    <s v="publishing/children's books"/>
    <n v="-0.99230769230769234"/>
    <n v="25"/>
    <x v="3"/>
    <s v="children's books"/>
    <n v="11"/>
    <n v="27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x v="2763"/>
    <x v="4"/>
    <b v="0"/>
    <n v="3"/>
    <b v="0"/>
    <s v="publishing/children's books"/>
    <n v="-0.99771573604060915"/>
    <n v="30"/>
    <x v="3"/>
    <s v="children's books"/>
    <n v="11"/>
    <n v="2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x v="2764"/>
    <x v="5"/>
    <b v="0"/>
    <n v="4"/>
    <b v="0"/>
    <s v="publishing/children's books"/>
    <n v="-0.98875000000000002"/>
    <n v="11.25"/>
    <x v="3"/>
    <s v="children's books"/>
    <n v="11"/>
    <n v="2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x v="2765"/>
    <x v="5"/>
    <b v="0"/>
    <n v="0"/>
    <b v="0"/>
    <s v="publishing/children's books"/>
    <n v="-1"/>
    <e v="#DIV/0!"/>
    <x v="3"/>
    <s v="children's books"/>
    <n v="11"/>
    <n v="27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x v="2766"/>
    <x v="6"/>
    <b v="0"/>
    <n v="4"/>
    <b v="0"/>
    <s v="publishing/children's books"/>
    <n v="-0.98"/>
    <n v="25"/>
    <x v="3"/>
    <s v="children's books"/>
    <n v="11"/>
    <n v="2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x v="2767"/>
    <x v="0"/>
    <b v="0"/>
    <n v="3"/>
    <b v="0"/>
    <s v="publishing/children's books"/>
    <n v="-0.99150000000000005"/>
    <n v="11.333333333333334"/>
    <x v="3"/>
    <s v="children's books"/>
    <n v="11"/>
    <n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x v="2768"/>
    <x v="5"/>
    <b v="0"/>
    <n v="34"/>
    <b v="0"/>
    <s v="publishing/children's books"/>
    <n v="-0.85685714285714287"/>
    <n v="29.470588235294116"/>
    <x v="3"/>
    <s v="children's books"/>
    <n v="11"/>
    <n v="2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x v="2769"/>
    <x v="3"/>
    <b v="0"/>
    <n v="2"/>
    <b v="0"/>
    <s v="publishing/children's books"/>
    <n v="-0.99750000000000005"/>
    <n v="1"/>
    <x v="3"/>
    <s v="children's books"/>
    <n v="11"/>
    <n v="27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x v="2770"/>
    <x v="3"/>
    <b v="0"/>
    <n v="33"/>
    <b v="0"/>
    <s v="publishing/children's books"/>
    <n v="-0.89588749999999995"/>
    <n v="63.098484848484851"/>
    <x v="3"/>
    <s v="children's books"/>
    <n v="11"/>
    <n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x v="2771"/>
    <x v="5"/>
    <b v="0"/>
    <n v="0"/>
    <b v="0"/>
    <s v="publishing/children's books"/>
    <n v="-1"/>
    <e v="#DIV/0!"/>
    <x v="3"/>
    <s v="children's books"/>
    <n v="11"/>
    <n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x v="2772"/>
    <x v="4"/>
    <b v="0"/>
    <n v="0"/>
    <b v="0"/>
    <s v="publishing/children's books"/>
    <n v="-1"/>
    <e v="#DIV/0!"/>
    <x v="3"/>
    <s v="children's books"/>
    <n v="11"/>
    <n v="2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x v="2773"/>
    <x v="2"/>
    <b v="0"/>
    <n v="1"/>
    <b v="0"/>
    <s v="publishing/children's books"/>
    <n v="-0.99811320754716981"/>
    <n v="1"/>
    <x v="3"/>
    <s v="children's books"/>
    <n v="11"/>
    <n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x v="2774"/>
    <x v="4"/>
    <b v="0"/>
    <n v="13"/>
    <b v="0"/>
    <s v="publishing/children's books"/>
    <n v="-0.85750000000000004"/>
    <n v="43.846153846153847"/>
    <x v="3"/>
    <s v="children's books"/>
    <n v="11"/>
    <n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x v="2775"/>
    <x v="6"/>
    <b v="0"/>
    <n v="2"/>
    <b v="0"/>
    <s v="publishing/children's books"/>
    <n v="-0.97"/>
    <n v="75"/>
    <x v="3"/>
    <s v="children's books"/>
    <n v="11"/>
    <n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x v="2776"/>
    <x v="0"/>
    <b v="0"/>
    <n v="36"/>
    <b v="0"/>
    <s v="publishing/children's books"/>
    <n v="-0.92119047619047623"/>
    <n v="45.972222222222221"/>
    <x v="3"/>
    <s v="children's books"/>
    <n v="11"/>
    <n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x v="2777"/>
    <x v="0"/>
    <b v="0"/>
    <n v="1"/>
    <b v="0"/>
    <s v="publishing/children's books"/>
    <n v="-0.9966666666666667"/>
    <n v="10"/>
    <x v="3"/>
    <s v="children's books"/>
    <n v="11"/>
    <n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x v="2778"/>
    <x v="3"/>
    <b v="0"/>
    <n v="15"/>
    <b v="0"/>
    <s v="publishing/children's books"/>
    <n v="-0.74454545454545451"/>
    <n v="93.666666666666671"/>
    <x v="3"/>
    <s v="children's books"/>
    <n v="11"/>
    <n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x v="2779"/>
    <x v="0"/>
    <b v="0"/>
    <n v="1"/>
    <b v="0"/>
    <s v="publishing/children's books"/>
    <n v="-0.9788"/>
    <n v="53"/>
    <x v="3"/>
    <s v="children's books"/>
    <n v="11"/>
    <n v="2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x v="2780"/>
    <x v="1"/>
    <b v="0"/>
    <n v="0"/>
    <b v="0"/>
    <s v="publishing/children's books"/>
    <n v="-1"/>
    <e v="#DIV/0!"/>
    <x v="3"/>
    <s v="children's books"/>
    <n v="11"/>
    <n v="2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x v="2781"/>
    <x v="0"/>
    <b v="0"/>
    <n v="28"/>
    <b v="1"/>
    <s v="theater/plays"/>
    <n v="5.28E-2"/>
    <n v="47"/>
    <x v="1"/>
    <s v="plays"/>
    <n v="8"/>
    <n v="1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x v="2782"/>
    <x v="0"/>
    <b v="0"/>
    <n v="18"/>
    <b v="1"/>
    <s v="theater/plays"/>
    <n v="0.2"/>
    <n v="66.666666666666671"/>
    <x v="1"/>
    <s v="plays"/>
    <n v="8"/>
    <n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x v="2783"/>
    <x v="0"/>
    <b v="0"/>
    <n v="61"/>
    <b v="1"/>
    <s v="theater/plays"/>
    <n v="0.14499999999999999"/>
    <n v="18.770491803278688"/>
    <x v="1"/>
    <s v="plays"/>
    <n v="8"/>
    <n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x v="2784"/>
    <x v="3"/>
    <b v="0"/>
    <n v="108"/>
    <b v="1"/>
    <s v="theater/plays"/>
    <n v="0.19"/>
    <n v="66.111111111111114"/>
    <x v="1"/>
    <s v="plays"/>
    <n v="8"/>
    <n v="1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x v="2785"/>
    <x v="2"/>
    <b v="0"/>
    <n v="142"/>
    <b v="1"/>
    <s v="theater/plays"/>
    <n v="4.6800000000000001E-2"/>
    <n v="36.859154929577464"/>
    <x v="1"/>
    <s v="plays"/>
    <n v="8"/>
    <n v="13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x v="2786"/>
    <x v="3"/>
    <b v="0"/>
    <n v="74"/>
    <b v="1"/>
    <s v="theater/plays"/>
    <n v="0.1784"/>
    <n v="39.810810810810814"/>
    <x v="1"/>
    <s v="plays"/>
    <n v="8"/>
    <n v="1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x v="2787"/>
    <x v="3"/>
    <b v="0"/>
    <n v="38"/>
    <b v="1"/>
    <s v="theater/plays"/>
    <n v="0.19700000000000001"/>
    <n v="31.5"/>
    <x v="1"/>
    <s v="plays"/>
    <n v="8"/>
    <n v="1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x v="2788"/>
    <x v="2"/>
    <b v="0"/>
    <n v="20"/>
    <b v="1"/>
    <s v="theater/plays"/>
    <n v="2.5000000000000001E-2"/>
    <n v="102.5"/>
    <x v="1"/>
    <s v="plays"/>
    <n v="8"/>
    <n v="13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x v="2789"/>
    <x v="0"/>
    <b v="0"/>
    <n v="24"/>
    <b v="1"/>
    <s v="theater/plays"/>
    <n v="1.1666666666666667E-2"/>
    <n v="126.45833333333333"/>
    <x v="1"/>
    <s v="plays"/>
    <n v="8"/>
    <n v="1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x v="2790"/>
    <x v="0"/>
    <b v="0"/>
    <n v="66"/>
    <b v="1"/>
    <s v="theater/plays"/>
    <n v="5.3333333333333337E-2"/>
    <n v="47.878787878787875"/>
    <x v="1"/>
    <s v="plays"/>
    <n v="8"/>
    <n v="1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x v="2791"/>
    <x v="2"/>
    <b v="0"/>
    <n v="28"/>
    <b v="1"/>
    <s v="theater/plays"/>
    <n v="2.5000000000000001E-2"/>
    <n v="73.214285714285708"/>
    <x v="1"/>
    <s v="plays"/>
    <n v="8"/>
    <n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x v="2792"/>
    <x v="0"/>
    <b v="0"/>
    <n v="24"/>
    <b v="1"/>
    <s v="theater/plays"/>
    <n v="7.5999999999999998E-2"/>
    <n v="89.666666666666671"/>
    <x v="1"/>
    <s v="plays"/>
    <n v="8"/>
    <n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x v="2793"/>
    <x v="0"/>
    <b v="0"/>
    <n v="73"/>
    <b v="1"/>
    <s v="theater/plays"/>
    <n v="0.10567500000000001"/>
    <n v="151.4623287671233"/>
    <x v="1"/>
    <s v="plays"/>
    <n v="8"/>
    <n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x v="2794"/>
    <x v="2"/>
    <b v="0"/>
    <n v="3"/>
    <b v="1"/>
    <s v="theater/plays"/>
    <n v="0.5"/>
    <n v="25"/>
    <x v="1"/>
    <s v="plays"/>
    <n v="8"/>
    <n v="1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x v="2795"/>
    <x v="3"/>
    <b v="0"/>
    <n v="20"/>
    <b v="1"/>
    <s v="theater/plays"/>
    <n v="4.2857142857142858E-2"/>
    <n v="36.5"/>
    <x v="1"/>
    <s v="plays"/>
    <n v="8"/>
    <n v="1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x v="2796"/>
    <x v="3"/>
    <b v="0"/>
    <n v="21"/>
    <b v="1"/>
    <s v="theater/plays"/>
    <n v="0.155"/>
    <n v="44"/>
    <x v="1"/>
    <s v="plays"/>
    <n v="8"/>
    <n v="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x v="2797"/>
    <x v="3"/>
    <b v="0"/>
    <n v="94"/>
    <b v="1"/>
    <s v="theater/plays"/>
    <n v="2.6451250000000072E-2"/>
    <n v="87.357553191489373"/>
    <x v="1"/>
    <s v="plays"/>
    <n v="8"/>
    <n v="1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x v="2798"/>
    <x v="0"/>
    <b v="0"/>
    <n v="139"/>
    <b v="1"/>
    <s v="theater/plays"/>
    <n v="1.4E-2"/>
    <n v="36.474820143884891"/>
    <x v="1"/>
    <s v="plays"/>
    <n v="8"/>
    <n v="1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x v="2799"/>
    <x v="2"/>
    <b v="0"/>
    <n v="130"/>
    <b v="1"/>
    <s v="theater/plays"/>
    <n v="0.16634799999999997"/>
    <n v="44.859538461538463"/>
    <x v="1"/>
    <s v="plays"/>
    <n v="8"/>
    <n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x v="2800"/>
    <x v="3"/>
    <b v="0"/>
    <n v="31"/>
    <b v="1"/>
    <s v="theater/plays"/>
    <n v="0.33"/>
    <n v="42.903225806451616"/>
    <x v="1"/>
    <s v="plays"/>
    <n v="8"/>
    <n v="1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x v="2801"/>
    <x v="3"/>
    <b v="0"/>
    <n v="13"/>
    <b v="1"/>
    <s v="theater/plays"/>
    <n v="0.33200000000000002"/>
    <n v="51.230769230769234"/>
    <x v="1"/>
    <s v="plays"/>
    <n v="8"/>
    <n v="1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x v="2802"/>
    <x v="0"/>
    <b v="0"/>
    <n v="90"/>
    <b v="1"/>
    <s v="theater/plays"/>
    <n v="1.8333333333333333E-2"/>
    <n v="33.944444444444443"/>
    <x v="1"/>
    <s v="plays"/>
    <n v="8"/>
    <n v="1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x v="2803"/>
    <x v="0"/>
    <b v="0"/>
    <n v="141"/>
    <b v="1"/>
    <s v="theater/plays"/>
    <n v="0.27950000000000003"/>
    <n v="90.744680851063833"/>
    <x v="1"/>
    <s v="plays"/>
    <n v="8"/>
    <n v="1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x v="2804"/>
    <x v="3"/>
    <b v="0"/>
    <n v="23"/>
    <b v="1"/>
    <s v="theater/plays"/>
    <n v="0.15"/>
    <n v="50"/>
    <x v="1"/>
    <s v="plays"/>
    <n v="8"/>
    <n v="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x v="2805"/>
    <x v="0"/>
    <b v="0"/>
    <n v="18"/>
    <b v="1"/>
    <s v="theater/plays"/>
    <n v="0.1"/>
    <n v="24.444444444444443"/>
    <x v="1"/>
    <s v="plays"/>
    <n v="8"/>
    <n v="1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x v="2806"/>
    <x v="0"/>
    <b v="0"/>
    <n v="76"/>
    <b v="1"/>
    <s v="theater/plays"/>
    <n v="0.121"/>
    <n v="44.25"/>
    <x v="1"/>
    <s v="plays"/>
    <n v="8"/>
    <n v="13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x v="2807"/>
    <x v="0"/>
    <b v="0"/>
    <n v="93"/>
    <b v="1"/>
    <s v="theater/plays"/>
    <n v="0.26"/>
    <n v="67.741935483870961"/>
    <x v="1"/>
    <s v="plays"/>
    <n v="8"/>
    <n v="1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x v="2808"/>
    <x v="0"/>
    <b v="0"/>
    <n v="69"/>
    <b v="1"/>
    <s v="theater/plays"/>
    <n v="2.4444444444444444E-3"/>
    <n v="65.376811594202906"/>
    <x v="1"/>
    <s v="plays"/>
    <n v="8"/>
    <n v="1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x v="2809"/>
    <x v="2"/>
    <b v="0"/>
    <n v="21"/>
    <b v="1"/>
    <s v="theater/plays"/>
    <n v="2.4E-2"/>
    <n v="121.9047619047619"/>
    <x v="1"/>
    <s v="plays"/>
    <n v="8"/>
    <n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x v="2810"/>
    <x v="3"/>
    <b v="0"/>
    <n v="57"/>
    <b v="1"/>
    <s v="theater/plays"/>
    <n v="8.2000000000000003E-2"/>
    <n v="47.456140350877192"/>
    <x v="1"/>
    <s v="plays"/>
    <n v="8"/>
    <n v="1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x v="2811"/>
    <x v="0"/>
    <b v="0"/>
    <n v="108"/>
    <b v="1"/>
    <s v="theater/plays"/>
    <n v="2.7000000000000001E-3"/>
    <n v="92.842592592592595"/>
    <x v="1"/>
    <s v="plays"/>
    <n v="8"/>
    <n v="1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x v="2812"/>
    <x v="0"/>
    <b v="0"/>
    <n v="83"/>
    <b v="1"/>
    <s v="theater/plays"/>
    <n v="0.13300000000000001"/>
    <n v="68.253012048192772"/>
    <x v="1"/>
    <s v="plays"/>
    <n v="8"/>
    <n v="1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x v="2813"/>
    <x v="2"/>
    <b v="0"/>
    <n v="96"/>
    <b v="1"/>
    <s v="theater/plays"/>
    <n v="0.27575714285714281"/>
    <n v="37.209583333333335"/>
    <x v="1"/>
    <s v="plays"/>
    <n v="8"/>
    <n v="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x v="2814"/>
    <x v="0"/>
    <b v="0"/>
    <n v="64"/>
    <b v="1"/>
    <s v="theater/plays"/>
    <n v="7.7333333333333337E-2"/>
    <n v="25.25"/>
    <x v="1"/>
    <s v="plays"/>
    <n v="8"/>
    <n v="1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x v="2815"/>
    <x v="2"/>
    <b v="0"/>
    <n v="14"/>
    <b v="1"/>
    <s v="theater/plays"/>
    <n v="1.42"/>
    <n v="43.214285714285715"/>
    <x v="1"/>
    <s v="plays"/>
    <n v="8"/>
    <n v="1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x v="2816"/>
    <x v="0"/>
    <b v="0"/>
    <n v="169"/>
    <b v="1"/>
    <s v="theater/plays"/>
    <n v="0.41566666666666668"/>
    <n v="25.130177514792898"/>
    <x v="1"/>
    <s v="plays"/>
    <n v="8"/>
    <n v="1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x v="2817"/>
    <x v="0"/>
    <b v="0"/>
    <n v="33"/>
    <b v="1"/>
    <s v="theater/plays"/>
    <n v="0.3"/>
    <n v="23.636363636363637"/>
    <x v="1"/>
    <s v="plays"/>
    <n v="8"/>
    <n v="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x v="2818"/>
    <x v="0"/>
    <b v="0"/>
    <n v="102"/>
    <b v="1"/>
    <s v="theater/plays"/>
    <n v="6.0299999999999999E-2"/>
    <n v="103.95098039215686"/>
    <x v="1"/>
    <s v="plays"/>
    <n v="8"/>
    <n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x v="2819"/>
    <x v="0"/>
    <b v="0"/>
    <n v="104"/>
    <b v="1"/>
    <s v="theater/plays"/>
    <n v="4.8000000000000001E-2"/>
    <n v="50.384615384615387"/>
    <x v="1"/>
    <s v="plays"/>
    <n v="8"/>
    <n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x v="2820"/>
    <x v="2"/>
    <b v="0"/>
    <n v="20"/>
    <b v="1"/>
    <s v="theater/plays"/>
    <n v="0.36"/>
    <n v="13.6"/>
    <x v="1"/>
    <s v="plays"/>
    <n v="8"/>
    <n v="1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x v="2821"/>
    <x v="3"/>
    <b v="0"/>
    <n v="35"/>
    <b v="1"/>
    <s v="theater/plays"/>
    <n v="0"/>
    <n v="28.571428571428573"/>
    <x v="1"/>
    <s v="plays"/>
    <n v="8"/>
    <n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x v="2822"/>
    <x v="0"/>
    <b v="0"/>
    <n v="94"/>
    <b v="1"/>
    <s v="theater/plays"/>
    <n v="0"/>
    <n v="63.829787234042556"/>
    <x v="1"/>
    <s v="plays"/>
    <n v="8"/>
    <n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x v="2823"/>
    <x v="0"/>
    <b v="0"/>
    <n v="14"/>
    <b v="1"/>
    <s v="theater/plays"/>
    <n v="0.24"/>
    <n v="8.8571428571428577"/>
    <x v="1"/>
    <s v="plays"/>
    <n v="8"/>
    <n v="1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x v="2824"/>
    <x v="0"/>
    <b v="0"/>
    <n v="15"/>
    <b v="1"/>
    <s v="theater/plays"/>
    <n v="0.16923076923076924"/>
    <n v="50.666666666666664"/>
    <x v="1"/>
    <s v="plays"/>
    <n v="8"/>
    <n v="1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x v="2825"/>
    <x v="0"/>
    <b v="0"/>
    <n v="51"/>
    <b v="1"/>
    <s v="theater/plays"/>
    <n v="3.3333333333333333E-2"/>
    <n v="60.784313725490193"/>
    <x v="1"/>
    <s v="plays"/>
    <n v="8"/>
    <n v="1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x v="2826"/>
    <x v="0"/>
    <b v="0"/>
    <n v="19"/>
    <b v="1"/>
    <s v="theater/plays"/>
    <n v="7.7499999999999999E-2"/>
    <n v="113.42105263157895"/>
    <x v="1"/>
    <s v="plays"/>
    <n v="8"/>
    <n v="1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x v="2827"/>
    <x v="2"/>
    <b v="0"/>
    <n v="23"/>
    <b v="1"/>
    <s v="theater/plays"/>
    <n v="0.20250000000000001"/>
    <n v="104.56521739130434"/>
    <x v="1"/>
    <s v="plays"/>
    <n v="8"/>
    <n v="1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x v="2828"/>
    <x v="0"/>
    <b v="0"/>
    <n v="97"/>
    <b v="1"/>
    <s v="theater/plays"/>
    <n v="3.7894736842105261E-3"/>
    <n v="98.30927835051547"/>
    <x v="1"/>
    <s v="plays"/>
    <n v="8"/>
    <n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x v="2829"/>
    <x v="2"/>
    <b v="0"/>
    <n v="76"/>
    <b v="1"/>
    <s v="theater/plays"/>
    <n v="6.5199999999999994E-2"/>
    <n v="35.039473684210527"/>
    <x v="1"/>
    <s v="plays"/>
    <n v="8"/>
    <n v="1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x v="2830"/>
    <x v="3"/>
    <b v="0"/>
    <n v="11"/>
    <b v="1"/>
    <s v="theater/plays"/>
    <n v="0"/>
    <n v="272.72727272727275"/>
    <x v="1"/>
    <s v="plays"/>
    <n v="8"/>
    <n v="1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x v="2831"/>
    <x v="0"/>
    <b v="0"/>
    <n v="52"/>
    <b v="1"/>
    <s v="theater/plays"/>
    <n v="0.10666666666666667"/>
    <n v="63.846153846153847"/>
    <x v="1"/>
    <s v="plays"/>
    <n v="8"/>
    <n v="1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x v="2832"/>
    <x v="3"/>
    <b v="0"/>
    <n v="95"/>
    <b v="1"/>
    <s v="theater/plays"/>
    <n v="0.14719599999999991"/>
    <n v="30.189368421052631"/>
    <x v="1"/>
    <s v="plays"/>
    <n v="8"/>
    <n v="13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x v="2833"/>
    <x v="0"/>
    <b v="0"/>
    <n v="35"/>
    <b v="1"/>
    <s v="theater/plays"/>
    <n v="8.2592592592592592E-2"/>
    <n v="83.51428571428572"/>
    <x v="1"/>
    <s v="plays"/>
    <n v="8"/>
    <n v="1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x v="2834"/>
    <x v="0"/>
    <b v="0"/>
    <n v="21"/>
    <b v="1"/>
    <s v="theater/plays"/>
    <n v="0.7"/>
    <n v="64.761904761904759"/>
    <x v="1"/>
    <s v="plays"/>
    <n v="8"/>
    <n v="1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x v="2835"/>
    <x v="0"/>
    <b v="0"/>
    <n v="93"/>
    <b v="1"/>
    <s v="theater/plays"/>
    <n v="0.87099000000000004"/>
    <n v="20.118172043010752"/>
    <x v="1"/>
    <s v="plays"/>
    <n v="8"/>
    <n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x v="2836"/>
    <x v="1"/>
    <b v="0"/>
    <n v="11"/>
    <b v="1"/>
    <s v="theater/plays"/>
    <n v="7.7777777777777779E-2"/>
    <n v="44.090909090909093"/>
    <x v="1"/>
    <s v="plays"/>
    <n v="8"/>
    <n v="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x v="2837"/>
    <x v="0"/>
    <b v="0"/>
    <n v="21"/>
    <b v="1"/>
    <s v="theater/plays"/>
    <n v="0"/>
    <n v="40.476190476190474"/>
    <x v="1"/>
    <s v="plays"/>
    <n v="8"/>
    <n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x v="2838"/>
    <x v="3"/>
    <b v="0"/>
    <n v="54"/>
    <b v="1"/>
    <s v="theater/plays"/>
    <n v="0.20250000000000001"/>
    <n v="44.537037037037038"/>
    <x v="1"/>
    <s v="plays"/>
    <n v="8"/>
    <n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x v="2839"/>
    <x v="3"/>
    <b v="0"/>
    <n v="31"/>
    <b v="1"/>
    <s v="theater/plays"/>
    <n v="0.11428571428571428"/>
    <n v="125.80645161290323"/>
    <x v="1"/>
    <s v="plays"/>
    <n v="8"/>
    <n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x v="2840"/>
    <x v="0"/>
    <b v="0"/>
    <n v="132"/>
    <b v="1"/>
    <s v="theater/plays"/>
    <n v="0.04"/>
    <n v="19.696969696969695"/>
    <x v="1"/>
    <s v="plays"/>
    <n v="8"/>
    <n v="1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x v="2841"/>
    <x v="0"/>
    <b v="0"/>
    <n v="1"/>
    <b v="0"/>
    <s v="theater/plays"/>
    <n v="-0.99"/>
    <n v="10"/>
    <x v="1"/>
    <s v="plays"/>
    <n v="8"/>
    <n v="1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x v="2842"/>
    <x v="3"/>
    <b v="0"/>
    <n v="0"/>
    <b v="0"/>
    <s v="theater/plays"/>
    <n v="-1"/>
    <e v="#DIV/0!"/>
    <x v="1"/>
    <s v="plays"/>
    <n v="8"/>
    <n v="1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x v="2843"/>
    <x v="2"/>
    <b v="0"/>
    <n v="0"/>
    <b v="0"/>
    <s v="theater/plays"/>
    <n v="-1"/>
    <e v="#DIV/0!"/>
    <x v="1"/>
    <s v="plays"/>
    <n v="8"/>
    <n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x v="2844"/>
    <x v="2"/>
    <b v="0"/>
    <n v="1"/>
    <b v="0"/>
    <s v="theater/plays"/>
    <n v="-0.94545454545454544"/>
    <n v="30"/>
    <x v="1"/>
    <s v="plays"/>
    <n v="8"/>
    <n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x v="2845"/>
    <x v="0"/>
    <b v="0"/>
    <n v="39"/>
    <b v="0"/>
    <s v="theater/plays"/>
    <n v="-0.68453333333333333"/>
    <n v="60.666666666666664"/>
    <x v="1"/>
    <s v="plays"/>
    <n v="8"/>
    <n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x v="2846"/>
    <x v="0"/>
    <b v="0"/>
    <n v="0"/>
    <b v="0"/>
    <s v="theater/plays"/>
    <n v="-1"/>
    <e v="#DIV/0!"/>
    <x v="1"/>
    <s v="plays"/>
    <n v="8"/>
    <n v="1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x v="2847"/>
    <x v="2"/>
    <b v="0"/>
    <n v="0"/>
    <b v="0"/>
    <s v="theater/plays"/>
    <n v="-1"/>
    <e v="#DIV/0!"/>
    <x v="1"/>
    <s v="plays"/>
    <n v="8"/>
    <n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x v="2848"/>
    <x v="0"/>
    <b v="0"/>
    <n v="3"/>
    <b v="0"/>
    <s v="theater/plays"/>
    <n v="-0.998"/>
    <n v="23.333333333333332"/>
    <x v="1"/>
    <s v="plays"/>
    <n v="8"/>
    <n v="1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x v="2849"/>
    <x v="2"/>
    <b v="0"/>
    <n v="1"/>
    <b v="0"/>
    <s v="theater/plays"/>
    <n v="-0.99"/>
    <n v="5"/>
    <x v="1"/>
    <s v="plays"/>
    <n v="8"/>
    <n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x v="2850"/>
    <x v="3"/>
    <b v="0"/>
    <n v="13"/>
    <b v="0"/>
    <s v="theater/plays"/>
    <n v="-0.96112500000000001"/>
    <n v="23.923076923076923"/>
    <x v="1"/>
    <s v="plays"/>
    <n v="8"/>
    <n v="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x v="2851"/>
    <x v="2"/>
    <b v="0"/>
    <n v="0"/>
    <b v="0"/>
    <s v="theater/plays"/>
    <n v="-1"/>
    <e v="#DIV/0!"/>
    <x v="1"/>
    <s v="plays"/>
    <n v="8"/>
    <n v="1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x v="2852"/>
    <x v="3"/>
    <b v="0"/>
    <n v="6"/>
    <b v="0"/>
    <s v="theater/plays"/>
    <n v="-0.98099999999999998"/>
    <n v="15.833333333333334"/>
    <x v="1"/>
    <s v="plays"/>
    <n v="8"/>
    <n v="1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x v="2853"/>
    <x v="3"/>
    <b v="0"/>
    <n v="0"/>
    <b v="0"/>
    <s v="theater/plays"/>
    <n v="-1"/>
    <e v="#DIV/0!"/>
    <x v="1"/>
    <s v="plays"/>
    <n v="8"/>
    <n v="1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x v="2854"/>
    <x v="0"/>
    <b v="0"/>
    <n v="14"/>
    <b v="0"/>
    <s v="theater/plays"/>
    <n v="-0.58299999999999996"/>
    <n v="29.785714285714285"/>
    <x v="1"/>
    <s v="plays"/>
    <n v="8"/>
    <n v="1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x v="2855"/>
    <x v="0"/>
    <b v="0"/>
    <n v="5"/>
    <b v="0"/>
    <s v="theater/plays"/>
    <n v="-0.5"/>
    <n v="60"/>
    <x v="1"/>
    <s v="plays"/>
    <n v="8"/>
    <n v="1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x v="2856"/>
    <x v="0"/>
    <b v="0"/>
    <n v="6"/>
    <b v="0"/>
    <s v="theater/plays"/>
    <n v="-0.95133333333333336"/>
    <n v="24.333333333333332"/>
    <x v="1"/>
    <s v="plays"/>
    <n v="8"/>
    <n v="1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x v="2857"/>
    <x v="2"/>
    <b v="0"/>
    <n v="15"/>
    <b v="0"/>
    <s v="theater/plays"/>
    <n v="-0.80263157894736847"/>
    <n v="500"/>
    <x v="1"/>
    <s v="plays"/>
    <n v="8"/>
    <n v="1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x v="2858"/>
    <x v="3"/>
    <b v="0"/>
    <n v="0"/>
    <b v="0"/>
    <s v="theater/plays"/>
    <n v="-1"/>
    <e v="#DIV/0!"/>
    <x v="1"/>
    <s v="plays"/>
    <n v="8"/>
    <n v="1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x v="2859"/>
    <x v="0"/>
    <b v="0"/>
    <n v="1"/>
    <b v="0"/>
    <s v="theater/plays"/>
    <n v="-0.98250000000000004"/>
    <n v="35"/>
    <x v="1"/>
    <s v="plays"/>
    <n v="8"/>
    <n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x v="2860"/>
    <x v="2"/>
    <b v="0"/>
    <n v="9"/>
    <b v="0"/>
    <s v="theater/plays"/>
    <n v="-0.9335"/>
    <n v="29.555555555555557"/>
    <x v="1"/>
    <s v="plays"/>
    <n v="8"/>
    <n v="1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x v="2861"/>
    <x v="0"/>
    <b v="0"/>
    <n v="3"/>
    <b v="0"/>
    <s v="theater/plays"/>
    <n v="-0.68"/>
    <n v="26.666666666666668"/>
    <x v="1"/>
    <s v="plays"/>
    <n v="8"/>
    <n v="1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x v="2862"/>
    <x v="3"/>
    <b v="0"/>
    <n v="3"/>
    <b v="0"/>
    <s v="theater/plays"/>
    <n v="-0.99566929133858273"/>
    <n v="18.333333333333332"/>
    <x v="1"/>
    <s v="plays"/>
    <n v="8"/>
    <n v="1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x v="2863"/>
    <x v="3"/>
    <b v="0"/>
    <n v="1"/>
    <b v="0"/>
    <s v="theater/plays"/>
    <n v="-0.99960000000000004"/>
    <n v="20"/>
    <x v="1"/>
    <s v="plays"/>
    <n v="8"/>
    <n v="13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x v="2864"/>
    <x v="0"/>
    <b v="0"/>
    <n v="3"/>
    <b v="0"/>
    <s v="theater/plays"/>
    <n v="-0.98399999999999999"/>
    <n v="13.333333333333334"/>
    <x v="1"/>
    <s v="plays"/>
    <n v="8"/>
    <n v="1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x v="2865"/>
    <x v="3"/>
    <b v="0"/>
    <n v="0"/>
    <b v="0"/>
    <s v="theater/plays"/>
    <n v="-1"/>
    <e v="#DIV/0!"/>
    <x v="1"/>
    <s v="plays"/>
    <n v="8"/>
    <n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x v="2866"/>
    <x v="2"/>
    <b v="0"/>
    <n v="2"/>
    <b v="0"/>
    <s v="theater/plays"/>
    <n v="-0.99099999999999999"/>
    <n v="22.5"/>
    <x v="1"/>
    <s v="plays"/>
    <n v="8"/>
    <n v="1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x v="2867"/>
    <x v="2"/>
    <b v="0"/>
    <n v="10"/>
    <b v="0"/>
    <s v="theater/plays"/>
    <n v="-0.7984"/>
    <n v="50.4"/>
    <x v="1"/>
    <s v="plays"/>
    <n v="8"/>
    <n v="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x v="2868"/>
    <x v="2"/>
    <b v="0"/>
    <n v="60"/>
    <b v="0"/>
    <s v="theater/plays"/>
    <n v="-0.57988266666666666"/>
    <n v="105.02933333333334"/>
    <x v="1"/>
    <s v="plays"/>
    <n v="8"/>
    <n v="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x v="2869"/>
    <x v="2"/>
    <b v="0"/>
    <n v="5"/>
    <b v="0"/>
    <s v="theater/plays"/>
    <n v="-0.99114999999999998"/>
    <n v="35.4"/>
    <x v="1"/>
    <s v="plays"/>
    <n v="8"/>
    <n v="1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x v="2870"/>
    <x v="3"/>
    <b v="0"/>
    <n v="9"/>
    <b v="0"/>
    <s v="theater/plays"/>
    <n v="-0.85"/>
    <n v="83.333333333333329"/>
    <x v="1"/>
    <s v="plays"/>
    <n v="8"/>
    <n v="1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x v="2871"/>
    <x v="3"/>
    <b v="0"/>
    <n v="13"/>
    <b v="0"/>
    <s v="theater/plays"/>
    <n v="-0.95330000000000004"/>
    <n v="35.92307692307692"/>
    <x v="1"/>
    <s v="plays"/>
    <n v="8"/>
    <n v="13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x v="2872"/>
    <x v="0"/>
    <b v="0"/>
    <n v="0"/>
    <b v="0"/>
    <s v="theater/plays"/>
    <n v="-1"/>
    <e v="#DIV/0!"/>
    <x v="1"/>
    <s v="plays"/>
    <n v="8"/>
    <n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x v="2873"/>
    <x v="3"/>
    <b v="0"/>
    <n v="8"/>
    <b v="0"/>
    <s v="theater/plays"/>
    <n v="-0.61880000000000002"/>
    <n v="119.125"/>
    <x v="1"/>
    <s v="plays"/>
    <n v="8"/>
    <n v="1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x v="2874"/>
    <x v="2"/>
    <b v="0"/>
    <n v="3"/>
    <b v="0"/>
    <s v="theater/plays"/>
    <n v="-0.94579999999999997"/>
    <n v="90.333333333333329"/>
    <x v="1"/>
    <s v="plays"/>
    <n v="8"/>
    <n v="1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x v="2875"/>
    <x v="2"/>
    <b v="0"/>
    <n v="3"/>
    <b v="0"/>
    <s v="theater/plays"/>
    <n v="-0.99965000000000004"/>
    <n v="2.3333333333333335"/>
    <x v="1"/>
    <s v="plays"/>
    <n v="8"/>
    <n v="1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x v="2876"/>
    <x v="0"/>
    <b v="0"/>
    <n v="0"/>
    <b v="0"/>
    <s v="theater/plays"/>
    <n v="-1"/>
    <e v="#DIV/0!"/>
    <x v="1"/>
    <s v="plays"/>
    <n v="8"/>
    <n v="1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x v="2877"/>
    <x v="2"/>
    <b v="0"/>
    <n v="6"/>
    <b v="0"/>
    <s v="theater/plays"/>
    <n v="-0.89166666666666672"/>
    <n v="108.33333333333333"/>
    <x v="1"/>
    <s v="plays"/>
    <n v="8"/>
    <n v="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x v="2878"/>
    <x v="0"/>
    <b v="0"/>
    <n v="4"/>
    <b v="0"/>
    <s v="theater/plays"/>
    <n v="-0.97899999999999998"/>
    <n v="15.75"/>
    <x v="1"/>
    <s v="plays"/>
    <n v="8"/>
    <n v="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x v="2879"/>
    <x v="0"/>
    <b v="0"/>
    <n v="1"/>
    <b v="0"/>
    <s v="theater/plays"/>
    <n v="-0.99741071428571426"/>
    <n v="29"/>
    <x v="1"/>
    <s v="plays"/>
    <n v="8"/>
    <n v="1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x v="2880"/>
    <x v="0"/>
    <b v="0"/>
    <n v="29"/>
    <b v="0"/>
    <s v="theater/plays"/>
    <n v="-0.76666666666666672"/>
    <n v="96.551724137931032"/>
    <x v="1"/>
    <s v="plays"/>
    <n v="8"/>
    <n v="1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x v="2881"/>
    <x v="3"/>
    <b v="0"/>
    <n v="0"/>
    <b v="0"/>
    <s v="theater/plays"/>
    <n v="-1"/>
    <e v="#DIV/0!"/>
    <x v="1"/>
    <s v="plays"/>
    <n v="8"/>
    <n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x v="2882"/>
    <x v="2"/>
    <b v="0"/>
    <n v="4"/>
    <b v="0"/>
    <s v="theater/plays"/>
    <n v="-0.66400000000000003"/>
    <n v="63"/>
    <x v="1"/>
    <s v="plays"/>
    <n v="8"/>
    <n v="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x v="2883"/>
    <x v="2"/>
    <b v="0"/>
    <n v="5"/>
    <b v="0"/>
    <s v="theater/plays"/>
    <n v="-0.80920000000000003"/>
    <n v="381.6"/>
    <x v="1"/>
    <s v="plays"/>
    <n v="8"/>
    <n v="1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x v="2884"/>
    <x v="3"/>
    <b v="0"/>
    <n v="4"/>
    <b v="0"/>
    <s v="theater/plays"/>
    <n v="-0.99588888888888893"/>
    <n v="46.25"/>
    <x v="1"/>
    <s v="plays"/>
    <n v="8"/>
    <n v="13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x v="2885"/>
    <x v="0"/>
    <b v="0"/>
    <n v="5"/>
    <b v="0"/>
    <s v="theater/plays"/>
    <n v="-0.67500000000000004"/>
    <n v="26"/>
    <x v="1"/>
    <s v="plays"/>
    <n v="8"/>
    <n v="1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x v="2886"/>
    <x v="0"/>
    <b v="0"/>
    <n v="1"/>
    <b v="0"/>
    <s v="theater/plays"/>
    <n v="-0.95"/>
    <n v="10"/>
    <x v="1"/>
    <s v="plays"/>
    <n v="8"/>
    <n v="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x v="2887"/>
    <x v="3"/>
    <b v="0"/>
    <n v="1"/>
    <b v="0"/>
    <s v="theater/plays"/>
    <n v="-0.99833333333333329"/>
    <n v="5"/>
    <x v="1"/>
    <s v="plays"/>
    <n v="8"/>
    <n v="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x v="2888"/>
    <x v="3"/>
    <b v="0"/>
    <n v="0"/>
    <b v="0"/>
    <s v="theater/plays"/>
    <n v="-1"/>
    <e v="#DIV/0!"/>
    <x v="1"/>
    <s v="plays"/>
    <n v="8"/>
    <n v="1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x v="2889"/>
    <x v="3"/>
    <b v="0"/>
    <n v="14"/>
    <b v="0"/>
    <s v="theater/plays"/>
    <n v="-0.61933333333333329"/>
    <n v="81.571428571428569"/>
    <x v="1"/>
    <s v="plays"/>
    <n v="8"/>
    <n v="1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x v="2890"/>
    <x v="3"/>
    <b v="0"/>
    <n v="3"/>
    <b v="0"/>
    <s v="theater/plays"/>
    <n v="-0.98950000000000005"/>
    <n v="7"/>
    <x v="1"/>
    <s v="plays"/>
    <n v="8"/>
    <n v="1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x v="2891"/>
    <x v="2"/>
    <b v="0"/>
    <n v="10"/>
    <b v="0"/>
    <s v="theater/plays"/>
    <n v="-0.97270000000000001"/>
    <n v="27.3"/>
    <x v="1"/>
    <s v="plays"/>
    <n v="8"/>
    <n v="1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x v="2892"/>
    <x v="3"/>
    <b v="0"/>
    <n v="17"/>
    <b v="0"/>
    <s v="theater/plays"/>
    <n v="-0.90909090909090906"/>
    <n v="29.411764705882351"/>
    <x v="1"/>
    <s v="plays"/>
    <n v="8"/>
    <n v="13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x v="2893"/>
    <x v="3"/>
    <b v="0"/>
    <n v="2"/>
    <b v="0"/>
    <s v="theater/plays"/>
    <n v="-0.995"/>
    <n v="12.5"/>
    <x v="1"/>
    <s v="plays"/>
    <n v="8"/>
    <n v="13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x v="2894"/>
    <x v="0"/>
    <b v="0"/>
    <n v="0"/>
    <b v="0"/>
    <s v="theater/plays"/>
    <n v="-1"/>
    <e v="#DIV/0!"/>
    <x v="1"/>
    <s v="plays"/>
    <n v="8"/>
    <n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x v="2895"/>
    <x v="3"/>
    <b v="0"/>
    <n v="4"/>
    <b v="0"/>
    <s v="theater/plays"/>
    <n v="-0.95399999999999996"/>
    <n v="5.75"/>
    <x v="1"/>
    <s v="plays"/>
    <n v="8"/>
    <n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x v="2896"/>
    <x v="2"/>
    <b v="0"/>
    <n v="12"/>
    <b v="0"/>
    <s v="theater/plays"/>
    <n v="-0.79166666666666663"/>
    <n v="52.083333333333336"/>
    <x v="1"/>
    <s v="plays"/>
    <n v="8"/>
    <n v="1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x v="2897"/>
    <x v="0"/>
    <b v="0"/>
    <n v="3"/>
    <b v="0"/>
    <s v="theater/plays"/>
    <n v="-0.95416666666666672"/>
    <n v="183.33333333333334"/>
    <x v="1"/>
    <s v="plays"/>
    <n v="8"/>
    <n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x v="2898"/>
    <x v="0"/>
    <b v="0"/>
    <n v="12"/>
    <b v="0"/>
    <s v="theater/plays"/>
    <n v="-0.95786666666666664"/>
    <n v="26.333333333333332"/>
    <x v="1"/>
    <s v="plays"/>
    <n v="8"/>
    <n v="1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x v="2899"/>
    <x v="2"/>
    <b v="0"/>
    <n v="0"/>
    <b v="0"/>
    <s v="theater/plays"/>
    <n v="-1"/>
    <e v="#DIV/0!"/>
    <x v="1"/>
    <s v="plays"/>
    <n v="8"/>
    <n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x v="2900"/>
    <x v="3"/>
    <b v="0"/>
    <n v="7"/>
    <b v="0"/>
    <s v="theater/plays"/>
    <n v="-0.38090909090909092"/>
    <n v="486.42857142857144"/>
    <x v="1"/>
    <s v="plays"/>
    <n v="8"/>
    <n v="1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x v="2901"/>
    <x v="3"/>
    <b v="0"/>
    <n v="2"/>
    <b v="0"/>
    <s v="theater/plays"/>
    <n v="-0.99199999999999999"/>
    <n v="3"/>
    <x v="1"/>
    <s v="plays"/>
    <n v="8"/>
    <n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x v="2902"/>
    <x v="0"/>
    <b v="0"/>
    <n v="1"/>
    <b v="0"/>
    <s v="theater/plays"/>
    <n v="-0.99983333333333335"/>
    <n v="25"/>
    <x v="1"/>
    <s v="plays"/>
    <n v="8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x v="2903"/>
    <x v="0"/>
    <b v="0"/>
    <n v="4"/>
    <b v="0"/>
    <s v="theater/plays"/>
    <n v="-0.99219999999999997"/>
    <n v="9.75"/>
    <x v="1"/>
    <s v="plays"/>
    <n v="8"/>
    <n v="1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x v="2904"/>
    <x v="3"/>
    <b v="0"/>
    <n v="4"/>
    <b v="0"/>
    <s v="theater/plays"/>
    <n v="-0.95"/>
    <n v="18.75"/>
    <x v="1"/>
    <s v="plays"/>
    <n v="8"/>
    <n v="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x v="2905"/>
    <x v="2"/>
    <b v="0"/>
    <n v="17"/>
    <b v="0"/>
    <s v="theater/plays"/>
    <n v="-0.82228571428571429"/>
    <n v="36.588235294117645"/>
    <x v="1"/>
    <s v="plays"/>
    <n v="8"/>
    <n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x v="2906"/>
    <x v="0"/>
    <b v="0"/>
    <n v="7"/>
    <b v="0"/>
    <s v="theater/plays"/>
    <n v="-0.90583333333333338"/>
    <n v="80.714285714285708"/>
    <x v="1"/>
    <s v="plays"/>
    <n v="8"/>
    <n v="1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x v="2907"/>
    <x v="2"/>
    <b v="0"/>
    <n v="2"/>
    <b v="0"/>
    <s v="theater/plays"/>
    <n v="-0.99919999999999998"/>
    <n v="1"/>
    <x v="1"/>
    <s v="plays"/>
    <n v="8"/>
    <n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x v="2908"/>
    <x v="2"/>
    <b v="0"/>
    <n v="5"/>
    <b v="0"/>
    <s v="theater/plays"/>
    <n v="-0.97250000000000003"/>
    <n v="52.8"/>
    <x v="1"/>
    <s v="plays"/>
    <n v="8"/>
    <n v="1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x v="2909"/>
    <x v="3"/>
    <b v="0"/>
    <n v="1"/>
    <b v="0"/>
    <s v="theater/plays"/>
    <n v="-0.99988888888888894"/>
    <n v="20"/>
    <x v="1"/>
    <s v="plays"/>
    <n v="8"/>
    <n v="1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x v="2910"/>
    <x v="0"/>
    <b v="0"/>
    <n v="1"/>
    <b v="0"/>
    <s v="theater/plays"/>
    <n v="-0.99996666666666667"/>
    <n v="1"/>
    <x v="1"/>
    <s v="plays"/>
    <n v="8"/>
    <n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x v="2911"/>
    <x v="0"/>
    <b v="0"/>
    <n v="14"/>
    <b v="0"/>
    <s v="theater/plays"/>
    <n v="-0.63500000000000001"/>
    <n v="46.928571428571431"/>
    <x v="1"/>
    <s v="plays"/>
    <n v="8"/>
    <n v="1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x v="2912"/>
    <x v="0"/>
    <b v="0"/>
    <n v="26"/>
    <b v="0"/>
    <s v="theater/plays"/>
    <n v="-0.85941828254847641"/>
    <n v="78.07692307692308"/>
    <x v="1"/>
    <s v="plays"/>
    <n v="8"/>
    <n v="1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x v="2913"/>
    <x v="3"/>
    <b v="0"/>
    <n v="2"/>
    <b v="0"/>
    <s v="theater/plays"/>
    <n v="-0.99980000000000002"/>
    <n v="1"/>
    <x v="1"/>
    <s v="plays"/>
    <n v="8"/>
    <n v="13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x v="2914"/>
    <x v="0"/>
    <b v="0"/>
    <n v="1"/>
    <b v="0"/>
    <s v="theater/plays"/>
    <n v="-0.99995999999999996"/>
    <n v="1"/>
    <x v="1"/>
    <s v="plays"/>
    <n v="8"/>
    <n v="1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x v="2915"/>
    <x v="2"/>
    <b v="0"/>
    <n v="3"/>
    <b v="0"/>
    <s v="theater/plays"/>
    <n v="-0.38900000000000001"/>
    <n v="203.66666666666666"/>
    <x v="1"/>
    <s v="plays"/>
    <n v="8"/>
    <n v="1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x v="2916"/>
    <x v="3"/>
    <b v="0"/>
    <n v="7"/>
    <b v="0"/>
    <s v="theater/plays"/>
    <n v="-0.92162162162162165"/>
    <n v="20.714285714285715"/>
    <x v="1"/>
    <s v="plays"/>
    <n v="8"/>
    <n v="1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x v="2917"/>
    <x v="0"/>
    <b v="0"/>
    <n v="9"/>
    <b v="0"/>
    <s v="theater/plays"/>
    <n v="-0.78149999999999997"/>
    <n v="48.555555555555557"/>
    <x v="1"/>
    <s v="plays"/>
    <n v="8"/>
    <n v="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x v="2918"/>
    <x v="0"/>
    <b v="0"/>
    <n v="20"/>
    <b v="0"/>
    <s v="theater/plays"/>
    <n v="-0.72760000000000002"/>
    <n v="68.099999999999994"/>
    <x v="1"/>
    <s v="plays"/>
    <n v="8"/>
    <n v="1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x v="2919"/>
    <x v="3"/>
    <b v="0"/>
    <n v="6"/>
    <b v="0"/>
    <s v="theater/plays"/>
    <n v="-0.91500000000000004"/>
    <n v="8.5"/>
    <x v="1"/>
    <s v="plays"/>
    <n v="8"/>
    <n v="1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x v="2920"/>
    <x v="0"/>
    <b v="0"/>
    <n v="13"/>
    <b v="0"/>
    <s v="theater/plays"/>
    <n v="-0.73160000000000003"/>
    <n v="51.615384615384613"/>
    <x v="1"/>
    <s v="plays"/>
    <n v="8"/>
    <n v="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x v="2921"/>
    <x v="3"/>
    <b v="0"/>
    <n v="3"/>
    <b v="1"/>
    <s v="theater/musical"/>
    <n v="0.28999999999999998"/>
    <n v="43"/>
    <x v="1"/>
    <s v="musical"/>
    <n v="8"/>
    <n v="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x v="2922"/>
    <x v="0"/>
    <b v="0"/>
    <n v="6"/>
    <b v="1"/>
    <s v="theater/musical"/>
    <n v="0"/>
    <n v="83.333333333333329"/>
    <x v="1"/>
    <s v="musical"/>
    <n v="8"/>
    <n v="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x v="2923"/>
    <x v="0"/>
    <b v="0"/>
    <n v="10"/>
    <b v="1"/>
    <s v="theater/musical"/>
    <n v="0"/>
    <n v="30"/>
    <x v="1"/>
    <s v="musical"/>
    <n v="8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x v="2924"/>
    <x v="0"/>
    <b v="0"/>
    <n v="147"/>
    <b v="1"/>
    <s v="theater/musical"/>
    <n v="3.2000000000000001E-2"/>
    <n v="175.51020408163265"/>
    <x v="1"/>
    <s v="musical"/>
    <n v="8"/>
    <n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x v="2925"/>
    <x v="3"/>
    <b v="0"/>
    <n v="199"/>
    <b v="1"/>
    <s v="theater/musical"/>
    <n v="2.445977777777783E-2"/>
    <n v="231.66175879396985"/>
    <x v="1"/>
    <s v="musical"/>
    <n v="8"/>
    <n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x v="2926"/>
    <x v="0"/>
    <b v="0"/>
    <n v="50"/>
    <b v="1"/>
    <s v="theater/musical"/>
    <n v="0.25"/>
    <n v="75"/>
    <x v="1"/>
    <s v="musical"/>
    <n v="8"/>
    <n v="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x v="2927"/>
    <x v="3"/>
    <b v="0"/>
    <n v="21"/>
    <b v="1"/>
    <s v="theater/musical"/>
    <n v="0.30833333333333335"/>
    <n v="112.14285714285714"/>
    <x v="1"/>
    <s v="musical"/>
    <n v="8"/>
    <n v="1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x v="2928"/>
    <x v="2"/>
    <b v="0"/>
    <n v="24"/>
    <b v="1"/>
    <s v="theater/musical"/>
    <n v="0"/>
    <n v="41.666666666666664"/>
    <x v="1"/>
    <s v="musical"/>
    <n v="8"/>
    <n v="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x v="2929"/>
    <x v="3"/>
    <b v="0"/>
    <n v="32"/>
    <b v="1"/>
    <s v="theater/musical"/>
    <n v="2.0693750000000021E-2"/>
    <n v="255.17343750000001"/>
    <x v="1"/>
    <s v="musical"/>
    <n v="8"/>
    <n v="1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x v="2930"/>
    <x v="0"/>
    <b v="0"/>
    <n v="62"/>
    <b v="1"/>
    <s v="theater/musical"/>
    <n v="9.1999999999999998E-3"/>
    <n v="162.7741935483871"/>
    <x v="1"/>
    <s v="musical"/>
    <n v="8"/>
    <n v="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x v="2931"/>
    <x v="3"/>
    <b v="0"/>
    <n v="9"/>
    <b v="1"/>
    <s v="theater/musical"/>
    <n v="0.06"/>
    <n v="88.333333333333329"/>
    <x v="1"/>
    <s v="musical"/>
    <n v="8"/>
    <n v="1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x v="2932"/>
    <x v="0"/>
    <b v="0"/>
    <n v="38"/>
    <b v="1"/>
    <s v="theater/musical"/>
    <n v="5.0967741935483868E-2"/>
    <n v="85.736842105263165"/>
    <x v="1"/>
    <s v="musical"/>
    <n v="8"/>
    <n v="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x v="2933"/>
    <x v="2"/>
    <b v="0"/>
    <n v="54"/>
    <b v="1"/>
    <s v="theater/musical"/>
    <n v="2.76E-2"/>
    <n v="47.574074074074076"/>
    <x v="1"/>
    <s v="musical"/>
    <n v="8"/>
    <n v="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x v="2934"/>
    <x v="3"/>
    <b v="0"/>
    <n v="37"/>
    <b v="1"/>
    <s v="theater/musical"/>
    <n v="0.08"/>
    <n v="72.972972972972968"/>
    <x v="1"/>
    <s v="musical"/>
    <n v="8"/>
    <n v="1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x v="2935"/>
    <x v="2"/>
    <b v="0"/>
    <n v="39"/>
    <b v="1"/>
    <s v="theater/musical"/>
    <n v="8.8571428571428568E-3"/>
    <n v="90.538461538461533"/>
    <x v="1"/>
    <s v="musical"/>
    <n v="8"/>
    <n v="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x v="2936"/>
    <x v="3"/>
    <b v="0"/>
    <n v="34"/>
    <b v="1"/>
    <s v="theater/musical"/>
    <n v="0.28000000000000003"/>
    <n v="37.647058823529413"/>
    <x v="1"/>
    <s v="musical"/>
    <n v="8"/>
    <n v="15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x v="2937"/>
    <x v="3"/>
    <b v="0"/>
    <n v="55"/>
    <b v="1"/>
    <s v="theater/musical"/>
    <n v="0.33333333333333331"/>
    <n v="36.363636363636367"/>
    <x v="1"/>
    <s v="musical"/>
    <n v="8"/>
    <n v="1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x v="2938"/>
    <x v="3"/>
    <b v="0"/>
    <n v="32"/>
    <b v="1"/>
    <s v="theater/musical"/>
    <n v="1.375E-2"/>
    <n v="126.71875"/>
    <x v="1"/>
    <s v="musical"/>
    <n v="8"/>
    <n v="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x v="2939"/>
    <x v="3"/>
    <b v="0"/>
    <n v="25"/>
    <b v="1"/>
    <s v="theater/musical"/>
    <n v="2.8750000000000001E-2"/>
    <n v="329.2"/>
    <x v="1"/>
    <s v="musical"/>
    <n v="8"/>
    <n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x v="2940"/>
    <x v="3"/>
    <b v="0"/>
    <n v="33"/>
    <b v="1"/>
    <s v="theater/musical"/>
    <n v="7.2400000000000006E-2"/>
    <n v="81.242424242424249"/>
    <x v="1"/>
    <s v="musical"/>
    <n v="8"/>
    <n v="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x v="2941"/>
    <x v="0"/>
    <b v="0"/>
    <n v="1"/>
    <b v="0"/>
    <s v="theater/spaces"/>
    <n v="-0.99995999999999996"/>
    <n v="1"/>
    <x v="1"/>
    <s v="spaces"/>
    <n v="8"/>
    <n v="1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x v="2942"/>
    <x v="0"/>
    <b v="0"/>
    <n v="202"/>
    <b v="0"/>
    <s v="theater/spaces"/>
    <n v="-0.79574999999999996"/>
    <n v="202.22772277227722"/>
    <x v="1"/>
    <s v="spaces"/>
    <n v="8"/>
    <n v="1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x v="2943"/>
    <x v="0"/>
    <b v="0"/>
    <n v="0"/>
    <b v="0"/>
    <s v="theater/spaces"/>
    <n v="-1"/>
    <e v="#DIV/0!"/>
    <x v="1"/>
    <s v="spaces"/>
    <n v="8"/>
    <n v="1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x v="2944"/>
    <x v="0"/>
    <b v="0"/>
    <n v="1"/>
    <b v="0"/>
    <s v="theater/spaces"/>
    <n v="-0.99"/>
    <n v="100"/>
    <x v="1"/>
    <s v="spaces"/>
    <n v="8"/>
    <n v="1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x v="2945"/>
    <x v="0"/>
    <b v="0"/>
    <n v="0"/>
    <b v="0"/>
    <s v="theater/spaces"/>
    <n v="-1"/>
    <e v="#DIV/0!"/>
    <x v="1"/>
    <s v="spaces"/>
    <n v="8"/>
    <n v="1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x v="2946"/>
    <x v="2"/>
    <b v="0"/>
    <n v="2"/>
    <b v="0"/>
    <s v="theater/spaces"/>
    <n v="-0.999"/>
    <n v="1"/>
    <x v="1"/>
    <s v="spaces"/>
    <n v="8"/>
    <n v="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x v="2947"/>
    <x v="2"/>
    <b v="0"/>
    <n v="13"/>
    <b v="0"/>
    <s v="theater/spaces"/>
    <n v="-0.95711999999999997"/>
    <n v="82.461538461538467"/>
    <x v="1"/>
    <s v="spaces"/>
    <n v="8"/>
    <n v="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x v="2948"/>
    <x v="0"/>
    <b v="0"/>
    <n v="9"/>
    <b v="0"/>
    <s v="theater/spaces"/>
    <n v="-0.99995199999999995"/>
    <n v="2.6666666666666665"/>
    <x v="1"/>
    <s v="spaces"/>
    <n v="8"/>
    <n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x v="2949"/>
    <x v="0"/>
    <b v="0"/>
    <n v="2"/>
    <b v="0"/>
    <s v="theater/spaces"/>
    <n v="-0.97499999999999998"/>
    <n v="12.5"/>
    <x v="1"/>
    <s v="spaces"/>
    <n v="8"/>
    <n v="1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x v="2950"/>
    <x v="0"/>
    <b v="0"/>
    <n v="0"/>
    <b v="0"/>
    <s v="theater/spaces"/>
    <n v="-1"/>
    <e v="#DIV/0!"/>
    <x v="1"/>
    <s v="spaces"/>
    <n v="8"/>
    <n v="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x v="2951"/>
    <x v="3"/>
    <b v="0"/>
    <n v="58"/>
    <b v="0"/>
    <s v="theater/spaces"/>
    <n v="-0.97807999999999995"/>
    <n v="18.896551724137932"/>
    <x v="1"/>
    <s v="spaces"/>
    <n v="8"/>
    <n v="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x v="2952"/>
    <x v="2"/>
    <b v="0"/>
    <n v="8"/>
    <b v="0"/>
    <s v="theater/spaces"/>
    <n v="-0.91974999999999996"/>
    <n v="200.625"/>
    <x v="1"/>
    <s v="spaces"/>
    <n v="8"/>
    <n v="1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x v="2953"/>
    <x v="0"/>
    <b v="0"/>
    <n v="3"/>
    <b v="0"/>
    <s v="theater/spaces"/>
    <n v="-0.99848749999999997"/>
    <n v="201.66666666666666"/>
    <x v="1"/>
    <s v="spaces"/>
    <n v="8"/>
    <n v="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x v="2954"/>
    <x v="1"/>
    <b v="0"/>
    <n v="0"/>
    <b v="0"/>
    <s v="theater/spaces"/>
    <n v="-1"/>
    <e v="#DIV/0!"/>
    <x v="1"/>
    <s v="spaces"/>
    <n v="8"/>
    <n v="1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x v="2955"/>
    <x v="0"/>
    <b v="0"/>
    <n v="11"/>
    <b v="0"/>
    <s v="theater/spaces"/>
    <n v="-0.40416666666666667"/>
    <n v="65"/>
    <x v="1"/>
    <s v="spaces"/>
    <n v="8"/>
    <n v="1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x v="2956"/>
    <x v="2"/>
    <b v="0"/>
    <n v="20"/>
    <b v="0"/>
    <s v="theater/spaces"/>
    <n v="-0.83265822784810128"/>
    <n v="66.099999999999994"/>
    <x v="1"/>
    <s v="spaces"/>
    <n v="8"/>
    <n v="1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x v="2957"/>
    <x v="0"/>
    <b v="0"/>
    <n v="3"/>
    <b v="0"/>
    <s v="theater/spaces"/>
    <n v="-0.98133333333333328"/>
    <n v="93.333333333333329"/>
    <x v="1"/>
    <s v="spaces"/>
    <n v="8"/>
    <n v="1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x v="2958"/>
    <x v="2"/>
    <b v="0"/>
    <n v="0"/>
    <b v="0"/>
    <s v="theater/spaces"/>
    <n v="-1"/>
    <e v="#DIV/0!"/>
    <x v="1"/>
    <s v="spaces"/>
    <n v="8"/>
    <n v="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x v="2959"/>
    <x v="2"/>
    <b v="0"/>
    <n v="0"/>
    <b v="0"/>
    <s v="theater/spaces"/>
    <n v="-1"/>
    <e v="#DIV/0!"/>
    <x v="1"/>
    <s v="spaces"/>
    <n v="8"/>
    <n v="1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x v="2960"/>
    <x v="3"/>
    <b v="0"/>
    <n v="0"/>
    <b v="0"/>
    <s v="theater/spaces"/>
    <n v="-1"/>
    <e v="#DIV/0!"/>
    <x v="1"/>
    <s v="spaces"/>
    <n v="8"/>
    <n v="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x v="2961"/>
    <x v="0"/>
    <b v="0"/>
    <n v="108"/>
    <b v="1"/>
    <s v="theater/plays"/>
    <n v="9.6199999999999994E-2"/>
    <n v="50.75"/>
    <x v="1"/>
    <s v="plays"/>
    <n v="8"/>
    <n v="1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x v="2962"/>
    <x v="0"/>
    <b v="0"/>
    <n v="20"/>
    <b v="1"/>
    <s v="theater/plays"/>
    <n v="0.218"/>
    <n v="60.9"/>
    <x v="1"/>
    <s v="plays"/>
    <n v="8"/>
    <n v="1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x v="2963"/>
    <x v="0"/>
    <b v="0"/>
    <n v="98"/>
    <b v="1"/>
    <s v="theater/plays"/>
    <n v="6.8500000000000005E-2"/>
    <n v="109.03061224489795"/>
    <x v="1"/>
    <s v="plays"/>
    <n v="8"/>
    <n v="1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x v="2964"/>
    <x v="3"/>
    <b v="0"/>
    <n v="196"/>
    <b v="1"/>
    <s v="theater/plays"/>
    <n v="7.1379999999999196E-3"/>
    <n v="25.692295918367346"/>
    <x v="1"/>
    <s v="plays"/>
    <n v="8"/>
    <n v="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x v="2965"/>
    <x v="0"/>
    <b v="0"/>
    <n v="39"/>
    <b v="1"/>
    <s v="theater/plays"/>
    <n v="0.09"/>
    <n v="41.92307692307692"/>
    <x v="1"/>
    <s v="plays"/>
    <n v="8"/>
    <n v="1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x v="2966"/>
    <x v="0"/>
    <b v="0"/>
    <n v="128"/>
    <b v="1"/>
    <s v="theater/plays"/>
    <n v="0.1363"/>
    <n v="88.7734375"/>
    <x v="1"/>
    <s v="plays"/>
    <n v="8"/>
    <n v="1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x v="2967"/>
    <x v="0"/>
    <b v="0"/>
    <n v="71"/>
    <b v="1"/>
    <s v="theater/plays"/>
    <n v="0.13919999999999999"/>
    <n v="80.225352112676063"/>
    <x v="1"/>
    <s v="plays"/>
    <n v="8"/>
    <n v="1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x v="2968"/>
    <x v="2"/>
    <b v="0"/>
    <n v="47"/>
    <b v="1"/>
    <s v="theater/plays"/>
    <n v="0.06"/>
    <n v="78.936170212765958"/>
    <x v="1"/>
    <s v="plays"/>
    <n v="8"/>
    <n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x v="2969"/>
    <x v="0"/>
    <b v="0"/>
    <n v="17"/>
    <b v="1"/>
    <s v="theater/plays"/>
    <n v="0.625"/>
    <n v="95.588235294117652"/>
    <x v="1"/>
    <s v="plays"/>
    <n v="8"/>
    <n v="1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x v="2970"/>
    <x v="3"/>
    <b v="0"/>
    <n v="91"/>
    <b v="1"/>
    <s v="theater/plays"/>
    <n v="0.06"/>
    <n v="69.890109890109883"/>
    <x v="1"/>
    <s v="plays"/>
    <n v="8"/>
    <n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x v="2971"/>
    <x v="3"/>
    <b v="0"/>
    <n v="43"/>
    <b v="1"/>
    <s v="theater/plays"/>
    <n v="1.5625000000000001E-3"/>
    <n v="74.534883720930239"/>
    <x v="1"/>
    <s v="plays"/>
    <n v="8"/>
    <n v="13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x v="2972"/>
    <x v="2"/>
    <b v="0"/>
    <n v="17"/>
    <b v="1"/>
    <s v="theater/plays"/>
    <n v="5.3499999999999999E-2"/>
    <n v="123.94117647058823"/>
    <x v="1"/>
    <s v="plays"/>
    <n v="8"/>
    <n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x v="2973"/>
    <x v="0"/>
    <b v="0"/>
    <n v="33"/>
    <b v="1"/>
    <s v="theater/plays"/>
    <n v="0.748"/>
    <n v="264.84848484848487"/>
    <x v="1"/>
    <s v="plays"/>
    <n v="8"/>
    <n v="1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x v="2974"/>
    <x v="3"/>
    <b v="0"/>
    <n v="87"/>
    <b v="1"/>
    <s v="theater/plays"/>
    <n v="0.02"/>
    <n v="58.620689655172413"/>
    <x v="1"/>
    <s v="plays"/>
    <n v="8"/>
    <n v="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x v="2975"/>
    <x v="3"/>
    <b v="0"/>
    <n v="113"/>
    <b v="1"/>
    <s v="theater/plays"/>
    <n v="1.25E-3"/>
    <n v="70.884955752212392"/>
    <x v="1"/>
    <s v="plays"/>
    <n v="8"/>
    <n v="1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x v="2976"/>
    <x v="2"/>
    <b v="0"/>
    <n v="14"/>
    <b v="1"/>
    <s v="theater/plays"/>
    <n v="0.7142857142857143"/>
    <n v="8.5714285714285712"/>
    <x v="1"/>
    <s v="plays"/>
    <n v="8"/>
    <n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x v="2977"/>
    <x v="0"/>
    <b v="0"/>
    <n v="30"/>
    <b v="1"/>
    <s v="theater/plays"/>
    <n v="0.13566666666666666"/>
    <n v="113.56666666666666"/>
    <x v="1"/>
    <s v="plays"/>
    <n v="8"/>
    <n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x v="2978"/>
    <x v="3"/>
    <b v="0"/>
    <n v="16"/>
    <b v="1"/>
    <s v="theater/plays"/>
    <n v="0.29466666666666669"/>
    <n v="60.6875"/>
    <x v="1"/>
    <s v="plays"/>
    <n v="8"/>
    <n v="1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x v="2979"/>
    <x v="3"/>
    <b v="0"/>
    <n v="46"/>
    <b v="1"/>
    <s v="theater/plays"/>
    <n v="1.4E-2"/>
    <n v="110.21739130434783"/>
    <x v="1"/>
    <s v="plays"/>
    <n v="8"/>
    <n v="1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x v="2980"/>
    <x v="0"/>
    <b v="0"/>
    <n v="24"/>
    <b v="1"/>
    <s v="theater/plays"/>
    <n v="9.166666666666666E-2"/>
    <n v="136.45833333333334"/>
    <x v="1"/>
    <s v="plays"/>
    <n v="8"/>
    <n v="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x v="2981"/>
    <x v="0"/>
    <b v="1"/>
    <n v="97"/>
    <b v="1"/>
    <s v="theater/spaces"/>
    <n v="0.28925000000000001"/>
    <n v="53.164948453608247"/>
    <x v="1"/>
    <s v="spaces"/>
    <n v="8"/>
    <n v="1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x v="2982"/>
    <x v="2"/>
    <b v="1"/>
    <n v="59"/>
    <b v="1"/>
    <s v="theater/spaces"/>
    <n v="2.06E-2"/>
    <n v="86.491525423728817"/>
    <x v="1"/>
    <s v="spaces"/>
    <n v="8"/>
    <n v="1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x v="2983"/>
    <x v="3"/>
    <b v="1"/>
    <n v="1095"/>
    <b v="1"/>
    <s v="theater/spaces"/>
    <n v="0.46539577586206898"/>
    <n v="155.23827397260274"/>
    <x v="1"/>
    <s v="spaces"/>
    <n v="8"/>
    <n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x v="2984"/>
    <x v="2"/>
    <b v="1"/>
    <n v="218"/>
    <b v="1"/>
    <s v="theater/spaces"/>
    <n v="3.5200000000000001E-3"/>
    <n v="115.08256880733946"/>
    <x v="1"/>
    <s v="spaces"/>
    <n v="8"/>
    <n v="1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x v="2985"/>
    <x v="2"/>
    <b v="0"/>
    <n v="111"/>
    <b v="1"/>
    <s v="theater/spaces"/>
    <n v="0.2165"/>
    <n v="109.5945945945946"/>
    <x v="1"/>
    <s v="spaces"/>
    <n v="8"/>
    <n v="1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x v="2986"/>
    <x v="2"/>
    <b v="0"/>
    <n v="56"/>
    <b v="1"/>
    <s v="theater/spaces"/>
    <n v="5.5E-2"/>
    <n v="45.214285714285715"/>
    <x v="1"/>
    <s v="spaces"/>
    <n v="8"/>
    <n v="1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x v="2987"/>
    <x v="2"/>
    <b v="0"/>
    <n v="265"/>
    <b v="1"/>
    <s v="theater/spaces"/>
    <n v="0.10400800000000003"/>
    <n v="104.15169811320754"/>
    <x v="1"/>
    <s v="spaces"/>
    <n v="8"/>
    <n v="1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x v="2988"/>
    <x v="2"/>
    <b v="0"/>
    <n v="28"/>
    <b v="1"/>
    <s v="theater/spaces"/>
    <n v="0"/>
    <n v="35.714285714285715"/>
    <x v="1"/>
    <s v="spaces"/>
    <n v="8"/>
    <n v="14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x v="2989"/>
    <x v="0"/>
    <b v="0"/>
    <n v="364"/>
    <b v="1"/>
    <s v="theater/spaces"/>
    <n v="0.76534999999999997"/>
    <n v="96.997252747252745"/>
    <x v="1"/>
    <s v="spaces"/>
    <n v="8"/>
    <n v="1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x v="2990"/>
    <x v="0"/>
    <b v="0"/>
    <n v="27"/>
    <b v="1"/>
    <s v="theater/spaces"/>
    <n v="0"/>
    <n v="370.37037037037038"/>
    <x v="1"/>
    <s v="spaces"/>
    <n v="8"/>
    <n v="1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x v="2991"/>
    <x v="1"/>
    <b v="0"/>
    <n v="93"/>
    <b v="1"/>
    <s v="theater/spaces"/>
    <n v="3.2941176470588238E-2"/>
    <n v="94.408602150537632"/>
    <x v="1"/>
    <s v="spaces"/>
    <n v="8"/>
    <n v="1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x v="2992"/>
    <x v="2"/>
    <b v="0"/>
    <n v="64"/>
    <b v="1"/>
    <s v="theater/spaces"/>
    <n v="4.4999999999999998E-2"/>
    <n v="48.984375"/>
    <x v="1"/>
    <s v="spaces"/>
    <n v="8"/>
    <n v="14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x v="2993"/>
    <x v="2"/>
    <b v="0"/>
    <n v="22"/>
    <b v="1"/>
    <s v="theater/spaces"/>
    <n v="3.0000000000000001E-3"/>
    <n v="45.590909090909093"/>
    <x v="1"/>
    <s v="spaces"/>
    <n v="8"/>
    <n v="1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x v="2994"/>
    <x v="3"/>
    <b v="0"/>
    <n v="59"/>
    <b v="1"/>
    <s v="theater/spaces"/>
    <n v="3.5774666666666666"/>
    <n v="23.275254237288134"/>
    <x v="1"/>
    <s v="spaces"/>
    <n v="8"/>
    <n v="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x v="2995"/>
    <x v="2"/>
    <b v="0"/>
    <n v="249"/>
    <b v="1"/>
    <s v="theater/spaces"/>
    <n v="4.9599999999999998E-2"/>
    <n v="63.2289156626506"/>
    <x v="1"/>
    <s v="spaces"/>
    <n v="8"/>
    <n v="1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x v="2996"/>
    <x v="0"/>
    <b v="0"/>
    <n v="392"/>
    <b v="1"/>
    <s v="theater/spaces"/>
    <n v="0.71942857142857142"/>
    <n v="153.5204081632653"/>
    <x v="1"/>
    <s v="spaces"/>
    <n v="8"/>
    <n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x v="2997"/>
    <x v="1"/>
    <b v="0"/>
    <n v="115"/>
    <b v="1"/>
    <s v="theater/spaces"/>
    <n v="3.73E-2"/>
    <n v="90.2"/>
    <x v="1"/>
    <s v="spaces"/>
    <n v="8"/>
    <n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x v="2998"/>
    <x v="3"/>
    <b v="0"/>
    <n v="433"/>
    <b v="1"/>
    <s v="theater/spaces"/>
    <n v="3.0290000000000001E-2"/>
    <n v="118.97113163972287"/>
    <x v="1"/>
    <s v="spaces"/>
    <n v="8"/>
    <n v="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x v="2999"/>
    <x v="1"/>
    <b v="0"/>
    <n v="20"/>
    <b v="1"/>
    <s v="theater/spaces"/>
    <n v="0.18888888888888888"/>
    <n v="80.25"/>
    <x v="1"/>
    <s v="spaces"/>
    <n v="8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x v="3000"/>
    <x v="1"/>
    <b v="0"/>
    <n v="8"/>
    <b v="1"/>
    <s v="theater/spaces"/>
    <n v="0"/>
    <n v="62.5"/>
    <x v="1"/>
    <s v="spaces"/>
    <n v="8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x v="3001"/>
    <x v="2"/>
    <b v="0"/>
    <n v="175"/>
    <b v="1"/>
    <s v="theater/spaces"/>
    <n v="2.1869988910451896"/>
    <n v="131.37719999999999"/>
    <x v="1"/>
    <s v="spaces"/>
    <n v="8"/>
    <n v="1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x v="3002"/>
    <x v="5"/>
    <b v="0"/>
    <n v="104"/>
    <b v="1"/>
    <s v="theater/spaces"/>
    <n v="8.5061428571428607E-2"/>
    <n v="73.032980769230775"/>
    <x v="1"/>
    <s v="spaces"/>
    <n v="8"/>
    <n v="1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x v="3003"/>
    <x v="2"/>
    <b v="0"/>
    <n v="17"/>
    <b v="1"/>
    <s v="theater/spaces"/>
    <n v="1.1666666666666667E-2"/>
    <n v="178.52941176470588"/>
    <x v="1"/>
    <s v="spaces"/>
    <n v="8"/>
    <n v="1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x v="3004"/>
    <x v="3"/>
    <b v="0"/>
    <n v="277"/>
    <b v="1"/>
    <s v="theater/spaces"/>
    <n v="0.12814999999999999"/>
    <n v="162.90974729241879"/>
    <x v="1"/>
    <s v="spaces"/>
    <n v="8"/>
    <n v="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x v="3005"/>
    <x v="3"/>
    <b v="0"/>
    <n v="118"/>
    <b v="1"/>
    <s v="theater/spaces"/>
    <n v="0.20496226415094343"/>
    <n v="108.24237288135593"/>
    <x v="1"/>
    <s v="spaces"/>
    <n v="8"/>
    <n v="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x v="3006"/>
    <x v="3"/>
    <b v="0"/>
    <n v="97"/>
    <b v="1"/>
    <s v="theater/spaces"/>
    <n v="7.7499999999999999E-2"/>
    <n v="88.865979381443296"/>
    <x v="1"/>
    <s v="spaces"/>
    <n v="8"/>
    <n v="14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x v="3007"/>
    <x v="0"/>
    <b v="0"/>
    <n v="20"/>
    <b v="1"/>
    <s v="theater/spaces"/>
    <n v="0.8"/>
    <n v="54"/>
    <x v="1"/>
    <s v="spaces"/>
    <n v="8"/>
    <n v="1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x v="3008"/>
    <x v="0"/>
    <b v="0"/>
    <n v="26"/>
    <b v="1"/>
    <s v="theater/spaces"/>
    <n v="1.1666666666666667E-2"/>
    <n v="116.73076923076923"/>
    <x v="1"/>
    <s v="spaces"/>
    <n v="8"/>
    <n v="1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x v="3009"/>
    <x v="3"/>
    <b v="0"/>
    <n v="128"/>
    <b v="1"/>
    <s v="theater/spaces"/>
    <n v="0.19756000000000001"/>
    <n v="233.8984375"/>
    <x v="1"/>
    <s v="spaces"/>
    <n v="8"/>
    <n v="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x v="3010"/>
    <x v="3"/>
    <b v="0"/>
    <n v="15"/>
    <b v="1"/>
    <s v="theater/spaces"/>
    <n v="0.57999999999999996"/>
    <n v="158"/>
    <x v="1"/>
    <s v="spaces"/>
    <n v="8"/>
    <n v="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x v="3011"/>
    <x v="0"/>
    <b v="0"/>
    <n v="25"/>
    <b v="1"/>
    <s v="theater/spaces"/>
    <n v="0.23666666666666666"/>
    <n v="14.84"/>
    <x v="1"/>
    <s v="spaces"/>
    <n v="8"/>
    <n v="1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x v="3012"/>
    <x v="0"/>
    <b v="0"/>
    <n v="55"/>
    <b v="1"/>
    <s v="theater/spaces"/>
    <n v="0.17125000000000001"/>
    <n v="85.181818181818187"/>
    <x v="1"/>
    <s v="spaces"/>
    <n v="8"/>
    <n v="1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x v="3013"/>
    <x v="0"/>
    <b v="0"/>
    <n v="107"/>
    <b v="1"/>
    <s v="theater/spaces"/>
    <n v="0.5696"/>
    <n v="146.69158878504672"/>
    <x v="1"/>
    <s v="spaces"/>
    <n v="8"/>
    <n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x v="3014"/>
    <x v="3"/>
    <b v="0"/>
    <n v="557"/>
    <b v="1"/>
    <s v="theater/spaces"/>
    <n v="0.13103999999999999"/>
    <n v="50.764811490125673"/>
    <x v="1"/>
    <s v="spaces"/>
    <n v="8"/>
    <n v="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x v="3015"/>
    <x v="3"/>
    <b v="0"/>
    <n v="40"/>
    <b v="1"/>
    <s v="theater/spaces"/>
    <n v="3.1764705882352938E-2"/>
    <n v="87.7"/>
    <x v="1"/>
    <s v="spaces"/>
    <n v="8"/>
    <n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x v="3016"/>
    <x v="3"/>
    <b v="0"/>
    <n v="36"/>
    <b v="1"/>
    <s v="theater/spaces"/>
    <n v="2.611764705882353E-2"/>
    <n v="242.27777777777777"/>
    <x v="1"/>
    <s v="spaces"/>
    <n v="8"/>
    <n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x v="3017"/>
    <x v="3"/>
    <b v="0"/>
    <n v="159"/>
    <b v="1"/>
    <s v="theater/spaces"/>
    <n v="5.8409090909090911E-2"/>
    <n v="146.44654088050314"/>
    <x v="1"/>
    <s v="spaces"/>
    <n v="8"/>
    <n v="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x v="3018"/>
    <x v="0"/>
    <b v="0"/>
    <n v="41"/>
    <b v="1"/>
    <s v="theater/spaces"/>
    <n v="7.1428571428571426E-3"/>
    <n v="103.17073170731707"/>
    <x v="1"/>
    <s v="spaces"/>
    <n v="8"/>
    <n v="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x v="3019"/>
    <x v="3"/>
    <b v="0"/>
    <n v="226"/>
    <b v="1"/>
    <s v="theater/spaces"/>
    <n v="0.21233333333333335"/>
    <n v="80.464601769911511"/>
    <x v="1"/>
    <s v="spaces"/>
    <n v="8"/>
    <n v="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x v="3020"/>
    <x v="0"/>
    <b v="0"/>
    <n v="30"/>
    <b v="1"/>
    <s v="theater/spaces"/>
    <n v="5.7142857142857143E-3"/>
    <n v="234.66666666666666"/>
    <x v="1"/>
    <s v="spaces"/>
    <n v="8"/>
    <n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x v="3021"/>
    <x v="2"/>
    <b v="0"/>
    <n v="103"/>
    <b v="1"/>
    <s v="theater/spaces"/>
    <n v="0.16022222222222221"/>
    <n v="50.689320388349515"/>
    <x v="1"/>
    <s v="spaces"/>
    <n v="8"/>
    <n v="1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x v="3022"/>
    <x v="2"/>
    <b v="0"/>
    <n v="62"/>
    <b v="1"/>
    <s v="theater/spaces"/>
    <n v="8.8000000000000005E-3"/>
    <n v="162.70967741935485"/>
    <x v="1"/>
    <s v="spaces"/>
    <n v="8"/>
    <n v="1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x v="3023"/>
    <x v="0"/>
    <b v="0"/>
    <n v="6"/>
    <b v="1"/>
    <s v="theater/spaces"/>
    <n v="0.03"/>
    <n v="120.16666666666667"/>
    <x v="1"/>
    <s v="spaces"/>
    <n v="8"/>
    <n v="1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x v="3024"/>
    <x v="5"/>
    <b v="0"/>
    <n v="182"/>
    <b v="1"/>
    <s v="theater/spaces"/>
    <n v="1.4641999999999999"/>
    <n v="67.697802197802204"/>
    <x v="1"/>
    <s v="spaces"/>
    <n v="8"/>
    <n v="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x v="3025"/>
    <x v="3"/>
    <b v="0"/>
    <n v="145"/>
    <b v="1"/>
    <s v="theater/spaces"/>
    <n v="2.0219999999999998"/>
    <n v="52.103448275862071"/>
    <x v="1"/>
    <s v="spaces"/>
    <n v="8"/>
    <n v="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x v="3026"/>
    <x v="1"/>
    <b v="0"/>
    <n v="25"/>
    <b v="1"/>
    <s v="theater/spaces"/>
    <n v="0.43333333333333335"/>
    <n v="51.6"/>
    <x v="1"/>
    <s v="spaces"/>
    <n v="8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x v="3027"/>
    <x v="0"/>
    <b v="0"/>
    <n v="320"/>
    <b v="1"/>
    <s v="theater/spaces"/>
    <n v="0.31440000000000001"/>
    <n v="164.3"/>
    <x v="1"/>
    <s v="spaces"/>
    <n v="8"/>
    <n v="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x v="3028"/>
    <x v="2"/>
    <b v="0"/>
    <n v="99"/>
    <b v="1"/>
    <s v="theater/spaces"/>
    <n v="0.68020000000000003"/>
    <n v="84.858585858585855"/>
    <x v="1"/>
    <s v="spaces"/>
    <n v="8"/>
    <n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x v="3029"/>
    <x v="3"/>
    <b v="0"/>
    <n v="348"/>
    <b v="1"/>
    <s v="theater/spaces"/>
    <n v="9.6766666666666667E-2"/>
    <n v="94.548850574712645"/>
    <x v="1"/>
    <s v="spaces"/>
    <n v="8"/>
    <n v="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x v="3030"/>
    <x v="0"/>
    <b v="0"/>
    <n v="41"/>
    <b v="1"/>
    <s v="theater/spaces"/>
    <n v="6.6857142857142851E-2"/>
    <n v="45.536585365853661"/>
    <x v="1"/>
    <s v="spaces"/>
    <n v="8"/>
    <n v="1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x v="3031"/>
    <x v="2"/>
    <b v="0"/>
    <n v="29"/>
    <b v="1"/>
    <s v="theater/spaces"/>
    <n v="0"/>
    <n v="51.724137931034484"/>
    <x v="1"/>
    <s v="spaces"/>
    <n v="8"/>
    <n v="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x v="3032"/>
    <x v="0"/>
    <b v="0"/>
    <n v="25"/>
    <b v="1"/>
    <s v="theater/spaces"/>
    <n v="0.27200000000000002"/>
    <n v="50.88"/>
    <x v="1"/>
    <s v="spaces"/>
    <n v="8"/>
    <n v="1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x v="3033"/>
    <x v="2"/>
    <b v="0"/>
    <n v="23"/>
    <b v="1"/>
    <s v="theater/spaces"/>
    <n v="0.46533333333333332"/>
    <n v="191.13043478260869"/>
    <x v="1"/>
    <s v="spaces"/>
    <n v="8"/>
    <n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x v="3034"/>
    <x v="2"/>
    <b v="0"/>
    <n v="1260"/>
    <b v="1"/>
    <s v="theater/spaces"/>
    <n v="0.12536"/>
    <n v="89.314285714285717"/>
    <x v="1"/>
    <s v="spaces"/>
    <n v="8"/>
    <n v="1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x v="3035"/>
    <x v="4"/>
    <b v="0"/>
    <n v="307"/>
    <b v="1"/>
    <s v="theater/spaces"/>
    <n v="8.7868399999999972E-2"/>
    <n v="88.588631921824103"/>
    <x v="1"/>
    <s v="spaces"/>
    <n v="8"/>
    <n v="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x v="3036"/>
    <x v="4"/>
    <b v="0"/>
    <n v="329"/>
    <b v="1"/>
    <s v="theater/spaces"/>
    <n v="0.26732"/>
    <n v="96.300911854103347"/>
    <x v="1"/>
    <s v="spaces"/>
    <n v="8"/>
    <n v="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x v="3037"/>
    <x v="7"/>
    <b v="0"/>
    <n v="32"/>
    <b v="1"/>
    <s v="theater/spaces"/>
    <n v="1.1319999999999999"/>
    <n v="33.3125"/>
    <x v="1"/>
    <s v="spaces"/>
    <n v="8"/>
    <n v="1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x v="3038"/>
    <x v="2"/>
    <b v="0"/>
    <n v="27"/>
    <b v="1"/>
    <s v="theater/spaces"/>
    <n v="5.0000000000000001E-3"/>
    <n v="37.222222222222221"/>
    <x v="1"/>
    <s v="spaces"/>
    <n v="8"/>
    <n v="1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x v="3039"/>
    <x v="4"/>
    <b v="0"/>
    <n v="236"/>
    <b v="1"/>
    <s v="theater/spaces"/>
    <n v="8.7138999999999939E-2"/>
    <n v="92.130423728813554"/>
    <x v="1"/>
    <s v="spaces"/>
    <n v="8"/>
    <n v="1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x v="3040"/>
    <x v="0"/>
    <b v="0"/>
    <n v="42"/>
    <b v="1"/>
    <s v="theater/spaces"/>
    <n v="7.4999999999999997E-2"/>
    <n v="76.785714285714292"/>
    <x v="1"/>
    <s v="spaces"/>
    <n v="8"/>
    <n v="14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x v="3041"/>
    <x v="0"/>
    <b v="0"/>
    <n v="95"/>
    <b v="1"/>
    <s v="theater/spaces"/>
    <n v="0.10481927710843374"/>
    <n v="96.526315789473685"/>
    <x v="1"/>
    <s v="spaces"/>
    <n v="8"/>
    <n v="1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x v="3042"/>
    <x v="0"/>
    <b v="0"/>
    <n v="37"/>
    <b v="1"/>
    <s v="theater/spaces"/>
    <n v="0.28000000000000003"/>
    <n v="51.891891891891895"/>
    <x v="1"/>
    <s v="spaces"/>
    <n v="8"/>
    <n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x v="3043"/>
    <x v="0"/>
    <b v="0"/>
    <n v="128"/>
    <b v="1"/>
    <s v="theater/spaces"/>
    <n v="0.10006666666666666"/>
    <n v="128.9140625"/>
    <x v="1"/>
    <s v="spaces"/>
    <n v="8"/>
    <n v="1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x v="3044"/>
    <x v="2"/>
    <b v="0"/>
    <n v="156"/>
    <b v="1"/>
    <s v="theater/spaces"/>
    <n v="9.3416666666666662E-2"/>
    <n v="84.108974358974365"/>
    <x v="1"/>
    <s v="spaces"/>
    <n v="8"/>
    <n v="1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x v="3045"/>
    <x v="3"/>
    <b v="0"/>
    <n v="64"/>
    <b v="1"/>
    <s v="theater/spaces"/>
    <n v="0.32706500000000005"/>
    <n v="82.941562500000003"/>
    <x v="1"/>
    <s v="spaces"/>
    <n v="8"/>
    <n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x v="3046"/>
    <x v="3"/>
    <b v="0"/>
    <n v="58"/>
    <b v="1"/>
    <s v="theater/spaces"/>
    <n v="0.90848101265822789"/>
    <n v="259.94827586206895"/>
    <x v="1"/>
    <s v="spaces"/>
    <n v="8"/>
    <n v="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x v="3047"/>
    <x v="2"/>
    <b v="0"/>
    <n v="20"/>
    <b v="1"/>
    <s v="theater/spaces"/>
    <n v="0.49"/>
    <n v="37.25"/>
    <x v="1"/>
    <s v="spaces"/>
    <n v="8"/>
    <n v="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x v="3048"/>
    <x v="3"/>
    <b v="0"/>
    <n v="47"/>
    <b v="1"/>
    <s v="theater/spaces"/>
    <n v="0.66400000000000003"/>
    <n v="177.02127659574469"/>
    <x v="1"/>
    <s v="spaces"/>
    <n v="8"/>
    <n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x v="3049"/>
    <x v="0"/>
    <b v="0"/>
    <n v="54"/>
    <b v="1"/>
    <s v="theater/spaces"/>
    <n v="6.6666666666666666E-2"/>
    <n v="74.074074074074076"/>
    <x v="1"/>
    <s v="spaces"/>
    <n v="8"/>
    <n v="1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x v="3050"/>
    <x v="2"/>
    <b v="0"/>
    <n v="9"/>
    <b v="1"/>
    <s v="theater/spaces"/>
    <n v="0.06"/>
    <n v="70.666666666666671"/>
    <x v="1"/>
    <s v="spaces"/>
    <n v="8"/>
    <n v="1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x v="3051"/>
    <x v="1"/>
    <b v="1"/>
    <n v="35"/>
    <b v="0"/>
    <s v="theater/spaces"/>
    <n v="-0.76371428571428568"/>
    <n v="23.62857142857143"/>
    <x v="1"/>
    <s v="spaces"/>
    <n v="8"/>
    <n v="1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x v="3052"/>
    <x v="0"/>
    <b v="0"/>
    <n v="2"/>
    <b v="0"/>
    <s v="theater/spaces"/>
    <n v="-0.99850000000000005"/>
    <n v="37.5"/>
    <x v="1"/>
    <s v="spaces"/>
    <n v="8"/>
    <n v="1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x v="3053"/>
    <x v="3"/>
    <b v="0"/>
    <n v="3"/>
    <b v="0"/>
    <s v="theater/spaces"/>
    <n v="-0.996"/>
    <n v="13.333333333333334"/>
    <x v="1"/>
    <s v="spaces"/>
    <n v="8"/>
    <n v="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x v="3054"/>
    <x v="0"/>
    <b v="0"/>
    <n v="0"/>
    <b v="0"/>
    <s v="theater/spaces"/>
    <n v="-1"/>
    <e v="#DIV/0!"/>
    <x v="1"/>
    <s v="spaces"/>
    <n v="8"/>
    <n v="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x v="3055"/>
    <x v="3"/>
    <b v="0"/>
    <n v="1"/>
    <b v="0"/>
    <s v="theater/spaces"/>
    <n v="-0.99995000000000001"/>
    <n v="1"/>
    <x v="1"/>
    <s v="spaces"/>
    <n v="8"/>
    <n v="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x v="3056"/>
    <x v="3"/>
    <b v="0"/>
    <n v="0"/>
    <b v="0"/>
    <s v="theater/spaces"/>
    <n v="-1"/>
    <e v="#DIV/0!"/>
    <x v="1"/>
    <s v="spaces"/>
    <n v="8"/>
    <n v="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x v="3057"/>
    <x v="2"/>
    <b v="0"/>
    <n v="0"/>
    <b v="0"/>
    <s v="theater/spaces"/>
    <n v="-1"/>
    <e v="#DIV/0!"/>
    <x v="1"/>
    <s v="spaces"/>
    <n v="8"/>
    <n v="1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x v="3058"/>
    <x v="2"/>
    <b v="0"/>
    <n v="3"/>
    <b v="0"/>
    <s v="theater/spaces"/>
    <n v="-0.99983333333333335"/>
    <n v="1"/>
    <x v="1"/>
    <s v="spaces"/>
    <n v="8"/>
    <n v="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x v="3059"/>
    <x v="3"/>
    <b v="0"/>
    <n v="11"/>
    <b v="0"/>
    <s v="theater/spaces"/>
    <n v="-0.96993333333333331"/>
    <n v="41"/>
    <x v="1"/>
    <s v="spaces"/>
    <n v="8"/>
    <n v="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x v="3060"/>
    <x v="0"/>
    <b v="0"/>
    <n v="6"/>
    <b v="0"/>
    <s v="theater/spaces"/>
    <n v="-0.99847727272727271"/>
    <n v="55.833333333333336"/>
    <x v="1"/>
    <s v="spaces"/>
    <n v="8"/>
    <n v="14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x v="3061"/>
    <x v="3"/>
    <b v="0"/>
    <n v="0"/>
    <b v="0"/>
    <s v="theater/spaces"/>
    <n v="-1"/>
    <e v="#DIV/0!"/>
    <x v="1"/>
    <s v="spaces"/>
    <n v="8"/>
    <n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x v="3062"/>
    <x v="0"/>
    <b v="0"/>
    <n v="67"/>
    <b v="0"/>
    <s v="theater/spaces"/>
    <n v="-0.33160000000000001"/>
    <n v="99.761194029850742"/>
    <x v="1"/>
    <s v="spaces"/>
    <n v="8"/>
    <n v="14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x v="3063"/>
    <x v="2"/>
    <b v="0"/>
    <n v="23"/>
    <b v="0"/>
    <s v="theater/spaces"/>
    <n v="-0.80433333333333334"/>
    <n v="25.521739130434781"/>
    <x v="1"/>
    <s v="spaces"/>
    <n v="8"/>
    <n v="1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x v="3064"/>
    <x v="0"/>
    <b v="0"/>
    <n v="72"/>
    <b v="0"/>
    <s v="theater/spaces"/>
    <n v="-0.88705333333333336"/>
    <n v="117.65277777777777"/>
    <x v="1"/>
    <s v="spaces"/>
    <n v="8"/>
    <n v="1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x v="3065"/>
    <x v="3"/>
    <b v="0"/>
    <n v="2"/>
    <b v="0"/>
    <s v="theater/spaces"/>
    <n v="-0.99960000000000004"/>
    <n v="5"/>
    <x v="1"/>
    <s v="spaces"/>
    <n v="8"/>
    <n v="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x v="3066"/>
    <x v="2"/>
    <b v="0"/>
    <n v="15"/>
    <b v="0"/>
    <s v="theater/spaces"/>
    <n v="-0.88014285714285712"/>
    <n v="2796.6666666666665"/>
    <x v="1"/>
    <s v="spaces"/>
    <n v="8"/>
    <n v="1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x v="3067"/>
    <x v="0"/>
    <b v="0"/>
    <n v="1"/>
    <b v="0"/>
    <s v="theater/spaces"/>
    <n v="-0.97499999999999998"/>
    <n v="200"/>
    <x v="1"/>
    <s v="spaces"/>
    <n v="8"/>
    <n v="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x v="3068"/>
    <x v="0"/>
    <b v="0"/>
    <n v="2"/>
    <b v="0"/>
    <s v="theater/spaces"/>
    <n v="-0.99929999999999997"/>
    <n v="87.5"/>
    <x v="1"/>
    <s v="spaces"/>
    <n v="8"/>
    <n v="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x v="3069"/>
    <x v="3"/>
    <b v="0"/>
    <n v="7"/>
    <b v="0"/>
    <s v="theater/spaces"/>
    <n v="-0.85899999999999999"/>
    <n v="20.142857142857142"/>
    <x v="1"/>
    <s v="spaces"/>
    <n v="8"/>
    <n v="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x v="3070"/>
    <x v="2"/>
    <b v="0"/>
    <n v="16"/>
    <b v="0"/>
    <s v="theater/spaces"/>
    <n v="-0.96660000000000001"/>
    <n v="20.875"/>
    <x v="1"/>
    <s v="spaces"/>
    <n v="8"/>
    <n v="1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x v="3071"/>
    <x v="0"/>
    <b v="0"/>
    <n v="117"/>
    <b v="0"/>
    <s v="theater/spaces"/>
    <n v="-0.40225"/>
    <n v="61.307692307692307"/>
    <x v="1"/>
    <s v="spaces"/>
    <n v="8"/>
    <n v="1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x v="3072"/>
    <x v="2"/>
    <b v="0"/>
    <n v="2"/>
    <b v="0"/>
    <s v="theater/spaces"/>
    <n v="-0.99983333333333335"/>
    <n v="1"/>
    <x v="1"/>
    <s v="spaces"/>
    <n v="8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x v="3073"/>
    <x v="0"/>
    <b v="0"/>
    <n v="7"/>
    <b v="0"/>
    <s v="theater/spaces"/>
    <n v="-0.99976964285714287"/>
    <n v="92.142857142857139"/>
    <x v="1"/>
    <s v="spaces"/>
    <n v="8"/>
    <n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x v="3074"/>
    <x v="2"/>
    <b v="0"/>
    <n v="3"/>
    <b v="0"/>
    <s v="theater/spaces"/>
    <n v="-0.99912000000000001"/>
    <n v="7.333333333333333"/>
    <x v="1"/>
    <s v="spaces"/>
    <n v="8"/>
    <n v="1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x v="3075"/>
    <x v="2"/>
    <b v="0"/>
    <n v="20"/>
    <b v="0"/>
    <s v="theater/spaces"/>
    <n v="-0.91359999999999997"/>
    <n v="64.8"/>
    <x v="1"/>
    <s v="spaces"/>
    <n v="8"/>
    <n v="14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x v="3076"/>
    <x v="0"/>
    <b v="0"/>
    <n v="50"/>
    <b v="0"/>
    <s v="theater/spaces"/>
    <n v="-0.84940000000000004"/>
    <n v="30.12"/>
    <x v="1"/>
    <s v="spaces"/>
    <n v="8"/>
    <n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x v="3077"/>
    <x v="1"/>
    <b v="0"/>
    <n v="2"/>
    <b v="0"/>
    <s v="theater/spaces"/>
    <n v="-0.99522727272727274"/>
    <n v="52.5"/>
    <x v="1"/>
    <s v="spaces"/>
    <n v="8"/>
    <n v="1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x v="3078"/>
    <x v="0"/>
    <b v="0"/>
    <n v="3"/>
    <b v="0"/>
    <s v="theater/spaces"/>
    <n v="-0.99881666666666669"/>
    <n v="23.666666666666668"/>
    <x v="1"/>
    <s v="spaces"/>
    <n v="8"/>
    <n v="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x v="3079"/>
    <x v="0"/>
    <b v="0"/>
    <n v="27"/>
    <b v="0"/>
    <s v="theater/spaces"/>
    <n v="-0.99158260014126476"/>
    <n v="415.77777777777777"/>
    <x v="1"/>
    <s v="spaces"/>
    <n v="8"/>
    <n v="1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x v="3080"/>
    <x v="3"/>
    <b v="0"/>
    <n v="7"/>
    <b v="0"/>
    <s v="theater/spaces"/>
    <n v="-0.99981200000000003"/>
    <n v="53.714285714285715"/>
    <x v="1"/>
    <s v="spaces"/>
    <n v="8"/>
    <n v="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x v="3081"/>
    <x v="0"/>
    <b v="0"/>
    <n v="5"/>
    <b v="0"/>
    <s v="theater/spaces"/>
    <n v="-0.99789700000000003"/>
    <n v="420.6"/>
    <x v="1"/>
    <s v="spaces"/>
    <n v="8"/>
    <n v="1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x v="3082"/>
    <x v="0"/>
    <b v="0"/>
    <n v="0"/>
    <b v="0"/>
    <s v="theater/spaces"/>
    <n v="-1"/>
    <e v="#DIV/0!"/>
    <x v="1"/>
    <s v="spaces"/>
    <n v="8"/>
    <n v="1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x v="3083"/>
    <x v="3"/>
    <b v="0"/>
    <n v="3"/>
    <b v="0"/>
    <s v="theater/spaces"/>
    <n v="-0.99719999999999998"/>
    <n v="18.666666666666668"/>
    <x v="1"/>
    <s v="spaces"/>
    <n v="8"/>
    <n v="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x v="3084"/>
    <x v="0"/>
    <b v="0"/>
    <n v="6"/>
    <b v="0"/>
    <s v="theater/spaces"/>
    <n v="-0.88420793298842082"/>
    <n v="78.333333333333329"/>
    <x v="1"/>
    <s v="spaces"/>
    <n v="8"/>
    <n v="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x v="3085"/>
    <x v="0"/>
    <b v="0"/>
    <n v="9"/>
    <b v="0"/>
    <s v="theater/spaces"/>
    <n v="-0.97560000000000002"/>
    <n v="67.777777777777771"/>
    <x v="1"/>
    <s v="spaces"/>
    <n v="8"/>
    <n v="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x v="3086"/>
    <x v="0"/>
    <b v="0"/>
    <n v="3"/>
    <b v="0"/>
    <s v="theater/spaces"/>
    <n v="-0.99750000000000005"/>
    <n v="16.666666666666668"/>
    <x v="1"/>
    <s v="spaces"/>
    <n v="8"/>
    <n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x v="3087"/>
    <x v="2"/>
    <b v="0"/>
    <n v="2"/>
    <b v="0"/>
    <s v="theater/spaces"/>
    <n v="-0.99375000000000002"/>
    <n v="62.5"/>
    <x v="1"/>
    <s v="spaces"/>
    <n v="8"/>
    <n v="1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x v="3088"/>
    <x v="3"/>
    <b v="0"/>
    <n v="3"/>
    <b v="0"/>
    <s v="theater/spaces"/>
    <n v="-0.99806153846153844"/>
    <n v="42"/>
    <x v="1"/>
    <s v="spaces"/>
    <n v="8"/>
    <n v="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x v="3089"/>
    <x v="2"/>
    <b v="0"/>
    <n v="45"/>
    <b v="0"/>
    <s v="theater/spaces"/>
    <n v="-0.76583999999999997"/>
    <n v="130.0888888888889"/>
    <x v="1"/>
    <s v="spaces"/>
    <n v="8"/>
    <n v="1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x v="3090"/>
    <x v="0"/>
    <b v="0"/>
    <n v="9"/>
    <b v="0"/>
    <s v="theater/spaces"/>
    <n v="-0.9491911111111111"/>
    <n v="1270.2222222222222"/>
    <x v="1"/>
    <s v="spaces"/>
    <n v="8"/>
    <n v="1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x v="3091"/>
    <x v="2"/>
    <b v="0"/>
    <n v="9"/>
    <b v="0"/>
    <s v="theater/spaces"/>
    <n v="-0.84079999999999999"/>
    <n v="88.444444444444443"/>
    <x v="1"/>
    <s v="spaces"/>
    <n v="8"/>
    <n v="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x v="3092"/>
    <x v="0"/>
    <b v="0"/>
    <n v="21"/>
    <b v="0"/>
    <s v="theater/spaces"/>
    <n v="-0.98816809999999999"/>
    <n v="56.342380952380957"/>
    <x v="1"/>
    <s v="spaces"/>
    <n v="8"/>
    <n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x v="3093"/>
    <x v="3"/>
    <b v="0"/>
    <n v="17"/>
    <b v="0"/>
    <s v="theater/spaces"/>
    <n v="-0.77249999999999996"/>
    <n v="53.529411764705884"/>
    <x v="1"/>
    <s v="spaces"/>
    <n v="8"/>
    <n v="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x v="3094"/>
    <x v="0"/>
    <b v="0"/>
    <n v="1"/>
    <b v="0"/>
    <s v="theater/spaces"/>
    <n v="-0.99975000000000003"/>
    <n v="25"/>
    <x v="1"/>
    <s v="spaces"/>
    <n v="8"/>
    <n v="1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x v="3095"/>
    <x v="2"/>
    <b v="0"/>
    <n v="1"/>
    <b v="0"/>
    <s v="theater/spaces"/>
    <n v="-0.9966487935656837"/>
    <n v="50"/>
    <x v="1"/>
    <s v="spaces"/>
    <n v="8"/>
    <n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x v="3096"/>
    <x v="0"/>
    <b v="0"/>
    <n v="14"/>
    <b v="0"/>
    <s v="theater/spaces"/>
    <n v="-0.96025000000000005"/>
    <n v="56.785714285714285"/>
    <x v="1"/>
    <s v="spaces"/>
    <n v="8"/>
    <n v="1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x v="3097"/>
    <x v="2"/>
    <b v="0"/>
    <n v="42"/>
    <b v="0"/>
    <s v="theater/spaces"/>
    <n v="-0.82850000000000001"/>
    <n v="40.833333333333336"/>
    <x v="1"/>
    <s v="spaces"/>
    <n v="8"/>
    <n v="1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x v="3098"/>
    <x v="0"/>
    <b v="0"/>
    <n v="27"/>
    <b v="0"/>
    <s v="theater/spaces"/>
    <n v="-0.9639199589533094"/>
    <n v="65.111111111111114"/>
    <x v="1"/>
    <s v="spaces"/>
    <n v="8"/>
    <n v="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x v="3099"/>
    <x v="2"/>
    <b v="0"/>
    <n v="5"/>
    <b v="0"/>
    <s v="theater/spaces"/>
    <n v="-0.86099999999999999"/>
    <n v="55.6"/>
    <x v="1"/>
    <s v="spaces"/>
    <n v="8"/>
    <n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x v="3100"/>
    <x v="3"/>
    <b v="0"/>
    <n v="13"/>
    <b v="0"/>
    <s v="theater/spaces"/>
    <n v="-0.84775"/>
    <n v="140.53846153846155"/>
    <x v="1"/>
    <s v="spaces"/>
    <n v="8"/>
    <n v="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x v="3101"/>
    <x v="0"/>
    <b v="0"/>
    <n v="12"/>
    <b v="0"/>
    <s v="theater/spaces"/>
    <n v="-0.88"/>
    <n v="25"/>
    <x v="1"/>
    <s v="spaces"/>
    <n v="8"/>
    <n v="1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x v="3102"/>
    <x v="2"/>
    <b v="0"/>
    <n v="90"/>
    <b v="0"/>
    <s v="theater/spaces"/>
    <n v="-0.60887500000000006"/>
    <n v="69.533333333333331"/>
    <x v="1"/>
    <s v="spaces"/>
    <n v="8"/>
    <n v="1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x v="3103"/>
    <x v="0"/>
    <b v="0"/>
    <n v="2"/>
    <b v="0"/>
    <s v="theater/spaces"/>
    <n v="-0.9973170731707317"/>
    <n v="5.5"/>
    <x v="1"/>
    <s v="spaces"/>
    <n v="8"/>
    <n v="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x v="3104"/>
    <x v="0"/>
    <b v="0"/>
    <n v="5"/>
    <b v="0"/>
    <s v="theater/spaces"/>
    <n v="-0.70374999999999999"/>
    <n v="237"/>
    <x v="1"/>
    <s v="spaces"/>
    <n v="8"/>
    <n v="1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x v="3105"/>
    <x v="3"/>
    <b v="0"/>
    <n v="31"/>
    <b v="0"/>
    <s v="theater/spaces"/>
    <n v="-0.57639007698887934"/>
    <n v="79.870967741935488"/>
    <x v="1"/>
    <s v="spaces"/>
    <n v="8"/>
    <n v="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x v="3106"/>
    <x v="0"/>
    <b v="0"/>
    <n v="4"/>
    <b v="0"/>
    <s v="theater/spaces"/>
    <n v="-0.95899999999999996"/>
    <n v="10.25"/>
    <x v="1"/>
    <s v="spaces"/>
    <n v="8"/>
    <n v="1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x v="3107"/>
    <x v="0"/>
    <b v="0"/>
    <n v="29"/>
    <b v="0"/>
    <s v="theater/spaces"/>
    <n v="-0.80237499999999995"/>
    <n v="272.58620689655174"/>
    <x v="1"/>
    <s v="spaces"/>
    <n v="8"/>
    <n v="14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x v="3108"/>
    <x v="0"/>
    <b v="0"/>
    <n v="2"/>
    <b v="0"/>
    <s v="theater/spaces"/>
    <n v="-0.99948000000000004"/>
    <n v="13"/>
    <x v="1"/>
    <s v="spaces"/>
    <n v="8"/>
    <n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x v="3109"/>
    <x v="3"/>
    <b v="0"/>
    <n v="114"/>
    <b v="0"/>
    <s v="theater/spaces"/>
    <n v="-0.7496981132075472"/>
    <n v="58.184210526315788"/>
    <x v="1"/>
    <s v="spaces"/>
    <n v="8"/>
    <n v="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x v="3110"/>
    <x v="1"/>
    <b v="0"/>
    <n v="1"/>
    <b v="0"/>
    <s v="theater/spaces"/>
    <n v="-0.99960000000000004"/>
    <n v="10"/>
    <x v="1"/>
    <s v="spaces"/>
    <n v="8"/>
    <n v="1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x v="3111"/>
    <x v="3"/>
    <b v="0"/>
    <n v="76"/>
    <b v="0"/>
    <s v="theater/spaces"/>
    <n v="-0.73360000000000003"/>
    <n v="70.10526315789474"/>
    <x v="1"/>
    <s v="spaces"/>
    <n v="8"/>
    <n v="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x v="3112"/>
    <x v="2"/>
    <b v="0"/>
    <n v="9"/>
    <b v="0"/>
    <s v="theater/spaces"/>
    <n v="-0.95263636363636361"/>
    <n v="57.888888888888886"/>
    <x v="1"/>
    <s v="spaces"/>
    <n v="8"/>
    <n v="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x v="3113"/>
    <x v="0"/>
    <b v="0"/>
    <n v="37"/>
    <b v="0"/>
    <s v="theater/spaces"/>
    <n v="-0.95756466010528729"/>
    <n v="125.27027027027027"/>
    <x v="1"/>
    <s v="spaces"/>
    <n v="8"/>
    <n v="1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x v="3114"/>
    <x v="3"/>
    <b v="0"/>
    <n v="0"/>
    <b v="0"/>
    <s v="theater/spaces"/>
    <n v="-1"/>
    <e v="#DIV/0!"/>
    <x v="1"/>
    <s v="spaces"/>
    <n v="8"/>
    <n v="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x v="3115"/>
    <x v="2"/>
    <b v="0"/>
    <n v="1"/>
    <b v="0"/>
    <s v="theater/spaces"/>
    <n v="-0.97"/>
    <n v="300"/>
    <x v="1"/>
    <s v="spaces"/>
    <n v="8"/>
    <n v="1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x v="3116"/>
    <x v="0"/>
    <b v="0"/>
    <n v="10"/>
    <b v="0"/>
    <s v="theater/spaces"/>
    <n v="-0.42666666666666669"/>
    <n v="43"/>
    <x v="1"/>
    <s v="spaces"/>
    <n v="8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x v="3117"/>
    <x v="2"/>
    <b v="0"/>
    <n v="1"/>
    <b v="0"/>
    <s v="theater/spaces"/>
    <n v="-0.999"/>
    <n v="1"/>
    <x v="1"/>
    <s v="spaces"/>
    <n v="8"/>
    <n v="1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x v="3118"/>
    <x v="2"/>
    <b v="0"/>
    <n v="2"/>
    <b v="0"/>
    <s v="theater/spaces"/>
    <n v="-0.99690000000000001"/>
    <n v="775"/>
    <x v="1"/>
    <s v="spaces"/>
    <n v="8"/>
    <n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x v="3119"/>
    <x v="0"/>
    <b v="0"/>
    <n v="1"/>
    <b v="0"/>
    <s v="theater/spaces"/>
    <n v="-0.99950000000000006"/>
    <n v="5"/>
    <x v="1"/>
    <s v="spaces"/>
    <n v="8"/>
    <n v="1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x v="3120"/>
    <x v="2"/>
    <b v="0"/>
    <n v="10"/>
    <b v="0"/>
    <s v="theater/spaces"/>
    <n v="-0.99990153846153851"/>
    <n v="12.8"/>
    <x v="1"/>
    <s v="spaces"/>
    <n v="8"/>
    <n v="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x v="3121"/>
    <x v="3"/>
    <b v="0"/>
    <n v="1"/>
    <b v="0"/>
    <s v="theater/spaces"/>
    <n v="-0.99333333333333329"/>
    <n v="10"/>
    <x v="1"/>
    <s v="spaces"/>
    <n v="8"/>
    <n v="14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x v="3122"/>
    <x v="2"/>
    <b v="0"/>
    <n v="2"/>
    <b v="0"/>
    <s v="theater/spaces"/>
    <n v="-0.41708542713567837"/>
    <n v="58"/>
    <x v="1"/>
    <s v="spaces"/>
    <n v="8"/>
    <n v="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x v="3123"/>
    <x v="2"/>
    <b v="0"/>
    <n v="348"/>
    <b v="0"/>
    <s v="theater/spaces"/>
    <n v="-0.31846400000000002"/>
    <n v="244.80459770114942"/>
    <x v="1"/>
    <s v="spaces"/>
    <n v="8"/>
    <n v="1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x v="3124"/>
    <x v="3"/>
    <b v="0"/>
    <n v="4"/>
    <b v="0"/>
    <s v="theater/spaces"/>
    <n v="-0.99996750000000001"/>
    <n v="6.5"/>
    <x v="1"/>
    <s v="spaces"/>
    <n v="8"/>
    <n v="14"/>
  </r>
  <r>
    <n v="3125"/>
    <s v="N/A (Canceled)"/>
    <s v="N/A"/>
    <n v="1500000"/>
    <n v="0"/>
    <x v="1"/>
    <s v="US"/>
    <s v="USD"/>
    <n v="1452142672"/>
    <d v="2016-01-06T23:57:52"/>
    <n v="1449550672"/>
    <x v="3125"/>
    <x v="0"/>
    <b v="0"/>
    <n v="0"/>
    <b v="0"/>
    <s v="theater/spaces"/>
    <n v="-1"/>
    <e v="#DIV/0!"/>
    <x v="1"/>
    <s v="spaces"/>
    <n v="8"/>
    <n v="1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x v="3126"/>
    <x v="2"/>
    <b v="0"/>
    <n v="17"/>
    <b v="0"/>
    <s v="theater/spaces"/>
    <n v="-0.95840000000000003"/>
    <n v="61.176470588235297"/>
    <x v="1"/>
    <s v="spaces"/>
    <n v="8"/>
    <n v="1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x v="3127"/>
    <x v="0"/>
    <b v="0"/>
    <n v="0"/>
    <b v="0"/>
    <s v="theater/spaces"/>
    <n v="-1"/>
    <e v="#DIV/0!"/>
    <x v="1"/>
    <s v="spaces"/>
    <n v="8"/>
    <n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x v="3128"/>
    <x v="1"/>
    <b v="0"/>
    <n v="117"/>
    <b v="0"/>
    <s v="theater/plays"/>
    <n v="8.6066666666666666E-2"/>
    <n v="139.23931623931625"/>
    <x v="1"/>
    <s v="plays"/>
    <n v="8"/>
    <n v="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x v="3129"/>
    <x v="1"/>
    <b v="0"/>
    <n v="1"/>
    <b v="0"/>
    <s v="theater/plays"/>
    <n v="-0.99199999999999999"/>
    <n v="10"/>
    <x v="1"/>
    <s v="plays"/>
    <n v="8"/>
    <n v="1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x v="3130"/>
    <x v="1"/>
    <b v="0"/>
    <n v="4"/>
    <b v="0"/>
    <s v="theater/plays"/>
    <n v="-0.96250000000000002"/>
    <n v="93.75"/>
    <x v="1"/>
    <s v="plays"/>
    <n v="8"/>
    <n v="13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x v="3131"/>
    <x v="1"/>
    <b v="0"/>
    <n v="12"/>
    <b v="0"/>
    <s v="theater/plays"/>
    <n v="-0.84268292682926826"/>
    <n v="53.75"/>
    <x v="1"/>
    <s v="plays"/>
    <n v="8"/>
    <n v="13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x v="3132"/>
    <x v="1"/>
    <b v="0"/>
    <n v="1"/>
    <b v="0"/>
    <s v="theater/plays"/>
    <n v="-0.9996666666666667"/>
    <n v="10"/>
    <x v="1"/>
    <s v="plays"/>
    <n v="8"/>
    <n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x v="3133"/>
    <x v="1"/>
    <b v="0"/>
    <n v="16"/>
    <b v="0"/>
    <s v="theater/plays"/>
    <n v="0.08"/>
    <n v="33.75"/>
    <x v="1"/>
    <s v="plays"/>
    <n v="8"/>
    <n v="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x v="3134"/>
    <x v="1"/>
    <b v="0"/>
    <n v="12"/>
    <b v="0"/>
    <s v="theater/plays"/>
    <n v="-0.77500000000000002"/>
    <n v="18.75"/>
    <x v="1"/>
    <s v="plays"/>
    <n v="8"/>
    <n v="1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x v="3135"/>
    <x v="1"/>
    <b v="0"/>
    <n v="7"/>
    <b v="0"/>
    <s v="theater/plays"/>
    <n v="-0.79150579150579148"/>
    <n v="23.142857142857142"/>
    <x v="1"/>
    <s v="plays"/>
    <n v="8"/>
    <n v="1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x v="3136"/>
    <x v="1"/>
    <b v="0"/>
    <n v="22"/>
    <b v="0"/>
    <s v="theater/plays"/>
    <n v="0.27800000000000002"/>
    <n v="29.045454545454547"/>
    <x v="1"/>
    <s v="plays"/>
    <n v="8"/>
    <n v="1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x v="3137"/>
    <x v="1"/>
    <b v="0"/>
    <n v="1"/>
    <b v="0"/>
    <s v="theater/plays"/>
    <n v="-0.96666666666666667"/>
    <n v="50"/>
    <x v="1"/>
    <s v="plays"/>
    <n v="8"/>
    <n v="1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x v="3138"/>
    <x v="1"/>
    <b v="0"/>
    <n v="0"/>
    <b v="0"/>
    <s v="theater/plays"/>
    <n v="-1"/>
    <e v="#DIV/0!"/>
    <x v="1"/>
    <s v="plays"/>
    <n v="8"/>
    <n v="1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x v="3139"/>
    <x v="1"/>
    <b v="0"/>
    <n v="6"/>
    <b v="0"/>
    <s v="theater/plays"/>
    <n v="-0.94599999999999995"/>
    <n v="450"/>
    <x v="1"/>
    <s v="plays"/>
    <n v="8"/>
    <n v="1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x v="3140"/>
    <x v="1"/>
    <b v="0"/>
    <n v="4"/>
    <b v="0"/>
    <s v="theater/plays"/>
    <n v="-0.99039999999999995"/>
    <n v="24"/>
    <x v="1"/>
    <s v="plays"/>
    <n v="8"/>
    <n v="1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x v="3141"/>
    <x v="1"/>
    <b v="0"/>
    <n v="8"/>
    <b v="0"/>
    <s v="theater/plays"/>
    <n v="-0.48399999999999999"/>
    <n v="32.25"/>
    <x v="1"/>
    <s v="plays"/>
    <n v="8"/>
    <n v="1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x v="3142"/>
    <x v="1"/>
    <b v="0"/>
    <n v="3"/>
    <b v="0"/>
    <s v="theater/plays"/>
    <n v="-0.98363636363636364"/>
    <n v="15"/>
    <x v="1"/>
    <s v="plays"/>
    <n v="8"/>
    <n v="1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x v="3143"/>
    <x v="1"/>
    <b v="0"/>
    <n v="0"/>
    <b v="0"/>
    <s v="theater/plays"/>
    <n v="-1"/>
    <e v="#DIV/0!"/>
    <x v="1"/>
    <s v="plays"/>
    <n v="8"/>
    <n v="1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x v="3144"/>
    <x v="1"/>
    <b v="0"/>
    <n v="30"/>
    <b v="0"/>
    <s v="theater/plays"/>
    <n v="-0.246"/>
    <n v="251.33333333333334"/>
    <x v="1"/>
    <s v="plays"/>
    <n v="8"/>
    <n v="1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x v="3145"/>
    <x v="1"/>
    <b v="0"/>
    <n v="0"/>
    <b v="0"/>
    <s v="theater/plays"/>
    <n v="-1"/>
    <e v="#DIV/0!"/>
    <x v="1"/>
    <s v="plays"/>
    <n v="8"/>
    <n v="1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x v="3146"/>
    <x v="1"/>
    <b v="0"/>
    <n v="12"/>
    <b v="0"/>
    <s v="theater/plays"/>
    <n v="-0.89500000000000002"/>
    <n v="437.5"/>
    <x v="1"/>
    <s v="plays"/>
    <n v="8"/>
    <n v="1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x v="3147"/>
    <x v="3"/>
    <b v="1"/>
    <n v="213"/>
    <b v="1"/>
    <s v="theater/plays"/>
    <n v="0.17524999999999999"/>
    <n v="110.35211267605634"/>
    <x v="1"/>
    <s v="plays"/>
    <n v="8"/>
    <n v="1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x v="3148"/>
    <x v="3"/>
    <b v="1"/>
    <n v="57"/>
    <b v="1"/>
    <s v="theater/plays"/>
    <n v="0.31166666666666665"/>
    <n v="41.421052631578945"/>
    <x v="1"/>
    <s v="plays"/>
    <n v="8"/>
    <n v="1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x v="3149"/>
    <x v="5"/>
    <b v="1"/>
    <n v="25"/>
    <b v="1"/>
    <s v="theater/plays"/>
    <n v="0.04"/>
    <n v="52"/>
    <x v="1"/>
    <s v="plays"/>
    <n v="8"/>
    <n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x v="3150"/>
    <x v="7"/>
    <b v="1"/>
    <n v="104"/>
    <b v="1"/>
    <s v="theater/plays"/>
    <n v="0.01"/>
    <n v="33.990384615384613"/>
    <x v="1"/>
    <s v="plays"/>
    <n v="8"/>
    <n v="1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x v="3151"/>
    <x v="3"/>
    <b v="1"/>
    <n v="34"/>
    <b v="1"/>
    <s v="theater/plays"/>
    <n v="4.0000000000000001E-3"/>
    <n v="103.35294117647059"/>
    <x v="1"/>
    <s v="plays"/>
    <n v="8"/>
    <n v="1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x v="3152"/>
    <x v="4"/>
    <b v="1"/>
    <n v="67"/>
    <b v="1"/>
    <s v="theater/plays"/>
    <n v="5.9545454545454547E-2"/>
    <n v="34.791044776119406"/>
    <x v="1"/>
    <s v="plays"/>
    <n v="8"/>
    <n v="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x v="3153"/>
    <x v="6"/>
    <b v="1"/>
    <n v="241"/>
    <b v="1"/>
    <s v="theater/plays"/>
    <n v="2.3558333333333334"/>
    <n v="41.773858921161825"/>
    <x v="1"/>
    <s v="plays"/>
    <n v="8"/>
    <n v="1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x v="3154"/>
    <x v="5"/>
    <b v="1"/>
    <n v="123"/>
    <b v="1"/>
    <s v="theater/plays"/>
    <n v="0.12928571428571428"/>
    <n v="64.268292682926827"/>
    <x v="1"/>
    <s v="plays"/>
    <n v="8"/>
    <n v="1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x v="3155"/>
    <x v="5"/>
    <b v="1"/>
    <n v="302"/>
    <b v="1"/>
    <s v="theater/plays"/>
    <n v="0.88504599999999989"/>
    <n v="31.209370860927152"/>
    <x v="1"/>
    <s v="plays"/>
    <n v="8"/>
    <n v="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x v="3156"/>
    <x v="5"/>
    <b v="1"/>
    <n v="89"/>
    <b v="1"/>
    <s v="theater/plays"/>
    <n v="1.8181818181818181E-2"/>
    <n v="62.921348314606739"/>
    <x v="1"/>
    <s v="plays"/>
    <n v="8"/>
    <n v="13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x v="3157"/>
    <x v="3"/>
    <b v="1"/>
    <n v="41"/>
    <b v="1"/>
    <s v="theater/plays"/>
    <n v="0.01"/>
    <n v="98.536585365853654"/>
    <x v="1"/>
    <s v="plays"/>
    <n v="8"/>
    <n v="13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x v="3158"/>
    <x v="4"/>
    <b v="1"/>
    <n v="69"/>
    <b v="1"/>
    <s v="theater/plays"/>
    <n v="0.14000000000000001"/>
    <n v="82.608695652173907"/>
    <x v="1"/>
    <s v="plays"/>
    <n v="8"/>
    <n v="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x v="3159"/>
    <x v="6"/>
    <b v="1"/>
    <n v="52"/>
    <b v="1"/>
    <s v="theater/plays"/>
    <n v="0.33481333333333335"/>
    <n v="38.504230769230773"/>
    <x v="1"/>
    <s v="plays"/>
    <n v="8"/>
    <n v="1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x v="3160"/>
    <x v="3"/>
    <b v="1"/>
    <n v="57"/>
    <b v="1"/>
    <s v="theater/plays"/>
    <n v="1.5333333333333332E-2"/>
    <n v="80.15789473684211"/>
    <x v="1"/>
    <s v="plays"/>
    <n v="8"/>
    <n v="1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x v="3161"/>
    <x v="3"/>
    <b v="1"/>
    <n v="74"/>
    <b v="1"/>
    <s v="theater/plays"/>
    <n v="5.0999999999999997E-2"/>
    <n v="28.405405405405407"/>
    <x v="1"/>
    <s v="plays"/>
    <n v="8"/>
    <n v="1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x v="3162"/>
    <x v="3"/>
    <b v="1"/>
    <n v="63"/>
    <b v="1"/>
    <s v="theater/plays"/>
    <n v="0.27150000000000002"/>
    <n v="80.730158730158735"/>
    <x v="1"/>
    <s v="plays"/>
    <n v="8"/>
    <n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x v="3163"/>
    <x v="3"/>
    <b v="1"/>
    <n v="72"/>
    <b v="1"/>
    <s v="theater/plays"/>
    <n v="0.11153846153846154"/>
    <n v="200.69444444444446"/>
    <x v="1"/>
    <s v="plays"/>
    <n v="8"/>
    <n v="1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x v="3164"/>
    <x v="3"/>
    <b v="1"/>
    <n v="71"/>
    <b v="1"/>
    <s v="theater/plays"/>
    <n v="6.7599999999999993E-2"/>
    <n v="37.591549295774648"/>
    <x v="1"/>
    <s v="plays"/>
    <n v="8"/>
    <n v="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x v="3165"/>
    <x v="6"/>
    <b v="1"/>
    <n v="21"/>
    <b v="1"/>
    <s v="theater/plays"/>
    <n v="0.62666666666666671"/>
    <n v="58.095238095238095"/>
    <x v="1"/>
    <s v="plays"/>
    <n v="8"/>
    <n v="1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x v="3166"/>
    <x v="3"/>
    <b v="1"/>
    <n v="930"/>
    <b v="1"/>
    <s v="theater/plays"/>
    <n v="0.60228085714285717"/>
    <n v="60.300892473118282"/>
    <x v="1"/>
    <s v="plays"/>
    <n v="8"/>
    <n v="1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x v="3167"/>
    <x v="3"/>
    <b v="1"/>
    <n v="55"/>
    <b v="1"/>
    <s v="theater/plays"/>
    <n v="0.16166666666666665"/>
    <n v="63.363636363636367"/>
    <x v="1"/>
    <s v="plays"/>
    <n v="8"/>
    <n v="1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x v="3168"/>
    <x v="3"/>
    <b v="1"/>
    <n v="61"/>
    <b v="1"/>
    <s v="theater/plays"/>
    <n v="0.24199999999999999"/>
    <n v="50.901639344262293"/>
    <x v="1"/>
    <s v="plays"/>
    <n v="8"/>
    <n v="13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x v="3169"/>
    <x v="4"/>
    <b v="1"/>
    <n v="82"/>
    <b v="1"/>
    <s v="theater/plays"/>
    <n v="3.0124999999999999E-2"/>
    <n v="100.5"/>
    <x v="1"/>
    <s v="plays"/>
    <n v="8"/>
    <n v="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x v="3170"/>
    <x v="3"/>
    <b v="1"/>
    <n v="71"/>
    <b v="1"/>
    <s v="theater/plays"/>
    <n v="0.1225"/>
    <n v="31.619718309859156"/>
    <x v="1"/>
    <s v="plays"/>
    <n v="8"/>
    <n v="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x v="3171"/>
    <x v="2"/>
    <b v="1"/>
    <n v="117"/>
    <b v="1"/>
    <s v="theater/plays"/>
    <n v="8.8142857142857148E-2"/>
    <n v="65.102564102564102"/>
    <x v="1"/>
    <s v="plays"/>
    <n v="8"/>
    <n v="1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x v="3172"/>
    <x v="5"/>
    <b v="1"/>
    <n v="29"/>
    <b v="1"/>
    <s v="theater/plays"/>
    <n v="0.15"/>
    <n v="79.310344827586206"/>
    <x v="1"/>
    <s v="plays"/>
    <n v="8"/>
    <n v="1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x v="3173"/>
    <x v="3"/>
    <b v="1"/>
    <n v="74"/>
    <b v="1"/>
    <s v="theater/plays"/>
    <n v="0.03"/>
    <n v="139.18918918918919"/>
    <x v="1"/>
    <s v="plays"/>
    <n v="8"/>
    <n v="1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x v="3174"/>
    <x v="3"/>
    <b v="1"/>
    <n v="23"/>
    <b v="1"/>
    <s v="theater/plays"/>
    <n v="1.1333333333333334E-2"/>
    <n v="131.91304347826087"/>
    <x v="1"/>
    <s v="plays"/>
    <n v="8"/>
    <n v="1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x v="3175"/>
    <x v="7"/>
    <b v="1"/>
    <n v="60"/>
    <b v="1"/>
    <s v="theater/plays"/>
    <n v="9.5600000000000004E-2"/>
    <n v="91.3"/>
    <x v="1"/>
    <s v="plays"/>
    <n v="8"/>
    <n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x v="3176"/>
    <x v="4"/>
    <b v="1"/>
    <n v="55"/>
    <b v="1"/>
    <s v="theater/plays"/>
    <n v="0.14842105263157895"/>
    <n v="39.672727272727272"/>
    <x v="1"/>
    <s v="plays"/>
    <n v="8"/>
    <n v="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x v="3177"/>
    <x v="3"/>
    <b v="1"/>
    <n v="51"/>
    <b v="1"/>
    <s v="theater/plays"/>
    <n v="0.17399999999999999"/>
    <n v="57.549019607843135"/>
    <x v="1"/>
    <s v="plays"/>
    <n v="8"/>
    <n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x v="3178"/>
    <x v="3"/>
    <b v="1"/>
    <n v="78"/>
    <b v="1"/>
    <s v="theater/plays"/>
    <n v="0.71733333333333338"/>
    <n v="33.025641025641029"/>
    <x v="1"/>
    <s v="plays"/>
    <n v="8"/>
    <n v="1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x v="3179"/>
    <x v="4"/>
    <b v="1"/>
    <n v="62"/>
    <b v="1"/>
    <s v="theater/plays"/>
    <n v="0.14162380952380946"/>
    <n v="77.335806451612896"/>
    <x v="1"/>
    <s v="plays"/>
    <n v="8"/>
    <n v="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x v="3180"/>
    <x v="3"/>
    <b v="1"/>
    <n v="45"/>
    <b v="1"/>
    <s v="theater/plays"/>
    <n v="0.19750000000000001"/>
    <n v="31.933333333333334"/>
    <x v="1"/>
    <s v="plays"/>
    <n v="8"/>
    <n v="1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x v="3181"/>
    <x v="3"/>
    <b v="1"/>
    <n v="15"/>
    <b v="1"/>
    <s v="theater/plays"/>
    <n v="0.09"/>
    <n v="36.333333333333336"/>
    <x v="1"/>
    <s v="plays"/>
    <n v="8"/>
    <n v="1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x v="3182"/>
    <x v="6"/>
    <b v="1"/>
    <n v="151"/>
    <b v="1"/>
    <s v="theater/plays"/>
    <n v="8.8571428571428568E-3"/>
    <n v="46.768211920529801"/>
    <x v="1"/>
    <s v="plays"/>
    <n v="8"/>
    <n v="1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x v="3183"/>
    <x v="4"/>
    <b v="1"/>
    <n v="68"/>
    <b v="1"/>
    <s v="theater/plays"/>
    <n v="0.09"/>
    <n v="40.073529411764703"/>
    <x v="1"/>
    <s v="plays"/>
    <n v="8"/>
    <n v="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x v="3184"/>
    <x v="3"/>
    <b v="1"/>
    <n v="46"/>
    <b v="1"/>
    <s v="theater/plays"/>
    <n v="7.2093023255813959E-2"/>
    <n v="100.21739130434783"/>
    <x v="1"/>
    <s v="plays"/>
    <n v="8"/>
    <n v="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x v="3185"/>
    <x v="3"/>
    <b v="1"/>
    <n v="24"/>
    <b v="1"/>
    <s v="theater/plays"/>
    <n v="0"/>
    <n v="41.666666666666664"/>
    <x v="1"/>
    <s v="plays"/>
    <n v="8"/>
    <n v="1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x v="3186"/>
    <x v="3"/>
    <b v="1"/>
    <n v="70"/>
    <b v="1"/>
    <s v="theater/plays"/>
    <n v="2.1874999999999999E-2"/>
    <n v="46.714285714285715"/>
    <x v="1"/>
    <s v="plays"/>
    <n v="8"/>
    <n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x v="3187"/>
    <x v="3"/>
    <b v="1"/>
    <n v="244"/>
    <b v="1"/>
    <s v="theater/plays"/>
    <n v="0.16293333333333335"/>
    <n v="71.491803278688522"/>
    <x v="1"/>
    <s v="plays"/>
    <n v="8"/>
    <n v="1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x v="3188"/>
    <x v="0"/>
    <b v="0"/>
    <n v="9"/>
    <b v="0"/>
    <s v="theater/musical"/>
    <n v="-0.35"/>
    <n v="14.444444444444445"/>
    <x v="1"/>
    <s v="musical"/>
    <n v="8"/>
    <n v="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x v="3189"/>
    <x v="0"/>
    <b v="0"/>
    <n v="19"/>
    <b v="0"/>
    <s v="theater/musical"/>
    <n v="-0.87672727272727269"/>
    <n v="356.84210526315792"/>
    <x v="1"/>
    <s v="musical"/>
    <n v="8"/>
    <n v="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x v="3190"/>
    <x v="2"/>
    <b v="0"/>
    <n v="0"/>
    <b v="0"/>
    <s v="theater/musical"/>
    <n v="-1"/>
    <e v="#DIV/0!"/>
    <x v="1"/>
    <s v="musical"/>
    <n v="8"/>
    <n v="1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x v="3191"/>
    <x v="2"/>
    <b v="0"/>
    <n v="4"/>
    <b v="0"/>
    <s v="theater/musical"/>
    <n v="-0.95973333333333333"/>
    <n v="37.75"/>
    <x v="1"/>
    <s v="musical"/>
    <n v="8"/>
    <n v="1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x v="3192"/>
    <x v="0"/>
    <b v="0"/>
    <n v="8"/>
    <b v="0"/>
    <s v="theater/musical"/>
    <n v="-0.98980000000000001"/>
    <n v="12.75"/>
    <x v="1"/>
    <s v="musical"/>
    <n v="8"/>
    <n v="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x v="3193"/>
    <x v="0"/>
    <b v="0"/>
    <n v="24"/>
    <b v="0"/>
    <s v="theater/musical"/>
    <n v="-0.88260000000000005"/>
    <n v="24.458333333333332"/>
    <x v="1"/>
    <s v="musical"/>
    <n v="8"/>
    <n v="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x v="3194"/>
    <x v="0"/>
    <b v="0"/>
    <n v="0"/>
    <b v="0"/>
    <s v="theater/musical"/>
    <n v="-1"/>
    <e v="#DIV/0!"/>
    <x v="1"/>
    <s v="musical"/>
    <n v="8"/>
    <n v="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x v="3195"/>
    <x v="0"/>
    <b v="0"/>
    <n v="39"/>
    <b v="0"/>
    <s v="theater/musical"/>
    <n v="-0.40857142857142859"/>
    <n v="53.07692307692308"/>
    <x v="1"/>
    <s v="musical"/>
    <n v="8"/>
    <n v="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x v="3196"/>
    <x v="0"/>
    <b v="0"/>
    <n v="6"/>
    <b v="0"/>
    <s v="theater/musical"/>
    <n v="-0.99939999999999996"/>
    <n v="300"/>
    <x v="1"/>
    <s v="musical"/>
    <n v="8"/>
    <n v="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x v="3197"/>
    <x v="0"/>
    <b v="0"/>
    <n v="4"/>
    <b v="0"/>
    <s v="theater/musical"/>
    <n v="-0.88549999999999995"/>
    <n v="286.25"/>
    <x v="1"/>
    <s v="musical"/>
    <n v="8"/>
    <n v="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x v="3198"/>
    <x v="0"/>
    <b v="0"/>
    <n v="3"/>
    <b v="0"/>
    <s v="theater/musical"/>
    <n v="-0.99633333333333329"/>
    <n v="36.666666666666664"/>
    <x v="1"/>
    <s v="musical"/>
    <n v="8"/>
    <n v="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x v="3199"/>
    <x v="3"/>
    <b v="0"/>
    <n v="53"/>
    <b v="0"/>
    <s v="theater/musical"/>
    <n v="-0.47839999999999999"/>
    <n v="49.20754716981132"/>
    <x v="1"/>
    <s v="musical"/>
    <n v="8"/>
    <n v="1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x v="3200"/>
    <x v="2"/>
    <b v="0"/>
    <n v="1"/>
    <b v="0"/>
    <s v="theater/musical"/>
    <n v="-0.99997999999999998"/>
    <n v="1"/>
    <x v="1"/>
    <s v="musical"/>
    <n v="8"/>
    <n v="1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x v="3201"/>
    <x v="3"/>
    <b v="0"/>
    <n v="2"/>
    <b v="0"/>
    <s v="theater/musical"/>
    <n v="-0.98750000000000004"/>
    <n v="12.5"/>
    <x v="1"/>
    <s v="musical"/>
    <n v="8"/>
    <n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x v="3202"/>
    <x v="0"/>
    <b v="0"/>
    <n v="25"/>
    <b v="0"/>
    <s v="theater/musical"/>
    <n v="-0.45479999999999998"/>
    <n v="109.04"/>
    <x v="1"/>
    <s v="musical"/>
    <n v="8"/>
    <n v="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x v="3203"/>
    <x v="0"/>
    <b v="0"/>
    <n v="6"/>
    <b v="0"/>
    <s v="theater/musical"/>
    <n v="-0.75"/>
    <n v="41.666666666666664"/>
    <x v="1"/>
    <s v="musical"/>
    <n v="8"/>
    <n v="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x v="3204"/>
    <x v="0"/>
    <b v="0"/>
    <n v="0"/>
    <b v="0"/>
    <s v="theater/musical"/>
    <n v="-1"/>
    <e v="#DIV/0!"/>
    <x v="1"/>
    <s v="musical"/>
    <n v="8"/>
    <n v="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x v="3205"/>
    <x v="0"/>
    <b v="0"/>
    <n v="12"/>
    <b v="0"/>
    <s v="theater/musical"/>
    <n v="-0.96587500000000004"/>
    <n v="22.75"/>
    <x v="1"/>
    <s v="musical"/>
    <n v="8"/>
    <n v="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x v="3206"/>
    <x v="0"/>
    <b v="0"/>
    <n v="0"/>
    <b v="0"/>
    <s v="theater/musical"/>
    <n v="-1"/>
    <e v="#DIV/0!"/>
    <x v="1"/>
    <s v="musical"/>
    <n v="8"/>
    <n v="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x v="3207"/>
    <x v="0"/>
    <b v="0"/>
    <n v="36"/>
    <b v="0"/>
    <s v="theater/musical"/>
    <n v="-0.53636363636363638"/>
    <n v="70.833333333333329"/>
    <x v="1"/>
    <s v="musical"/>
    <n v="8"/>
    <n v="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x v="3208"/>
    <x v="3"/>
    <b v="1"/>
    <n v="82"/>
    <b v="1"/>
    <s v="theater/plays"/>
    <n v="3.5000000000000003E-2"/>
    <n v="63.109756097560975"/>
    <x v="1"/>
    <s v="plays"/>
    <n v="8"/>
    <n v="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x v="3209"/>
    <x v="3"/>
    <b v="1"/>
    <n v="226"/>
    <b v="1"/>
    <s v="theater/plays"/>
    <n v="0.1932315789473685"/>
    <n v="50.157964601769912"/>
    <x v="1"/>
    <s v="plays"/>
    <n v="8"/>
    <n v="1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x v="3210"/>
    <x v="5"/>
    <b v="1"/>
    <n v="60"/>
    <b v="1"/>
    <s v="theater/plays"/>
    <n v="0.25766666666666665"/>
    <n v="62.883333333333333"/>
    <x v="1"/>
    <s v="plays"/>
    <n v="8"/>
    <n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x v="3211"/>
    <x v="3"/>
    <b v="1"/>
    <n v="322"/>
    <b v="1"/>
    <s v="theater/plays"/>
    <n v="0.19743478260869565"/>
    <n v="85.531055900621112"/>
    <x v="1"/>
    <s v="plays"/>
    <n v="8"/>
    <n v="13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x v="3212"/>
    <x v="3"/>
    <b v="1"/>
    <n v="94"/>
    <b v="1"/>
    <s v="theater/plays"/>
    <n v="0.26250000000000001"/>
    <n v="53.723404255319146"/>
    <x v="1"/>
    <s v="plays"/>
    <n v="8"/>
    <n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x v="3213"/>
    <x v="0"/>
    <b v="1"/>
    <n v="47"/>
    <b v="1"/>
    <s v="theater/plays"/>
    <n v="1.1666666666666668E-3"/>
    <n v="127.80851063829788"/>
    <x v="1"/>
    <s v="plays"/>
    <n v="8"/>
    <n v="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x v="3214"/>
    <x v="0"/>
    <b v="1"/>
    <n v="115"/>
    <b v="1"/>
    <s v="theater/plays"/>
    <n v="2.1333333333333333E-2"/>
    <n v="106.57391304347826"/>
    <x v="1"/>
    <s v="plays"/>
    <n v="8"/>
    <n v="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x v="3215"/>
    <x v="0"/>
    <b v="1"/>
    <n v="134"/>
    <b v="1"/>
    <s v="theater/plays"/>
    <n v="3.5142857142857141E-3"/>
    <n v="262.11194029850748"/>
    <x v="1"/>
    <s v="plays"/>
    <n v="8"/>
    <n v="1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x v="3216"/>
    <x v="0"/>
    <b v="1"/>
    <n v="35"/>
    <b v="1"/>
    <s v="theater/plays"/>
    <n v="5.0000000000000001E-4"/>
    <n v="57.171428571428571"/>
    <x v="1"/>
    <s v="plays"/>
    <n v="8"/>
    <n v="1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x v="3217"/>
    <x v="2"/>
    <b v="1"/>
    <n v="104"/>
    <b v="1"/>
    <s v="theater/plays"/>
    <n v="0.16022222222222221"/>
    <n v="50.20192307692308"/>
    <x v="1"/>
    <s v="plays"/>
    <n v="8"/>
    <n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x v="3218"/>
    <x v="3"/>
    <b v="1"/>
    <n v="184"/>
    <b v="1"/>
    <s v="theater/plays"/>
    <n v="2.1000000000000001E-2"/>
    <n v="66.586956521739125"/>
    <x v="1"/>
    <s v="plays"/>
    <n v="8"/>
    <n v="1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x v="3219"/>
    <x v="0"/>
    <b v="1"/>
    <n v="119"/>
    <b v="1"/>
    <s v="theater/plays"/>
    <n v="1.1000000000000001E-3"/>
    <n v="168.25210084033614"/>
    <x v="1"/>
    <s v="plays"/>
    <n v="8"/>
    <n v="13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x v="3220"/>
    <x v="1"/>
    <b v="1"/>
    <n v="59"/>
    <b v="1"/>
    <s v="theater/plays"/>
    <n v="8.3999999999999995E-3"/>
    <n v="256.37288135593218"/>
    <x v="1"/>
    <s v="plays"/>
    <n v="8"/>
    <n v="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x v="3221"/>
    <x v="0"/>
    <b v="1"/>
    <n v="113"/>
    <b v="1"/>
    <s v="theater/plays"/>
    <n v="3.4250000000000003E-2"/>
    <n v="36.610619469026545"/>
    <x v="1"/>
    <s v="plays"/>
    <n v="8"/>
    <n v="1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x v="3222"/>
    <x v="0"/>
    <b v="1"/>
    <n v="84"/>
    <b v="1"/>
    <s v="theater/plays"/>
    <n v="0.248"/>
    <n v="37.142857142857146"/>
    <x v="1"/>
    <s v="plays"/>
    <n v="8"/>
    <n v="1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x v="3223"/>
    <x v="0"/>
    <b v="1"/>
    <n v="74"/>
    <b v="1"/>
    <s v="theater/plays"/>
    <n v="9.5161290322580638E-2"/>
    <n v="45.878378378378379"/>
    <x v="1"/>
    <s v="plays"/>
    <n v="8"/>
    <n v="1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x v="3224"/>
    <x v="2"/>
    <b v="1"/>
    <n v="216"/>
    <b v="1"/>
    <s v="theater/plays"/>
    <n v="2.0333333333333332E-2"/>
    <n v="141.71296296296296"/>
    <x v="1"/>
    <s v="plays"/>
    <n v="8"/>
    <n v="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x v="3225"/>
    <x v="2"/>
    <b v="1"/>
    <n v="39"/>
    <b v="1"/>
    <s v="theater/plays"/>
    <n v="2.35E-2"/>
    <n v="52.487179487179489"/>
    <x v="1"/>
    <s v="plays"/>
    <n v="8"/>
    <n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x v="3226"/>
    <x v="0"/>
    <b v="1"/>
    <n v="21"/>
    <b v="1"/>
    <s v="theater/plays"/>
    <n v="4.1666666666666664E-2"/>
    <n v="59.523809523809526"/>
    <x v="1"/>
    <s v="plays"/>
    <n v="8"/>
    <n v="1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x v="3227"/>
    <x v="2"/>
    <b v="0"/>
    <n v="30"/>
    <b v="1"/>
    <s v="theater/plays"/>
    <n v="0.25"/>
    <n v="50"/>
    <x v="1"/>
    <s v="plays"/>
    <n v="8"/>
    <n v="13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x v="3228"/>
    <x v="0"/>
    <b v="1"/>
    <n v="37"/>
    <b v="1"/>
    <s v="theater/plays"/>
    <n v="2.3428571428571427E-2"/>
    <n v="193.62162162162161"/>
    <x v="1"/>
    <s v="plays"/>
    <n v="8"/>
    <n v="1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x v="3229"/>
    <x v="3"/>
    <b v="1"/>
    <n v="202"/>
    <b v="1"/>
    <s v="theater/plays"/>
    <n v="7.8649999999999998E-2"/>
    <n v="106.79702970297029"/>
    <x v="1"/>
    <s v="plays"/>
    <n v="8"/>
    <n v="1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x v="3230"/>
    <x v="3"/>
    <b v="1"/>
    <n v="37"/>
    <b v="1"/>
    <s v="theater/plays"/>
    <n v="9.8846153846153847E-2"/>
    <n v="77.21621621621621"/>
    <x v="1"/>
    <s v="plays"/>
    <n v="8"/>
    <n v="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x v="3231"/>
    <x v="2"/>
    <b v="0"/>
    <n v="28"/>
    <b v="1"/>
    <s v="theater/plays"/>
    <n v="0.61"/>
    <n v="57.5"/>
    <x v="1"/>
    <s v="plays"/>
    <n v="8"/>
    <n v="1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x v="3232"/>
    <x v="2"/>
    <b v="1"/>
    <n v="26"/>
    <b v="1"/>
    <s v="theater/plays"/>
    <n v="0.312"/>
    <n v="50.46153846153846"/>
    <x v="1"/>
    <s v="plays"/>
    <n v="8"/>
    <n v="1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x v="3233"/>
    <x v="1"/>
    <b v="0"/>
    <n v="61"/>
    <b v="1"/>
    <s v="theater/plays"/>
    <n v="0.188"/>
    <n v="97.377049180327873"/>
    <x v="1"/>
    <s v="plays"/>
    <n v="8"/>
    <n v="1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x v="3234"/>
    <x v="2"/>
    <b v="0"/>
    <n v="115"/>
    <b v="1"/>
    <s v="theater/plays"/>
    <n v="3.9275000000000091E-3"/>
    <n v="34.91921739130435"/>
    <x v="1"/>
    <s v="plays"/>
    <n v="8"/>
    <n v="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x v="3235"/>
    <x v="2"/>
    <b v="1"/>
    <n v="181"/>
    <b v="1"/>
    <s v="theater/plays"/>
    <n v="3.2066666666666667E-2"/>
    <n v="85.530386740331494"/>
    <x v="1"/>
    <s v="plays"/>
    <n v="8"/>
    <n v="1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x v="3236"/>
    <x v="2"/>
    <b v="0"/>
    <n v="110"/>
    <b v="1"/>
    <s v="theater/plays"/>
    <n v="6.0000000000000001E-3"/>
    <n v="182.90909090909091"/>
    <x v="1"/>
    <s v="plays"/>
    <n v="8"/>
    <n v="1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x v="3237"/>
    <x v="0"/>
    <b v="1"/>
    <n v="269"/>
    <b v="1"/>
    <s v="theater/plays"/>
    <n v="7.8754285714285541E-3"/>
    <n v="131.13620817843866"/>
    <x v="1"/>
    <s v="plays"/>
    <n v="8"/>
    <n v="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x v="3238"/>
    <x v="0"/>
    <b v="1"/>
    <n v="79"/>
    <b v="1"/>
    <s v="theater/plays"/>
    <n v="0.12321428571428572"/>
    <n v="39.810126582278478"/>
    <x v="1"/>
    <s v="plays"/>
    <n v="8"/>
    <n v="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x v="3239"/>
    <x v="0"/>
    <b v="1"/>
    <n v="104"/>
    <b v="1"/>
    <s v="theater/plays"/>
    <n v="5.919140225179112E-2"/>
    <n v="59.701730769230764"/>
    <x v="1"/>
    <s v="plays"/>
    <n v="8"/>
    <n v="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x v="3240"/>
    <x v="1"/>
    <b v="0"/>
    <n v="34"/>
    <b v="1"/>
    <s v="theater/plays"/>
    <n v="5.6666666666666671E-3"/>
    <n v="88.735294117647058"/>
    <x v="1"/>
    <s v="plays"/>
    <n v="8"/>
    <n v="1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x v="3241"/>
    <x v="3"/>
    <b v="1"/>
    <n v="167"/>
    <b v="1"/>
    <s v="theater/plays"/>
    <n v="0.15305882352941177"/>
    <n v="58.688622754491021"/>
    <x v="1"/>
    <s v="plays"/>
    <n v="8"/>
    <n v="1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x v="3242"/>
    <x v="3"/>
    <b v="1"/>
    <n v="183"/>
    <b v="1"/>
    <s v="theater/plays"/>
    <n v="0.27304200000000001"/>
    <n v="69.56513661202186"/>
    <x v="1"/>
    <s v="plays"/>
    <n v="8"/>
    <n v="1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x v="3243"/>
    <x v="0"/>
    <b v="1"/>
    <n v="71"/>
    <b v="1"/>
    <s v="theater/plays"/>
    <n v="2.8375000000000001E-2"/>
    <n v="115.87323943661971"/>
    <x v="1"/>
    <s v="plays"/>
    <n v="8"/>
    <n v="1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x v="3244"/>
    <x v="2"/>
    <b v="0"/>
    <n v="69"/>
    <b v="1"/>
    <s v="theater/plays"/>
    <n v="2.9374999999999998E-2"/>
    <n v="23.869565217391305"/>
    <x v="1"/>
    <s v="plays"/>
    <n v="8"/>
    <n v="1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x v="3245"/>
    <x v="0"/>
    <b v="0"/>
    <n v="270"/>
    <b v="1"/>
    <s v="theater/plays"/>
    <n v="4.304761904761905E-2"/>
    <n v="81.125925925925927"/>
    <x v="1"/>
    <s v="plays"/>
    <n v="8"/>
    <n v="1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x v="3246"/>
    <x v="0"/>
    <b v="1"/>
    <n v="193"/>
    <b v="1"/>
    <s v="theater/plays"/>
    <n v="0.11219999999999999"/>
    <n v="57.626943005181346"/>
    <x v="1"/>
    <s v="plays"/>
    <n v="8"/>
    <n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x v="3247"/>
    <x v="0"/>
    <b v="1"/>
    <n v="57"/>
    <b v="1"/>
    <s v="theater/plays"/>
    <n v="5.8599999999999999E-2"/>
    <n v="46.429824561403507"/>
    <x v="1"/>
    <s v="plays"/>
    <n v="8"/>
    <n v="1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x v="3248"/>
    <x v="0"/>
    <b v="1"/>
    <n v="200"/>
    <b v="1"/>
    <s v="theater/plays"/>
    <n v="7.9166666666666673E-3"/>
    <n v="60.475000000000001"/>
    <x v="1"/>
    <s v="plays"/>
    <n v="8"/>
    <n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x v="3249"/>
    <x v="0"/>
    <b v="1"/>
    <n v="88"/>
    <b v="1"/>
    <s v="theater/plays"/>
    <n v="4.9272727272727274E-2"/>
    <n v="65.579545454545453"/>
    <x v="1"/>
    <s v="plays"/>
    <n v="8"/>
    <n v="1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x v="3250"/>
    <x v="3"/>
    <b v="1"/>
    <n v="213"/>
    <b v="1"/>
    <s v="theater/plays"/>
    <n v="1.5520000000000001E-2"/>
    <n v="119.1924882629108"/>
    <x v="1"/>
    <s v="plays"/>
    <n v="8"/>
    <n v="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x v="3251"/>
    <x v="0"/>
    <b v="1"/>
    <n v="20"/>
    <b v="1"/>
    <s v="theater/plays"/>
    <n v="0.10733333333333334"/>
    <n v="83.05"/>
    <x v="1"/>
    <s v="plays"/>
    <n v="8"/>
    <n v="13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x v="3252"/>
    <x v="2"/>
    <b v="1"/>
    <n v="50"/>
    <b v="1"/>
    <s v="theater/plays"/>
    <n v="0.2782222222222222"/>
    <n v="57.52"/>
    <x v="1"/>
    <s v="plays"/>
    <n v="8"/>
    <n v="1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x v="3253"/>
    <x v="2"/>
    <b v="1"/>
    <n v="115"/>
    <b v="1"/>
    <s v="theater/plays"/>
    <n v="1.8249999999999999E-2"/>
    <n v="177.08695652173913"/>
    <x v="1"/>
    <s v="plays"/>
    <n v="8"/>
    <n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x v="3254"/>
    <x v="0"/>
    <b v="1"/>
    <n v="186"/>
    <b v="1"/>
    <s v="theater/plays"/>
    <n v="1.2576923076923078E-2"/>
    <n v="70.771505376344081"/>
    <x v="1"/>
    <s v="plays"/>
    <n v="8"/>
    <n v="1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x v="3255"/>
    <x v="3"/>
    <b v="1"/>
    <n v="18"/>
    <b v="1"/>
    <s v="theater/plays"/>
    <n v="0.75"/>
    <n v="29.166666666666668"/>
    <x v="1"/>
    <s v="plays"/>
    <n v="8"/>
    <n v="1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x v="3256"/>
    <x v="0"/>
    <b v="1"/>
    <n v="176"/>
    <b v="1"/>
    <s v="theater/plays"/>
    <n v="0.28060000000000002"/>
    <n v="72.76136363636364"/>
    <x v="1"/>
    <s v="plays"/>
    <n v="8"/>
    <n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x v="3257"/>
    <x v="1"/>
    <b v="0"/>
    <n v="41"/>
    <b v="1"/>
    <s v="theater/plays"/>
    <n v="6.2994999999999884E-2"/>
    <n v="51.853414634146333"/>
    <x v="1"/>
    <s v="plays"/>
    <n v="8"/>
    <n v="1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x v="3258"/>
    <x v="3"/>
    <b v="1"/>
    <n v="75"/>
    <b v="1"/>
    <s v="theater/plays"/>
    <n v="5.2142857142857144E-2"/>
    <n v="98.2"/>
    <x v="1"/>
    <s v="plays"/>
    <n v="8"/>
    <n v="1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x v="3259"/>
    <x v="2"/>
    <b v="1"/>
    <n v="97"/>
    <b v="1"/>
    <s v="theater/plays"/>
    <n v="6.1678260869565155E-2"/>
    <n v="251.7381443298969"/>
    <x v="1"/>
    <s v="plays"/>
    <n v="8"/>
    <n v="1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x v="3260"/>
    <x v="0"/>
    <b v="1"/>
    <n v="73"/>
    <b v="1"/>
    <s v="theater/plays"/>
    <n v="9.2399999999999996E-2"/>
    <n v="74.821917808219183"/>
    <x v="1"/>
    <s v="plays"/>
    <n v="8"/>
    <n v="1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x v="3261"/>
    <x v="0"/>
    <b v="1"/>
    <n v="49"/>
    <b v="1"/>
    <s v="theater/plays"/>
    <n v="4.5454545454545452E-3"/>
    <n v="67.65306122448979"/>
    <x v="1"/>
    <s v="plays"/>
    <n v="8"/>
    <n v="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x v="3262"/>
    <x v="3"/>
    <b v="1"/>
    <n v="134"/>
    <b v="1"/>
    <s v="theater/plays"/>
    <n v="3.0409836065573771E-2"/>
    <n v="93.81343283582089"/>
    <x v="1"/>
    <s v="plays"/>
    <n v="8"/>
    <n v="1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x v="3263"/>
    <x v="0"/>
    <b v="1"/>
    <n v="68"/>
    <b v="1"/>
    <s v="theater/plays"/>
    <n v="0.12166399999999994"/>
    <n v="41.237647058823526"/>
    <x v="1"/>
    <s v="plays"/>
    <n v="8"/>
    <n v="1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x v="3264"/>
    <x v="0"/>
    <b v="1"/>
    <n v="49"/>
    <b v="1"/>
    <s v="theater/plays"/>
    <n v="0.03"/>
    <n v="52.551020408163268"/>
    <x v="1"/>
    <s v="plays"/>
    <n v="8"/>
    <n v="1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x v="3265"/>
    <x v="0"/>
    <b v="1"/>
    <n v="63"/>
    <b v="1"/>
    <s v="theater/plays"/>
    <n v="0.64"/>
    <n v="70.285714285714292"/>
    <x v="1"/>
    <s v="plays"/>
    <n v="8"/>
    <n v="1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x v="3266"/>
    <x v="0"/>
    <b v="1"/>
    <n v="163"/>
    <b v="1"/>
    <s v="theater/plays"/>
    <n v="0.31283333333333335"/>
    <n v="48.325153374233132"/>
    <x v="1"/>
    <s v="plays"/>
    <n v="8"/>
    <n v="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x v="3267"/>
    <x v="0"/>
    <b v="1"/>
    <n v="288"/>
    <b v="1"/>
    <s v="theater/plays"/>
    <n v="2.1000000000000001E-2"/>
    <n v="53.177083333333336"/>
    <x v="1"/>
    <s v="plays"/>
    <n v="8"/>
    <n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x v="3268"/>
    <x v="2"/>
    <b v="1"/>
    <n v="42"/>
    <b v="1"/>
    <s v="theater/plays"/>
    <n v="0.28000000000000003"/>
    <n v="60.952380952380949"/>
    <x v="1"/>
    <s v="plays"/>
    <n v="8"/>
    <n v="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x v="3269"/>
    <x v="0"/>
    <b v="1"/>
    <n v="70"/>
    <b v="1"/>
    <s v="theater/plays"/>
    <n v="1.4999999999999999E-2"/>
    <n v="116"/>
    <x v="1"/>
    <s v="plays"/>
    <n v="8"/>
    <n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x v="3270"/>
    <x v="0"/>
    <b v="1"/>
    <n v="30"/>
    <b v="1"/>
    <s v="theater/plays"/>
    <n v="1.6666666666666666E-2"/>
    <n v="61"/>
    <x v="1"/>
    <s v="plays"/>
    <n v="8"/>
    <n v="13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x v="3271"/>
    <x v="3"/>
    <b v="1"/>
    <n v="51"/>
    <b v="1"/>
    <s v="theater/plays"/>
    <n v="0.3"/>
    <n v="38.235294117647058"/>
    <x v="1"/>
    <s v="plays"/>
    <n v="8"/>
    <n v="1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x v="3272"/>
    <x v="0"/>
    <b v="1"/>
    <n v="145"/>
    <b v="1"/>
    <s v="theater/plays"/>
    <n v="0.54430000000000001"/>
    <n v="106.50344827586207"/>
    <x v="1"/>
    <s v="plays"/>
    <n v="8"/>
    <n v="1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x v="3273"/>
    <x v="2"/>
    <b v="1"/>
    <n v="21"/>
    <b v="1"/>
    <s v="theater/plays"/>
    <n v="7.3999999999999996E-2"/>
    <n v="204.57142857142858"/>
    <x v="1"/>
    <s v="plays"/>
    <n v="8"/>
    <n v="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x v="3274"/>
    <x v="2"/>
    <b v="1"/>
    <n v="286"/>
    <b v="1"/>
    <s v="theater/plays"/>
    <n v="1.3225806451612903E-2"/>
    <n v="54.912587412587413"/>
    <x v="1"/>
    <s v="plays"/>
    <n v="8"/>
    <n v="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x v="3275"/>
    <x v="0"/>
    <b v="1"/>
    <n v="12"/>
    <b v="1"/>
    <s v="theater/plays"/>
    <n v="2.7777777777777779E-3"/>
    <n v="150.41666666666666"/>
    <x v="1"/>
    <s v="plays"/>
    <n v="8"/>
    <n v="1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x v="3276"/>
    <x v="2"/>
    <b v="1"/>
    <n v="100"/>
    <b v="1"/>
    <s v="theater/plays"/>
    <n v="0.16844444444444445"/>
    <n v="52.58"/>
    <x v="1"/>
    <s v="plays"/>
    <n v="8"/>
    <n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x v="3277"/>
    <x v="3"/>
    <b v="1"/>
    <n v="100"/>
    <b v="1"/>
    <s v="theater/plays"/>
    <n v="8.5999999999999993E-2"/>
    <n v="54.3"/>
    <x v="1"/>
    <s v="plays"/>
    <n v="8"/>
    <n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x v="3278"/>
    <x v="0"/>
    <b v="1"/>
    <n v="34"/>
    <b v="1"/>
    <s v="theater/plays"/>
    <n v="3.4000000000000002E-2"/>
    <n v="76.029411764705884"/>
    <x v="1"/>
    <s v="plays"/>
    <n v="8"/>
    <n v="1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x v="3279"/>
    <x v="2"/>
    <b v="0"/>
    <n v="63"/>
    <b v="1"/>
    <s v="theater/plays"/>
    <n v="0.14275862068965517"/>
    <n v="105.2063492063492"/>
    <x v="1"/>
    <s v="plays"/>
    <n v="8"/>
    <n v="1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x v="3280"/>
    <x v="0"/>
    <b v="0"/>
    <n v="30"/>
    <b v="1"/>
    <s v="theater/plays"/>
    <n v="0.03"/>
    <n v="68.666666666666671"/>
    <x v="1"/>
    <s v="plays"/>
    <n v="8"/>
    <n v="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x v="3281"/>
    <x v="0"/>
    <b v="0"/>
    <n v="47"/>
    <b v="1"/>
    <s v="theater/plays"/>
    <n v="0.216"/>
    <n v="129.36170212765958"/>
    <x v="1"/>
    <s v="plays"/>
    <n v="8"/>
    <n v="1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x v="3282"/>
    <x v="2"/>
    <b v="0"/>
    <n v="237"/>
    <b v="1"/>
    <s v="theater/plays"/>
    <n v="2.646774193548387E-2"/>
    <n v="134.26371308016877"/>
    <x v="1"/>
    <s v="plays"/>
    <n v="8"/>
    <n v="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x v="3283"/>
    <x v="2"/>
    <b v="0"/>
    <n v="47"/>
    <b v="1"/>
    <s v="theater/plays"/>
    <n v="4.7500000000000001E-2"/>
    <n v="17.829787234042552"/>
    <x v="1"/>
    <s v="plays"/>
    <n v="8"/>
    <n v="1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x v="3284"/>
    <x v="2"/>
    <b v="0"/>
    <n v="15"/>
    <b v="1"/>
    <s v="theater/plays"/>
    <n v="1.6E-2"/>
    <n v="203.2"/>
    <x v="1"/>
    <s v="plays"/>
    <n v="8"/>
    <n v="13"/>
  </r>
  <r>
    <n v="3285"/>
    <s v="By Morning"/>
    <s v="A new play by Matthew Gasda"/>
    <n v="4999"/>
    <n v="5604"/>
    <x v="0"/>
    <s v="US"/>
    <s v="USD"/>
    <n v="1488258000"/>
    <d v="2017-02-28T00:00:00"/>
    <n v="1485556626"/>
    <x v="3285"/>
    <x v="1"/>
    <b v="0"/>
    <n v="81"/>
    <b v="1"/>
    <s v="theater/plays"/>
    <n v="0.12102420484096819"/>
    <n v="69.18518518518519"/>
    <x v="1"/>
    <s v="plays"/>
    <n v="8"/>
    <n v="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x v="3286"/>
    <x v="2"/>
    <b v="0"/>
    <n v="122"/>
    <b v="1"/>
    <s v="theater/plays"/>
    <n v="1.7666666666666667E-2"/>
    <n v="125.12295081967213"/>
    <x v="1"/>
    <s v="plays"/>
    <n v="8"/>
    <n v="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x v="3287"/>
    <x v="0"/>
    <b v="0"/>
    <n v="34"/>
    <b v="1"/>
    <s v="theater/plays"/>
    <n v="0"/>
    <n v="73.529411764705884"/>
    <x v="1"/>
    <s v="plays"/>
    <n v="8"/>
    <n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x v="3288"/>
    <x v="2"/>
    <b v="0"/>
    <n v="207"/>
    <b v="1"/>
    <s v="theater/plays"/>
    <n v="2.6489999999999782E-3"/>
    <n v="48.437149758454105"/>
    <x v="1"/>
    <s v="plays"/>
    <n v="8"/>
    <n v="1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x v="3289"/>
    <x v="1"/>
    <b v="0"/>
    <n v="25"/>
    <b v="1"/>
    <s v="theater/plays"/>
    <n v="0.33042000000000005"/>
    <n v="26.608400000000003"/>
    <x v="1"/>
    <s v="plays"/>
    <n v="8"/>
    <n v="1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x v="3290"/>
    <x v="1"/>
    <b v="0"/>
    <n v="72"/>
    <b v="1"/>
    <s v="theater/plays"/>
    <n v="0.21199999999999999"/>
    <n v="33.666666666666664"/>
    <x v="1"/>
    <s v="plays"/>
    <n v="8"/>
    <n v="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x v="3291"/>
    <x v="0"/>
    <b v="0"/>
    <n v="14"/>
    <b v="1"/>
    <s v="theater/plays"/>
    <n v="0.14000000000000001"/>
    <n v="40.714285714285715"/>
    <x v="1"/>
    <s v="plays"/>
    <n v="8"/>
    <n v="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x v="3292"/>
    <x v="0"/>
    <b v="0"/>
    <n v="15"/>
    <b v="1"/>
    <s v="theater/plays"/>
    <n v="1.8613861386138615"/>
    <n v="19.266666666666666"/>
    <x v="1"/>
    <s v="plays"/>
    <n v="8"/>
    <n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x v="3293"/>
    <x v="1"/>
    <b v="0"/>
    <n v="91"/>
    <b v="1"/>
    <s v="theater/plays"/>
    <n v="0.70444444444444443"/>
    <n v="84.285714285714292"/>
    <x v="1"/>
    <s v="plays"/>
    <n v="8"/>
    <n v="1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x v="3294"/>
    <x v="0"/>
    <b v="0"/>
    <n v="24"/>
    <b v="1"/>
    <s v="theater/plays"/>
    <n v="0.18333333333333332"/>
    <n v="29.583333333333332"/>
    <x v="1"/>
    <s v="plays"/>
    <n v="8"/>
    <n v="1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x v="3295"/>
    <x v="2"/>
    <b v="0"/>
    <n v="27"/>
    <b v="1"/>
    <s v="theater/plays"/>
    <n v="2.8585714285714273E-2"/>
    <n v="26.667037037037037"/>
    <x v="1"/>
    <s v="plays"/>
    <n v="8"/>
    <n v="1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x v="3296"/>
    <x v="0"/>
    <b v="0"/>
    <n v="47"/>
    <b v="1"/>
    <s v="theater/plays"/>
    <n v="0.44066666666666665"/>
    <n v="45.978723404255319"/>
    <x v="1"/>
    <s v="plays"/>
    <n v="8"/>
    <n v="1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x v="3297"/>
    <x v="0"/>
    <b v="0"/>
    <n v="44"/>
    <b v="1"/>
    <s v="theater/plays"/>
    <n v="7.2727272727272723E-4"/>
    <n v="125.09090909090909"/>
    <x v="1"/>
    <s v="plays"/>
    <n v="8"/>
    <n v="1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x v="3298"/>
    <x v="0"/>
    <b v="0"/>
    <n v="72"/>
    <b v="1"/>
    <s v="theater/plays"/>
    <n v="1.7299999999999999E-2"/>
    <n v="141.29166666666666"/>
    <x v="1"/>
    <s v="plays"/>
    <n v="8"/>
    <n v="1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x v="3299"/>
    <x v="0"/>
    <b v="0"/>
    <n v="63"/>
    <b v="1"/>
    <s v="theater/plays"/>
    <n v="0.16200000000000001"/>
    <n v="55.333333333333336"/>
    <x v="1"/>
    <s v="plays"/>
    <n v="8"/>
    <n v="1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x v="3300"/>
    <x v="0"/>
    <b v="0"/>
    <n v="88"/>
    <b v="1"/>
    <s v="theater/plays"/>
    <n v="0.36166666666666669"/>
    <n v="46.420454545454547"/>
    <x v="1"/>
    <s v="plays"/>
    <n v="8"/>
    <n v="1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x v="3301"/>
    <x v="2"/>
    <b v="0"/>
    <n v="70"/>
    <b v="1"/>
    <s v="theater/plays"/>
    <n v="0.33466666666666667"/>
    <n v="57.2"/>
    <x v="1"/>
    <s v="plays"/>
    <n v="8"/>
    <n v="13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x v="3302"/>
    <x v="2"/>
    <b v="0"/>
    <n v="50"/>
    <b v="1"/>
    <s v="theater/plays"/>
    <n v="3.3928571428571426E-2"/>
    <n v="173.7"/>
    <x v="1"/>
    <s v="plays"/>
    <n v="8"/>
    <n v="1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x v="3303"/>
    <x v="0"/>
    <b v="0"/>
    <n v="35"/>
    <b v="1"/>
    <s v="theater/plays"/>
    <n v="0.15888888888888889"/>
    <n v="59.6"/>
    <x v="1"/>
    <s v="plays"/>
    <n v="8"/>
    <n v="1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x v="3304"/>
    <x v="2"/>
    <b v="0"/>
    <n v="175"/>
    <b v="1"/>
    <s v="theater/plays"/>
    <n v="4.5166666666666667E-2"/>
    <n v="89.585714285714289"/>
    <x v="1"/>
    <s v="plays"/>
    <n v="8"/>
    <n v="1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x v="3305"/>
    <x v="0"/>
    <b v="0"/>
    <n v="20"/>
    <b v="1"/>
    <s v="theater/plays"/>
    <n v="2.0250000000000001E-2"/>
    <n v="204.05"/>
    <x v="1"/>
    <s v="plays"/>
    <n v="8"/>
    <n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x v="3306"/>
    <x v="2"/>
    <b v="0"/>
    <n v="54"/>
    <b v="1"/>
    <s v="theater/plays"/>
    <n v="0.7533333333333333"/>
    <n v="48.703703703703702"/>
    <x v="1"/>
    <s v="plays"/>
    <n v="8"/>
    <n v="1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x v="3307"/>
    <x v="2"/>
    <b v="0"/>
    <n v="20"/>
    <b v="1"/>
    <s v="theater/plays"/>
    <n v="6.6799999999999957E-2"/>
    <n v="53.339999999999996"/>
    <x v="1"/>
    <s v="plays"/>
    <n v="8"/>
    <n v="1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x v="3308"/>
    <x v="2"/>
    <b v="0"/>
    <n v="57"/>
    <b v="1"/>
    <s v="theater/plays"/>
    <n v="0.22285714285714286"/>
    <n v="75.087719298245617"/>
    <x v="1"/>
    <s v="plays"/>
    <n v="8"/>
    <n v="13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x v="3309"/>
    <x v="2"/>
    <b v="0"/>
    <n v="31"/>
    <b v="1"/>
    <s v="theater/plays"/>
    <n v="0.59428571428571431"/>
    <n v="18"/>
    <x v="1"/>
    <s v="plays"/>
    <n v="8"/>
    <n v="1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x v="3310"/>
    <x v="0"/>
    <b v="0"/>
    <n v="31"/>
    <b v="1"/>
    <s v="theater/plays"/>
    <n v="7.6923076923076923E-4"/>
    <n v="209.83870967741936"/>
    <x v="1"/>
    <s v="plays"/>
    <n v="8"/>
    <n v="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x v="3311"/>
    <x v="0"/>
    <b v="0"/>
    <n v="45"/>
    <b v="1"/>
    <s v="theater/plays"/>
    <n v="9.8400000000000001E-2"/>
    <n v="61.022222222222226"/>
    <x v="1"/>
    <s v="plays"/>
    <n v="8"/>
    <n v="1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x v="3312"/>
    <x v="2"/>
    <b v="0"/>
    <n v="41"/>
    <b v="1"/>
    <s v="theater/plays"/>
    <n v="4.0000000000000002E-4"/>
    <n v="61"/>
    <x v="1"/>
    <s v="plays"/>
    <n v="8"/>
    <n v="1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x v="3313"/>
    <x v="2"/>
    <b v="0"/>
    <n v="29"/>
    <b v="1"/>
    <s v="theater/plays"/>
    <n v="0.1605"/>
    <n v="80.034482758620683"/>
    <x v="1"/>
    <s v="plays"/>
    <n v="8"/>
    <n v="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x v="3314"/>
    <x v="0"/>
    <b v="0"/>
    <n v="58"/>
    <b v="1"/>
    <s v="theater/plays"/>
    <n v="1.1074999999999999"/>
    <n v="29.068965517241381"/>
    <x v="1"/>
    <s v="plays"/>
    <n v="8"/>
    <n v="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x v="3315"/>
    <x v="2"/>
    <b v="0"/>
    <n v="89"/>
    <b v="1"/>
    <s v="theater/plays"/>
    <n v="0.1"/>
    <n v="49.438202247191015"/>
    <x v="1"/>
    <s v="plays"/>
    <n v="8"/>
    <n v="1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x v="3316"/>
    <x v="3"/>
    <b v="0"/>
    <n v="125"/>
    <b v="1"/>
    <s v="theater/plays"/>
    <n v="8.6734259180372246E-4"/>
    <n v="93.977440000000001"/>
    <x v="1"/>
    <s v="plays"/>
    <n v="8"/>
    <n v="1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x v="3317"/>
    <x v="2"/>
    <b v="0"/>
    <n v="18"/>
    <b v="1"/>
    <s v="theater/plays"/>
    <n v="6.1904761904761907E-2"/>
    <n v="61.944444444444443"/>
    <x v="1"/>
    <s v="plays"/>
    <n v="8"/>
    <n v="1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x v="3318"/>
    <x v="2"/>
    <b v="0"/>
    <n v="32"/>
    <b v="1"/>
    <s v="theater/plays"/>
    <n v="0.25600000000000001"/>
    <n v="78.5"/>
    <x v="1"/>
    <s v="plays"/>
    <n v="8"/>
    <n v="1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x v="3319"/>
    <x v="3"/>
    <b v="0"/>
    <n v="16"/>
    <b v="1"/>
    <s v="theater/plays"/>
    <n v="0.08"/>
    <n v="33.75"/>
    <x v="1"/>
    <s v="plays"/>
    <n v="8"/>
    <n v="1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x v="3320"/>
    <x v="2"/>
    <b v="0"/>
    <n v="38"/>
    <b v="1"/>
    <s v="theater/plays"/>
    <n v="0.01"/>
    <n v="66.44736842105263"/>
    <x v="1"/>
    <s v="plays"/>
    <n v="8"/>
    <n v="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x v="3321"/>
    <x v="3"/>
    <b v="0"/>
    <n v="15"/>
    <b v="1"/>
    <s v="theater/plays"/>
    <n v="7.3999999999999996E-2"/>
    <n v="35.799999999999997"/>
    <x v="1"/>
    <s v="plays"/>
    <n v="8"/>
    <n v="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x v="3322"/>
    <x v="2"/>
    <b v="0"/>
    <n v="23"/>
    <b v="1"/>
    <s v="theater/plays"/>
    <n v="1.5151515151515152E-2"/>
    <n v="145.65217391304347"/>
    <x v="1"/>
    <s v="plays"/>
    <n v="8"/>
    <n v="1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x v="3323"/>
    <x v="2"/>
    <b v="0"/>
    <n v="49"/>
    <b v="1"/>
    <s v="theater/plays"/>
    <n v="0.25900000000000001"/>
    <n v="25.693877551020407"/>
    <x v="1"/>
    <s v="plays"/>
    <n v="8"/>
    <n v="1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x v="3324"/>
    <x v="2"/>
    <b v="0"/>
    <n v="10"/>
    <b v="1"/>
    <s v="theater/plays"/>
    <n v="1.6666666666666666E-2"/>
    <n v="152.5"/>
    <x v="1"/>
    <s v="plays"/>
    <n v="8"/>
    <n v="1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x v="3325"/>
    <x v="0"/>
    <b v="0"/>
    <n v="15"/>
    <b v="1"/>
    <s v="theater/plays"/>
    <n v="0.125"/>
    <n v="30"/>
    <x v="1"/>
    <s v="plays"/>
    <n v="8"/>
    <n v="1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x v="3326"/>
    <x v="0"/>
    <b v="0"/>
    <n v="57"/>
    <b v="1"/>
    <s v="theater/plays"/>
    <n v="1.375E-2"/>
    <n v="142.28070175438597"/>
    <x v="1"/>
    <s v="plays"/>
    <n v="8"/>
    <n v="1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x v="3327"/>
    <x v="2"/>
    <b v="0"/>
    <n v="33"/>
    <b v="1"/>
    <s v="theater/plays"/>
    <n v="1.2500000000000001E-2"/>
    <n v="24.545454545454547"/>
    <x v="1"/>
    <s v="plays"/>
    <n v="8"/>
    <n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x v="3328"/>
    <x v="3"/>
    <b v="0"/>
    <n v="9"/>
    <b v="1"/>
    <s v="theater/plays"/>
    <n v="0.46388888888888891"/>
    <n v="292.77777777777777"/>
    <x v="1"/>
    <s v="plays"/>
    <n v="8"/>
    <n v="1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x v="3329"/>
    <x v="3"/>
    <b v="0"/>
    <n v="26"/>
    <b v="1"/>
    <s v="theater/plays"/>
    <n v="0.16800000000000001"/>
    <n v="44.92307692307692"/>
    <x v="1"/>
    <s v="plays"/>
    <n v="8"/>
    <n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x v="3330"/>
    <x v="0"/>
    <b v="0"/>
    <n v="69"/>
    <b v="1"/>
    <s v="theater/plays"/>
    <n v="6.2666666666666662E-2"/>
    <n v="23.10144927536232"/>
    <x v="1"/>
    <s v="plays"/>
    <n v="8"/>
    <n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x v="3331"/>
    <x v="0"/>
    <b v="0"/>
    <n v="65"/>
    <b v="1"/>
    <s v="theater/plays"/>
    <n v="4.5199999999999997E-2"/>
    <n v="80.400000000000006"/>
    <x v="1"/>
    <s v="plays"/>
    <n v="8"/>
    <n v="1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x v="3332"/>
    <x v="3"/>
    <b v="0"/>
    <n v="83"/>
    <b v="1"/>
    <s v="theater/plays"/>
    <n v="0"/>
    <n v="72.289156626506028"/>
    <x v="1"/>
    <s v="plays"/>
    <n v="8"/>
    <n v="1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x v="3333"/>
    <x v="0"/>
    <b v="0"/>
    <n v="111"/>
    <b v="1"/>
    <s v="theater/plays"/>
    <n v="4.5714285714285714E-2"/>
    <n v="32.972972972972975"/>
    <x v="1"/>
    <s v="plays"/>
    <n v="8"/>
    <n v="1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x v="3334"/>
    <x v="0"/>
    <b v="0"/>
    <n v="46"/>
    <b v="1"/>
    <s v="theater/plays"/>
    <n v="0.38620511495737536"/>
    <n v="116.65217391304348"/>
    <x v="1"/>
    <s v="plays"/>
    <n v="8"/>
    <n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x v="3335"/>
    <x v="3"/>
    <b v="0"/>
    <n v="63"/>
    <b v="1"/>
    <s v="theater/plays"/>
    <n v="3.2000000000000002E-3"/>
    <n v="79.61904761904762"/>
    <x v="1"/>
    <s v="plays"/>
    <n v="8"/>
    <n v="1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x v="3336"/>
    <x v="2"/>
    <b v="0"/>
    <n v="9"/>
    <b v="1"/>
    <s v="theater/plays"/>
    <n v="0"/>
    <n v="27.777777777777779"/>
    <x v="1"/>
    <s v="plays"/>
    <n v="8"/>
    <n v="1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x v="3337"/>
    <x v="3"/>
    <b v="0"/>
    <n v="34"/>
    <b v="1"/>
    <s v="theater/plays"/>
    <n v="0.10199999999999999"/>
    <n v="81.029411764705884"/>
    <x v="1"/>
    <s v="plays"/>
    <n v="8"/>
    <n v="1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x v="3338"/>
    <x v="1"/>
    <b v="0"/>
    <n v="112"/>
    <b v="1"/>
    <s v="theater/plays"/>
    <n v="2.18E-2"/>
    <n v="136.84821428571428"/>
    <x v="1"/>
    <s v="plays"/>
    <n v="8"/>
    <n v="1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x v="3339"/>
    <x v="2"/>
    <b v="0"/>
    <n v="47"/>
    <b v="1"/>
    <s v="theater/plays"/>
    <n v="4.3499999999999997E-2"/>
    <n v="177.61702127659575"/>
    <x v="1"/>
    <s v="plays"/>
    <n v="8"/>
    <n v="1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x v="3340"/>
    <x v="2"/>
    <b v="0"/>
    <n v="38"/>
    <b v="1"/>
    <s v="theater/plays"/>
    <n v="0.38166666666666665"/>
    <n v="109.07894736842105"/>
    <x v="1"/>
    <s v="plays"/>
    <n v="8"/>
    <n v="1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x v="3341"/>
    <x v="2"/>
    <b v="0"/>
    <n v="28"/>
    <b v="1"/>
    <s v="theater/plays"/>
    <n v="0"/>
    <n v="119.64285714285714"/>
    <x v="1"/>
    <s v="plays"/>
    <n v="8"/>
    <n v="1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x v="3342"/>
    <x v="0"/>
    <b v="0"/>
    <n v="78"/>
    <b v="1"/>
    <s v="theater/plays"/>
    <n v="1.6666666666666666E-2"/>
    <n v="78.205128205128204"/>
    <x v="1"/>
    <s v="plays"/>
    <n v="8"/>
    <n v="1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x v="3343"/>
    <x v="2"/>
    <b v="0"/>
    <n v="23"/>
    <b v="1"/>
    <s v="theater/plays"/>
    <n v="0.7142857142857143"/>
    <n v="52.173913043478258"/>
    <x v="1"/>
    <s v="plays"/>
    <n v="8"/>
    <n v="1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x v="3344"/>
    <x v="3"/>
    <b v="0"/>
    <n v="40"/>
    <b v="1"/>
    <s v="theater/plays"/>
    <n v="1.4444444444444444E-2"/>
    <n v="114.125"/>
    <x v="1"/>
    <s v="plays"/>
    <n v="8"/>
    <n v="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x v="3345"/>
    <x v="0"/>
    <b v="0"/>
    <n v="13"/>
    <b v="1"/>
    <s v="theater/plays"/>
    <n v="0.3"/>
    <n v="50"/>
    <x v="1"/>
    <s v="plays"/>
    <n v="8"/>
    <n v="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x v="3346"/>
    <x v="0"/>
    <b v="0"/>
    <n v="18"/>
    <b v="1"/>
    <s v="theater/plays"/>
    <n v="0.1"/>
    <n v="91.666666666666671"/>
    <x v="1"/>
    <s v="plays"/>
    <n v="8"/>
    <n v="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x v="3347"/>
    <x v="2"/>
    <b v="0"/>
    <n v="22"/>
    <b v="1"/>
    <s v="theater/plays"/>
    <n v="0.19450000000000001"/>
    <n v="108.59090909090909"/>
    <x v="1"/>
    <s v="plays"/>
    <n v="8"/>
    <n v="1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x v="3348"/>
    <x v="2"/>
    <b v="0"/>
    <n v="79"/>
    <b v="1"/>
    <s v="theater/plays"/>
    <n v="2.9090909090909089E-3"/>
    <n v="69.822784810126578"/>
    <x v="1"/>
    <s v="plays"/>
    <n v="8"/>
    <n v="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x v="3349"/>
    <x v="2"/>
    <b v="0"/>
    <n v="14"/>
    <b v="1"/>
    <s v="theater/plays"/>
    <n v="0.53400000000000003"/>
    <n v="109.57142857142857"/>
    <x v="1"/>
    <s v="plays"/>
    <n v="8"/>
    <n v="1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x v="3350"/>
    <x v="0"/>
    <b v="0"/>
    <n v="51"/>
    <b v="1"/>
    <s v="theater/plays"/>
    <n v="4.4285714285714282E-2"/>
    <n v="71.666666666666671"/>
    <x v="1"/>
    <s v="plays"/>
    <n v="8"/>
    <n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x v="3351"/>
    <x v="3"/>
    <b v="0"/>
    <n v="54"/>
    <b v="1"/>
    <s v="theater/plays"/>
    <n v="1.0999999999999999E-2"/>
    <n v="93.611111111111114"/>
    <x v="1"/>
    <s v="plays"/>
    <n v="8"/>
    <n v="1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x v="3352"/>
    <x v="2"/>
    <b v="0"/>
    <n v="70"/>
    <b v="1"/>
    <s v="theater/plays"/>
    <n v="7.5200000000000003E-2"/>
    <n v="76.8"/>
    <x v="1"/>
    <s v="plays"/>
    <n v="8"/>
    <n v="1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x v="3353"/>
    <x v="2"/>
    <b v="0"/>
    <n v="44"/>
    <b v="1"/>
    <s v="theater/plays"/>
    <n v="2.15"/>
    <n v="35.795454545454547"/>
    <x v="1"/>
    <s v="plays"/>
    <n v="8"/>
    <n v="1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x v="3354"/>
    <x v="0"/>
    <b v="0"/>
    <n v="55"/>
    <b v="1"/>
    <s v="theater/plays"/>
    <n v="1.9333333333333334E-2"/>
    <n v="55.6"/>
    <x v="1"/>
    <s v="plays"/>
    <n v="8"/>
    <n v="1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x v="3355"/>
    <x v="2"/>
    <b v="0"/>
    <n v="15"/>
    <b v="1"/>
    <s v="theater/plays"/>
    <n v="0.26285714285714284"/>
    <n v="147.33333333333334"/>
    <x v="1"/>
    <s v="plays"/>
    <n v="8"/>
    <n v="1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x v="3356"/>
    <x v="2"/>
    <b v="0"/>
    <n v="27"/>
    <b v="1"/>
    <s v="theater/plays"/>
    <n v="1.4E-2"/>
    <n v="56.333333333333336"/>
    <x v="1"/>
    <s v="plays"/>
    <n v="8"/>
    <n v="1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x v="3357"/>
    <x v="3"/>
    <b v="0"/>
    <n v="21"/>
    <b v="1"/>
    <s v="theater/plays"/>
    <n v="0.01"/>
    <n v="96.19047619047619"/>
    <x v="1"/>
    <s v="plays"/>
    <n v="8"/>
    <n v="1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x v="3358"/>
    <x v="3"/>
    <b v="0"/>
    <n v="162"/>
    <b v="1"/>
    <s v="theater/plays"/>
    <n v="2.9899999999999999E-2"/>
    <n v="63.574074074074076"/>
    <x v="1"/>
    <s v="plays"/>
    <n v="8"/>
    <n v="1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x v="3359"/>
    <x v="1"/>
    <b v="0"/>
    <n v="23"/>
    <b v="1"/>
    <s v="theater/plays"/>
    <n v="6.25E-2"/>
    <n v="184.78260869565219"/>
    <x v="1"/>
    <s v="plays"/>
    <n v="8"/>
    <n v="13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x v="3360"/>
    <x v="2"/>
    <b v="0"/>
    <n v="72"/>
    <b v="1"/>
    <s v="theater/plays"/>
    <n v="1.3777777777777778E-2"/>
    <n v="126.72222222222223"/>
    <x v="1"/>
    <s v="plays"/>
    <n v="8"/>
    <n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x v="3361"/>
    <x v="3"/>
    <b v="0"/>
    <n v="68"/>
    <b v="1"/>
    <s v="theater/plays"/>
    <n v="0.1346"/>
    <n v="83.42647058823529"/>
    <x v="1"/>
    <s v="plays"/>
    <n v="8"/>
    <n v="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x v="3362"/>
    <x v="0"/>
    <b v="0"/>
    <n v="20"/>
    <b v="1"/>
    <s v="theater/plays"/>
    <n v="1.18"/>
    <n v="54.5"/>
    <x v="1"/>
    <s v="plays"/>
    <n v="8"/>
    <n v="1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x v="3363"/>
    <x v="3"/>
    <b v="0"/>
    <n v="26"/>
    <b v="1"/>
    <s v="theater/plays"/>
    <n v="1.4193548387096775E-2"/>
    <n v="302.30769230769232"/>
    <x v="1"/>
    <s v="plays"/>
    <n v="8"/>
    <n v="1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x v="3364"/>
    <x v="2"/>
    <b v="0"/>
    <n v="72"/>
    <b v="1"/>
    <s v="theater/plays"/>
    <n v="5.9333333333333335E-2"/>
    <n v="44.138888888888886"/>
    <x v="1"/>
    <s v="plays"/>
    <n v="8"/>
    <n v="1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x v="3365"/>
    <x v="0"/>
    <b v="0"/>
    <n v="3"/>
    <b v="1"/>
    <s v="theater/plays"/>
    <n v="0.04"/>
    <n v="866.66666666666663"/>
    <x v="1"/>
    <s v="plays"/>
    <n v="8"/>
    <n v="1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x v="3366"/>
    <x v="0"/>
    <b v="0"/>
    <n v="18"/>
    <b v="1"/>
    <s v="theater/plays"/>
    <n v="1.21"/>
    <n v="61.388888888888886"/>
    <x v="1"/>
    <s v="plays"/>
    <n v="8"/>
    <n v="1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x v="3367"/>
    <x v="0"/>
    <b v="0"/>
    <n v="30"/>
    <b v="1"/>
    <s v="theater/plays"/>
    <n v="0.18666666666666668"/>
    <n v="29.666666666666668"/>
    <x v="1"/>
    <s v="plays"/>
    <n v="8"/>
    <n v="1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x v="3368"/>
    <x v="3"/>
    <b v="0"/>
    <n v="23"/>
    <b v="1"/>
    <s v="theater/plays"/>
    <n v="4.5999999999999999E-2"/>
    <n v="45.478260869565219"/>
    <x v="1"/>
    <s v="plays"/>
    <n v="8"/>
    <n v="1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x v="3369"/>
    <x v="2"/>
    <b v="0"/>
    <n v="54"/>
    <b v="1"/>
    <s v="theater/plays"/>
    <n v="3.9E-2"/>
    <n v="96.203703703703709"/>
    <x v="1"/>
    <s v="plays"/>
    <n v="8"/>
    <n v="1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x v="3370"/>
    <x v="2"/>
    <b v="0"/>
    <n v="26"/>
    <b v="1"/>
    <s v="theater/plays"/>
    <n v="0.17733333333333334"/>
    <n v="67.92307692307692"/>
    <x v="1"/>
    <s v="plays"/>
    <n v="8"/>
    <n v="1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x v="3371"/>
    <x v="0"/>
    <b v="0"/>
    <n v="9"/>
    <b v="1"/>
    <s v="theater/plays"/>
    <n v="0.38500000000000001"/>
    <n v="30.777777777777779"/>
    <x v="1"/>
    <s v="plays"/>
    <n v="8"/>
    <n v="1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x v="3372"/>
    <x v="3"/>
    <b v="0"/>
    <n v="27"/>
    <b v="1"/>
    <s v="theater/plays"/>
    <n v="3.5000000000000003E-2"/>
    <n v="38.333333333333336"/>
    <x v="1"/>
    <s v="plays"/>
    <n v="8"/>
    <n v="1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x v="3373"/>
    <x v="0"/>
    <b v="0"/>
    <n v="30"/>
    <b v="1"/>
    <s v="theater/plays"/>
    <n v="2.5000000000000001E-3"/>
    <n v="66.833333333333329"/>
    <x v="1"/>
    <s v="plays"/>
    <n v="8"/>
    <n v="1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x v="3374"/>
    <x v="0"/>
    <b v="0"/>
    <n v="52"/>
    <b v="1"/>
    <s v="theater/plays"/>
    <n v="6.5714285714285711E-2"/>
    <n v="71.730769230769226"/>
    <x v="1"/>
    <s v="plays"/>
    <n v="8"/>
    <n v="1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x v="3375"/>
    <x v="3"/>
    <b v="0"/>
    <n v="17"/>
    <b v="1"/>
    <s v="theater/plays"/>
    <n v="0"/>
    <n v="176.47058823529412"/>
    <x v="1"/>
    <s v="plays"/>
    <n v="8"/>
    <n v="1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x v="3376"/>
    <x v="0"/>
    <b v="0"/>
    <n v="19"/>
    <b v="1"/>
    <s v="theater/plays"/>
    <n v="1.25E-4"/>
    <n v="421.10526315789474"/>
    <x v="1"/>
    <s v="plays"/>
    <n v="8"/>
    <n v="1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x v="3377"/>
    <x v="0"/>
    <b v="0"/>
    <n v="77"/>
    <b v="1"/>
    <s v="theater/plays"/>
    <n v="1.0500000000000001E-2"/>
    <n v="104.98701298701299"/>
    <x v="1"/>
    <s v="plays"/>
    <n v="8"/>
    <n v="1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x v="3378"/>
    <x v="3"/>
    <b v="0"/>
    <n v="21"/>
    <b v="1"/>
    <s v="theater/plays"/>
    <n v="7.636363636363637E-2"/>
    <n v="28.19047619047619"/>
    <x v="1"/>
    <s v="plays"/>
    <n v="8"/>
    <n v="1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x v="3379"/>
    <x v="0"/>
    <b v="0"/>
    <n v="38"/>
    <b v="1"/>
    <s v="theater/plays"/>
    <n v="3.6499999999999998E-2"/>
    <n v="54.55263157894737"/>
    <x v="1"/>
    <s v="plays"/>
    <n v="8"/>
    <n v="1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x v="3380"/>
    <x v="3"/>
    <b v="0"/>
    <n v="28"/>
    <b v="1"/>
    <s v="theater/plays"/>
    <n v="4.4333333333333336E-2"/>
    <n v="111.89285714285714"/>
    <x v="1"/>
    <s v="plays"/>
    <n v="8"/>
    <n v="1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x v="3381"/>
    <x v="0"/>
    <b v="0"/>
    <n v="48"/>
    <b v="1"/>
    <s v="theater/plays"/>
    <n v="2.2499999999999999E-2"/>
    <n v="85.208333333333329"/>
    <x v="1"/>
    <s v="plays"/>
    <n v="8"/>
    <n v="1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x v="3382"/>
    <x v="2"/>
    <b v="0"/>
    <n v="46"/>
    <b v="1"/>
    <s v="theater/plays"/>
    <n v="7.4285714285714285E-3"/>
    <n v="76.652173913043484"/>
    <x v="1"/>
    <s v="plays"/>
    <n v="8"/>
    <n v="1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x v="3383"/>
    <x v="2"/>
    <b v="0"/>
    <n v="30"/>
    <b v="1"/>
    <s v="theater/plays"/>
    <n v="0.11714285714285715"/>
    <n v="65.166666666666671"/>
    <x v="1"/>
    <s v="plays"/>
    <n v="8"/>
    <n v="1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x v="3384"/>
    <x v="0"/>
    <b v="0"/>
    <n v="64"/>
    <b v="1"/>
    <s v="theater/plays"/>
    <n v="1.0999999999997574E-4"/>
    <n v="93.760312499999998"/>
    <x v="1"/>
    <s v="plays"/>
    <n v="8"/>
    <n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x v="3385"/>
    <x v="3"/>
    <b v="0"/>
    <n v="15"/>
    <b v="1"/>
    <s v="theater/plays"/>
    <n v="0"/>
    <n v="133.33333333333334"/>
    <x v="1"/>
    <s v="plays"/>
    <n v="8"/>
    <n v="1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x v="3386"/>
    <x v="3"/>
    <b v="0"/>
    <n v="41"/>
    <b v="1"/>
    <s v="theater/plays"/>
    <n v="0.05"/>
    <n v="51.219512195121951"/>
    <x v="1"/>
    <s v="plays"/>
    <n v="8"/>
    <n v="1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x v="3387"/>
    <x v="3"/>
    <b v="0"/>
    <n v="35"/>
    <b v="1"/>
    <s v="theater/plays"/>
    <n v="0.16866666666666666"/>
    <n v="100.17142857142858"/>
    <x v="1"/>
    <s v="plays"/>
    <n v="8"/>
    <n v="1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x v="3388"/>
    <x v="0"/>
    <b v="0"/>
    <n v="45"/>
    <b v="1"/>
    <s v="theater/plays"/>
    <n v="3.7999999999999999E-2"/>
    <n v="34.6"/>
    <x v="1"/>
    <s v="plays"/>
    <n v="8"/>
    <n v="1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x v="3389"/>
    <x v="2"/>
    <b v="0"/>
    <n v="62"/>
    <b v="1"/>
    <s v="theater/plays"/>
    <n v="0.14499999999999999"/>
    <n v="184.67741935483872"/>
    <x v="1"/>
    <s v="plays"/>
    <n v="8"/>
    <n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x v="3390"/>
    <x v="3"/>
    <b v="0"/>
    <n v="22"/>
    <b v="1"/>
    <s v="theater/plays"/>
    <n v="2.4E-2"/>
    <n v="69.818181818181813"/>
    <x v="1"/>
    <s v="plays"/>
    <n v="8"/>
    <n v="1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x v="3391"/>
    <x v="3"/>
    <b v="0"/>
    <n v="18"/>
    <b v="1"/>
    <s v="theater/plays"/>
    <n v="1.23"/>
    <n v="61.944444444444443"/>
    <x v="1"/>
    <s v="plays"/>
    <n v="8"/>
    <n v="1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x v="3392"/>
    <x v="2"/>
    <b v="0"/>
    <n v="12"/>
    <b v="1"/>
    <s v="theater/plays"/>
    <n v="0"/>
    <n v="41.666666666666664"/>
    <x v="1"/>
    <s v="plays"/>
    <n v="8"/>
    <n v="1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x v="3393"/>
    <x v="3"/>
    <b v="0"/>
    <n v="44"/>
    <b v="1"/>
    <s v="theater/plays"/>
    <n v="5.8000000000000003E-2"/>
    <n v="36.06818181818182"/>
    <x v="1"/>
    <s v="plays"/>
    <n v="8"/>
    <n v="1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x v="3394"/>
    <x v="3"/>
    <b v="0"/>
    <n v="27"/>
    <b v="1"/>
    <s v="theater/plays"/>
    <n v="0.42363636363636364"/>
    <n v="29"/>
    <x v="1"/>
    <s v="plays"/>
    <n v="8"/>
    <n v="13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x v="3395"/>
    <x v="0"/>
    <b v="0"/>
    <n v="38"/>
    <b v="1"/>
    <s v="theater/plays"/>
    <n v="0.84"/>
    <n v="24.210526315789473"/>
    <x v="1"/>
    <s v="plays"/>
    <n v="8"/>
    <n v="1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x v="3396"/>
    <x v="3"/>
    <b v="0"/>
    <n v="28"/>
    <b v="1"/>
    <s v="theater/plays"/>
    <n v="4.3333333333333335E-2"/>
    <n v="55.892857142857146"/>
    <x v="1"/>
    <s v="plays"/>
    <n v="8"/>
    <n v="1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x v="3397"/>
    <x v="2"/>
    <b v="0"/>
    <n v="24"/>
    <b v="1"/>
    <s v="theater/plays"/>
    <n v="0.12"/>
    <n v="11.666666666666666"/>
    <x v="1"/>
    <s v="plays"/>
    <n v="8"/>
    <n v="1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x v="3398"/>
    <x v="3"/>
    <b v="0"/>
    <n v="65"/>
    <b v="1"/>
    <s v="theater/plays"/>
    <n v="0.11075"/>
    <n v="68.353846153846149"/>
    <x v="1"/>
    <s v="plays"/>
    <n v="8"/>
    <n v="1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x v="3399"/>
    <x v="0"/>
    <b v="0"/>
    <n v="46"/>
    <b v="1"/>
    <s v="theater/plays"/>
    <n v="3.7499999999999999E-2"/>
    <n v="27.065217391304348"/>
    <x v="1"/>
    <s v="plays"/>
    <n v="8"/>
    <n v="1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x v="3400"/>
    <x v="3"/>
    <b v="0"/>
    <n v="85"/>
    <b v="1"/>
    <s v="theater/plays"/>
    <n v="4.1000000000000003E-3"/>
    <n v="118.12941176470588"/>
    <x v="1"/>
    <s v="plays"/>
    <n v="8"/>
    <n v="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x v="3401"/>
    <x v="0"/>
    <b v="0"/>
    <n v="66"/>
    <b v="1"/>
    <s v="theater/plays"/>
    <n v="1.8620689655172412E-2"/>
    <n v="44.757575757575758"/>
    <x v="1"/>
    <s v="plays"/>
    <n v="8"/>
    <n v="1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x v="3402"/>
    <x v="0"/>
    <b v="0"/>
    <n v="165"/>
    <b v="1"/>
    <s v="theater/plays"/>
    <n v="9.7666666666666666E-2"/>
    <n v="99.787878787878782"/>
    <x v="1"/>
    <s v="plays"/>
    <n v="8"/>
    <n v="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x v="3403"/>
    <x v="0"/>
    <b v="0"/>
    <n v="17"/>
    <b v="1"/>
    <s v="theater/plays"/>
    <n v="0"/>
    <n v="117.64705882352941"/>
    <x v="1"/>
    <s v="plays"/>
    <n v="8"/>
    <n v="1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x v="3404"/>
    <x v="0"/>
    <b v="0"/>
    <n v="3"/>
    <b v="1"/>
    <s v="theater/plays"/>
    <n v="0.22"/>
    <n v="203.33333333333334"/>
    <x v="1"/>
    <s v="plays"/>
    <n v="8"/>
    <n v="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x v="3405"/>
    <x v="2"/>
    <b v="0"/>
    <n v="17"/>
    <b v="1"/>
    <s v="theater/plays"/>
    <n v="0.37571428571428572"/>
    <n v="28.323529411764707"/>
    <x v="1"/>
    <s v="plays"/>
    <n v="8"/>
    <n v="1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x v="3406"/>
    <x v="3"/>
    <b v="0"/>
    <n v="91"/>
    <b v="1"/>
    <s v="theater/plays"/>
    <n v="3.0999999999999999E-3"/>
    <n v="110.23076923076923"/>
    <x v="1"/>
    <s v="plays"/>
    <n v="8"/>
    <n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x v="3407"/>
    <x v="3"/>
    <b v="0"/>
    <n v="67"/>
    <b v="1"/>
    <s v="theater/plays"/>
    <n v="7.0999999999999994E-2"/>
    <n v="31.970149253731343"/>
    <x v="1"/>
    <s v="plays"/>
    <n v="8"/>
    <n v="1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x v="3408"/>
    <x v="3"/>
    <b v="0"/>
    <n v="18"/>
    <b v="1"/>
    <s v="theater/plays"/>
    <n v="1.1100000000000001"/>
    <n v="58.611111111111114"/>
    <x v="1"/>
    <s v="plays"/>
    <n v="8"/>
    <n v="1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x v="3409"/>
    <x v="2"/>
    <b v="0"/>
    <n v="21"/>
    <b v="1"/>
    <s v="theater/plays"/>
    <n v="0.23599999999999999"/>
    <n v="29.428571428571427"/>
    <x v="1"/>
    <s v="plays"/>
    <n v="8"/>
    <n v="1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x v="3410"/>
    <x v="2"/>
    <b v="0"/>
    <n v="40"/>
    <b v="1"/>
    <s v="theater/plays"/>
    <n v="8.5000000000000006E-2"/>
    <n v="81.375"/>
    <x v="1"/>
    <s v="plays"/>
    <n v="8"/>
    <n v="1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x v="3411"/>
    <x v="0"/>
    <b v="0"/>
    <n v="78"/>
    <b v="1"/>
    <s v="theater/plays"/>
    <n v="3.5666666666666666E-2"/>
    <n v="199.16666666666666"/>
    <x v="1"/>
    <s v="plays"/>
    <n v="8"/>
    <n v="1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x v="3412"/>
    <x v="3"/>
    <b v="0"/>
    <n v="26"/>
    <b v="1"/>
    <s v="theater/plays"/>
    <n v="0"/>
    <n v="115.38461538461539"/>
    <x v="1"/>
    <s v="plays"/>
    <n v="8"/>
    <n v="1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x v="3413"/>
    <x v="0"/>
    <b v="0"/>
    <n v="14"/>
    <b v="1"/>
    <s v="theater/plays"/>
    <n v="0.3"/>
    <n v="46.428571428571431"/>
    <x v="1"/>
    <s v="plays"/>
    <n v="8"/>
    <n v="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x v="3414"/>
    <x v="2"/>
    <b v="0"/>
    <n v="44"/>
    <b v="1"/>
    <s v="theater/plays"/>
    <n v="3.5000000000000003E-2"/>
    <n v="70.568181818181813"/>
    <x v="1"/>
    <s v="plays"/>
    <n v="8"/>
    <n v="1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x v="3415"/>
    <x v="2"/>
    <b v="0"/>
    <n v="9"/>
    <b v="1"/>
    <s v="theater/plays"/>
    <n v="0"/>
    <n v="22.222222222222221"/>
    <x v="1"/>
    <s v="plays"/>
    <n v="8"/>
    <n v="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x v="3416"/>
    <x v="0"/>
    <b v="0"/>
    <n v="30"/>
    <b v="1"/>
    <s v="theater/plays"/>
    <n v="0.19600000000000001"/>
    <n v="159.46666666666667"/>
    <x v="1"/>
    <s v="plays"/>
    <n v="8"/>
    <n v="1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x v="3417"/>
    <x v="3"/>
    <b v="0"/>
    <n v="45"/>
    <b v="1"/>
    <s v="theater/plays"/>
    <n v="5.8823529411711202E-6"/>
    <n v="37.777999999999999"/>
    <x v="1"/>
    <s v="plays"/>
    <n v="8"/>
    <n v="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x v="3418"/>
    <x v="3"/>
    <b v="0"/>
    <n v="56"/>
    <b v="1"/>
    <s v="theater/plays"/>
    <n v="8.7500000000000008E-3"/>
    <n v="72.053571428571431"/>
    <x v="1"/>
    <s v="plays"/>
    <n v="8"/>
    <n v="1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x v="3419"/>
    <x v="2"/>
    <b v="0"/>
    <n v="46"/>
    <b v="1"/>
    <s v="theater/plays"/>
    <n v="6.545454545454546E-2"/>
    <n v="63.695652173913047"/>
    <x v="1"/>
    <s v="plays"/>
    <n v="8"/>
    <n v="1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x v="3420"/>
    <x v="2"/>
    <b v="0"/>
    <n v="34"/>
    <b v="1"/>
    <s v="theater/plays"/>
    <n v="0.38"/>
    <n v="28.411764705882351"/>
    <x v="1"/>
    <s v="plays"/>
    <n v="8"/>
    <n v="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x v="3421"/>
    <x v="0"/>
    <b v="0"/>
    <n v="98"/>
    <b v="1"/>
    <s v="theater/plays"/>
    <n v="1.15E-2"/>
    <n v="103.21428571428571"/>
    <x v="1"/>
    <s v="plays"/>
    <n v="8"/>
    <n v="1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x v="3422"/>
    <x v="0"/>
    <b v="0"/>
    <n v="46"/>
    <b v="1"/>
    <s v="theater/plays"/>
    <n v="9.0999999999999998E-2"/>
    <n v="71.152173913043484"/>
    <x v="1"/>
    <s v="plays"/>
    <n v="8"/>
    <n v="1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x v="3423"/>
    <x v="0"/>
    <b v="0"/>
    <n v="10"/>
    <b v="1"/>
    <s v="theater/plays"/>
    <n v="0.4"/>
    <n v="35"/>
    <x v="1"/>
    <s v="plays"/>
    <n v="8"/>
    <n v="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x v="3424"/>
    <x v="0"/>
    <b v="0"/>
    <n v="76"/>
    <b v="1"/>
    <s v="theater/plays"/>
    <n v="3.5833333333333335E-2"/>
    <n v="81.776315789473685"/>
    <x v="1"/>
    <s v="plays"/>
    <n v="8"/>
    <n v="1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x v="3425"/>
    <x v="3"/>
    <b v="0"/>
    <n v="104"/>
    <b v="1"/>
    <s v="theater/plays"/>
    <n v="2.9703333333333286E-2"/>
    <n v="297.02980769230766"/>
    <x v="1"/>
    <s v="plays"/>
    <n v="8"/>
    <n v="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x v="3426"/>
    <x v="3"/>
    <b v="0"/>
    <n v="87"/>
    <b v="1"/>
    <s v="theater/plays"/>
    <n v="8.1333333333333327E-2"/>
    <n v="46.609195402298852"/>
    <x v="1"/>
    <s v="plays"/>
    <n v="8"/>
    <n v="1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x v="3427"/>
    <x v="3"/>
    <b v="0"/>
    <n v="29"/>
    <b v="1"/>
    <s v="theater/plays"/>
    <n v="0"/>
    <n v="51.724137931034484"/>
    <x v="1"/>
    <s v="plays"/>
    <n v="8"/>
    <n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x v="3428"/>
    <x v="0"/>
    <b v="0"/>
    <n v="51"/>
    <b v="1"/>
    <s v="theater/plays"/>
    <n v="2.75E-2"/>
    <n v="40.294117647058826"/>
    <x v="1"/>
    <s v="plays"/>
    <n v="8"/>
    <n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x v="3429"/>
    <x v="2"/>
    <b v="0"/>
    <n v="12"/>
    <b v="1"/>
    <s v="theater/plays"/>
    <n v="0.3"/>
    <n v="16.25"/>
    <x v="1"/>
    <s v="plays"/>
    <n v="8"/>
    <n v="1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x v="3430"/>
    <x v="3"/>
    <b v="0"/>
    <n v="72"/>
    <b v="1"/>
    <s v="theater/plays"/>
    <n v="8.5494999999999891E-2"/>
    <n v="30.152638888888887"/>
    <x v="1"/>
    <s v="plays"/>
    <n v="8"/>
    <n v="1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x v="3431"/>
    <x v="3"/>
    <b v="0"/>
    <n v="21"/>
    <b v="1"/>
    <s v="theater/plays"/>
    <n v="0"/>
    <n v="95.238095238095241"/>
    <x v="1"/>
    <s v="plays"/>
    <n v="8"/>
    <n v="1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x v="3432"/>
    <x v="2"/>
    <b v="0"/>
    <n v="42"/>
    <b v="1"/>
    <s v="theater/plays"/>
    <n v="9.6500000000000002E-2"/>
    <n v="52.214285714285715"/>
    <x v="1"/>
    <s v="plays"/>
    <n v="8"/>
    <n v="13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x v="3433"/>
    <x v="3"/>
    <b v="0"/>
    <n v="71"/>
    <b v="1"/>
    <s v="theater/plays"/>
    <n v="2.631578947368421E-3"/>
    <n v="134.1549295774648"/>
    <x v="1"/>
    <s v="plays"/>
    <n v="8"/>
    <n v="1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x v="3434"/>
    <x v="3"/>
    <b v="0"/>
    <n v="168"/>
    <b v="1"/>
    <s v="theater/plays"/>
    <n v="5.5500000000000001E-2"/>
    <n v="62.827380952380949"/>
    <x v="1"/>
    <s v="plays"/>
    <n v="8"/>
    <n v="1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x v="3435"/>
    <x v="2"/>
    <b v="0"/>
    <n v="19"/>
    <b v="1"/>
    <s v="theater/plays"/>
    <n v="0.12"/>
    <n v="58.94736842105263"/>
    <x v="1"/>
    <s v="plays"/>
    <n v="8"/>
    <n v="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x v="3436"/>
    <x v="3"/>
    <b v="0"/>
    <n v="37"/>
    <b v="1"/>
    <s v="theater/plays"/>
    <n v="5.8999999999999997E-2"/>
    <n v="143.1081081081081"/>
    <x v="1"/>
    <s v="plays"/>
    <n v="8"/>
    <n v="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x v="3437"/>
    <x v="0"/>
    <b v="0"/>
    <n v="36"/>
    <b v="1"/>
    <s v="theater/plays"/>
    <n v="0.01"/>
    <n v="84.166666666666671"/>
    <x v="1"/>
    <s v="plays"/>
    <n v="8"/>
    <n v="1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x v="3438"/>
    <x v="0"/>
    <b v="0"/>
    <n v="14"/>
    <b v="1"/>
    <s v="theater/plays"/>
    <n v="4.2000000000000003E-2"/>
    <n v="186.07142857142858"/>
    <x v="1"/>
    <s v="plays"/>
    <n v="8"/>
    <n v="1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x v="3439"/>
    <x v="2"/>
    <b v="0"/>
    <n v="18"/>
    <b v="1"/>
    <s v="theater/plays"/>
    <n v="0.34678333333333344"/>
    <n v="89.785555555555561"/>
    <x v="1"/>
    <s v="plays"/>
    <n v="8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x v="3440"/>
    <x v="3"/>
    <b v="0"/>
    <n v="82"/>
    <b v="1"/>
    <s v="theater/plays"/>
    <n v="5.2184000000000015E-2"/>
    <n v="64.157560975609755"/>
    <x v="1"/>
    <s v="plays"/>
    <n v="8"/>
    <n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x v="3441"/>
    <x v="0"/>
    <b v="0"/>
    <n v="43"/>
    <b v="1"/>
    <s v="theater/plays"/>
    <n v="2.5999999999999999E-2"/>
    <n v="59.651162790697676"/>
    <x v="1"/>
    <s v="plays"/>
    <n v="8"/>
    <n v="1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x v="3442"/>
    <x v="0"/>
    <b v="0"/>
    <n v="8"/>
    <b v="1"/>
    <s v="theater/plays"/>
    <n v="0"/>
    <n v="31.25"/>
    <x v="1"/>
    <s v="plays"/>
    <n v="8"/>
    <n v="1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x v="3443"/>
    <x v="3"/>
    <b v="0"/>
    <n v="45"/>
    <b v="1"/>
    <s v="theater/plays"/>
    <n v="0.85499999999999998"/>
    <n v="41.222222222222221"/>
    <x v="1"/>
    <s v="plays"/>
    <n v="8"/>
    <n v="1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x v="3444"/>
    <x v="2"/>
    <b v="0"/>
    <n v="20"/>
    <b v="1"/>
    <s v="theater/plays"/>
    <n v="1.89"/>
    <n v="43.35"/>
    <x v="1"/>
    <s v="plays"/>
    <n v="8"/>
    <n v="1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x v="3445"/>
    <x v="0"/>
    <b v="0"/>
    <n v="31"/>
    <b v="1"/>
    <s v="theater/plays"/>
    <n v="0"/>
    <n v="64.516129032258064"/>
    <x v="1"/>
    <s v="plays"/>
    <n v="8"/>
    <n v="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x v="3446"/>
    <x v="0"/>
    <b v="0"/>
    <n v="25"/>
    <b v="1"/>
    <s v="theater/plays"/>
    <n v="8.2000000000000003E-2"/>
    <n v="43.28"/>
    <x v="1"/>
    <s v="plays"/>
    <n v="8"/>
    <n v="1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x v="3447"/>
    <x v="2"/>
    <b v="0"/>
    <n v="14"/>
    <b v="1"/>
    <s v="theater/plays"/>
    <n v="7.8E-2"/>
    <n v="77"/>
    <x v="1"/>
    <s v="plays"/>
    <n v="8"/>
    <n v="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x v="3448"/>
    <x v="3"/>
    <b v="0"/>
    <n v="45"/>
    <b v="1"/>
    <s v="theater/plays"/>
    <n v="9.7619047619047619E-2"/>
    <n v="51.222222222222221"/>
    <x v="1"/>
    <s v="plays"/>
    <n v="8"/>
    <n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x v="3449"/>
    <x v="2"/>
    <b v="0"/>
    <n v="20"/>
    <b v="1"/>
    <s v="theater/plays"/>
    <n v="0.70625000000000004"/>
    <n v="68.25"/>
    <x v="1"/>
    <s v="plays"/>
    <n v="8"/>
    <n v="1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x v="3450"/>
    <x v="0"/>
    <b v="0"/>
    <n v="39"/>
    <b v="1"/>
    <s v="theater/plays"/>
    <n v="0.52"/>
    <n v="19.487179487179485"/>
    <x v="1"/>
    <s v="plays"/>
    <n v="8"/>
    <n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x v="3451"/>
    <x v="0"/>
    <b v="0"/>
    <n v="16"/>
    <b v="1"/>
    <s v="theater/plays"/>
    <n v="1.2307692307692308E-2"/>
    <n v="41.125"/>
    <x v="1"/>
    <s v="plays"/>
    <n v="8"/>
    <n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x v="3452"/>
    <x v="3"/>
    <b v="0"/>
    <n v="37"/>
    <b v="1"/>
    <s v="theater/plays"/>
    <n v="0.53200000000000003"/>
    <n v="41.405405405405403"/>
    <x v="1"/>
    <s v="plays"/>
    <n v="8"/>
    <n v="1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x v="3453"/>
    <x v="2"/>
    <b v="0"/>
    <n v="14"/>
    <b v="1"/>
    <s v="theater/plays"/>
    <n v="0.28333333333333333"/>
    <n v="27.5"/>
    <x v="1"/>
    <s v="plays"/>
    <n v="8"/>
    <n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x v="3454"/>
    <x v="3"/>
    <b v="0"/>
    <n v="21"/>
    <b v="1"/>
    <s v="theater/plays"/>
    <n v="7.1428571428571426E-3"/>
    <n v="33.571428571428569"/>
    <x v="1"/>
    <s v="plays"/>
    <n v="8"/>
    <n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x v="3455"/>
    <x v="2"/>
    <b v="0"/>
    <n v="69"/>
    <b v="1"/>
    <s v="theater/plays"/>
    <n v="6.4999999999999997E-3"/>
    <n v="145.86956521739131"/>
    <x v="1"/>
    <s v="plays"/>
    <n v="8"/>
    <n v="1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x v="3456"/>
    <x v="3"/>
    <b v="0"/>
    <n v="16"/>
    <b v="1"/>
    <s v="theater/plays"/>
    <n v="0.91300000000000003"/>
    <n v="358.6875"/>
    <x v="1"/>
    <s v="plays"/>
    <n v="8"/>
    <n v="1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x v="3457"/>
    <x v="0"/>
    <b v="0"/>
    <n v="55"/>
    <b v="1"/>
    <s v="theater/plays"/>
    <n v="0.40200000000000002"/>
    <n v="50.981818181818184"/>
    <x v="1"/>
    <s v="plays"/>
    <n v="8"/>
    <n v="1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x v="3458"/>
    <x v="0"/>
    <b v="0"/>
    <n v="27"/>
    <b v="1"/>
    <s v="theater/plays"/>
    <n v="0.24335378323108384"/>
    <n v="45.037037037037038"/>
    <x v="1"/>
    <s v="plays"/>
    <n v="8"/>
    <n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x v="3459"/>
    <x v="2"/>
    <b v="0"/>
    <n v="36"/>
    <b v="1"/>
    <s v="theater/plays"/>
    <n v="0.26200000000000001"/>
    <n v="17.527777777777779"/>
    <x v="1"/>
    <s v="plays"/>
    <n v="8"/>
    <n v="1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x v="3460"/>
    <x v="3"/>
    <b v="0"/>
    <n v="19"/>
    <b v="1"/>
    <s v="theater/plays"/>
    <n v="0.9"/>
    <n v="50"/>
    <x v="1"/>
    <s v="plays"/>
    <n v="8"/>
    <n v="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x v="3461"/>
    <x v="2"/>
    <b v="0"/>
    <n v="12"/>
    <b v="1"/>
    <s v="theater/plays"/>
    <n v="0.39"/>
    <n v="57.916666666666664"/>
    <x v="1"/>
    <s v="plays"/>
    <n v="8"/>
    <n v="1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x v="3462"/>
    <x v="0"/>
    <b v="0"/>
    <n v="17"/>
    <b v="1"/>
    <s v="theater/plays"/>
    <n v="1.02"/>
    <n v="29.705882352941178"/>
    <x v="1"/>
    <s v="plays"/>
    <n v="8"/>
    <n v="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x v="3463"/>
    <x v="2"/>
    <b v="0"/>
    <n v="114"/>
    <b v="1"/>
    <s v="theater/plays"/>
    <n v="3.3799999999999997E-2"/>
    <n v="90.684210526315795"/>
    <x v="1"/>
    <s v="plays"/>
    <n v="8"/>
    <n v="1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x v="3464"/>
    <x v="2"/>
    <b v="0"/>
    <n v="93"/>
    <b v="1"/>
    <s v="theater/plays"/>
    <n v="2.3236000000000059E-2"/>
    <n v="55.012688172043013"/>
    <x v="1"/>
    <s v="plays"/>
    <n v="8"/>
    <n v="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x v="3465"/>
    <x v="0"/>
    <b v="0"/>
    <n v="36"/>
    <b v="1"/>
    <s v="theater/plays"/>
    <n v="0.03"/>
    <n v="57.222222222222221"/>
    <x v="1"/>
    <s v="plays"/>
    <n v="8"/>
    <n v="1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x v="3466"/>
    <x v="2"/>
    <b v="0"/>
    <n v="61"/>
    <b v="1"/>
    <s v="theater/plays"/>
    <n v="0.27142857142857141"/>
    <n v="72.950819672131146"/>
    <x v="1"/>
    <s v="plays"/>
    <n v="8"/>
    <n v="13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x v="3467"/>
    <x v="0"/>
    <b v="0"/>
    <n v="47"/>
    <b v="1"/>
    <s v="theater/plays"/>
    <n v="0.01"/>
    <n v="64.468085106382972"/>
    <x v="1"/>
    <s v="plays"/>
    <n v="8"/>
    <n v="1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x v="3468"/>
    <x v="2"/>
    <b v="0"/>
    <n v="17"/>
    <b v="1"/>
    <s v="theater/plays"/>
    <n v="0.21779999999999999"/>
    <n v="716.35294117647061"/>
    <x v="1"/>
    <s v="plays"/>
    <n v="8"/>
    <n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x v="3469"/>
    <x v="2"/>
    <b v="0"/>
    <n v="63"/>
    <b v="1"/>
    <s v="theater/plays"/>
    <n v="0.13392857142857142"/>
    <n v="50.396825396825399"/>
    <x v="1"/>
    <s v="plays"/>
    <n v="8"/>
    <n v="1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x v="3470"/>
    <x v="2"/>
    <b v="0"/>
    <n v="9"/>
    <b v="1"/>
    <s v="theater/plays"/>
    <n v="0.5"/>
    <n v="41.666666666666664"/>
    <x v="1"/>
    <s v="plays"/>
    <n v="8"/>
    <n v="1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x v="3471"/>
    <x v="3"/>
    <b v="0"/>
    <n v="30"/>
    <b v="1"/>
    <s v="theater/plays"/>
    <n v="1.1459999999999999"/>
    <n v="35.766666666666666"/>
    <x v="1"/>
    <s v="plays"/>
    <n v="8"/>
    <n v="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x v="3472"/>
    <x v="3"/>
    <b v="0"/>
    <n v="23"/>
    <b v="1"/>
    <s v="theater/plays"/>
    <n v="2.0500000000000001E-2"/>
    <n v="88.739130434782609"/>
    <x v="1"/>
    <s v="plays"/>
    <n v="8"/>
    <n v="1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x v="3473"/>
    <x v="0"/>
    <b v="0"/>
    <n v="33"/>
    <b v="1"/>
    <s v="theater/plays"/>
    <n v="0"/>
    <n v="148.4848484848485"/>
    <x v="1"/>
    <s v="plays"/>
    <n v="8"/>
    <n v="1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x v="3474"/>
    <x v="2"/>
    <b v="0"/>
    <n v="39"/>
    <b v="1"/>
    <s v="theater/plays"/>
    <n v="0.01"/>
    <n v="51.794871794871796"/>
    <x v="1"/>
    <s v="plays"/>
    <n v="8"/>
    <n v="1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x v="3475"/>
    <x v="3"/>
    <b v="0"/>
    <n v="17"/>
    <b v="1"/>
    <s v="theater/plays"/>
    <n v="0.13333333333333333"/>
    <n v="20"/>
    <x v="1"/>
    <s v="plays"/>
    <n v="8"/>
    <n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x v="3476"/>
    <x v="3"/>
    <b v="0"/>
    <n v="6"/>
    <b v="1"/>
    <s v="theater/plays"/>
    <n v="0.04"/>
    <n v="52"/>
    <x v="1"/>
    <s v="plays"/>
    <n v="8"/>
    <n v="1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x v="3477"/>
    <x v="0"/>
    <b v="0"/>
    <n v="39"/>
    <b v="1"/>
    <s v="theater/plays"/>
    <n v="0.15333333333333332"/>
    <n v="53.230769230769234"/>
    <x v="1"/>
    <s v="plays"/>
    <n v="8"/>
    <n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x v="3478"/>
    <x v="0"/>
    <b v="0"/>
    <n v="57"/>
    <b v="1"/>
    <s v="theater/plays"/>
    <n v="0.1285"/>
    <n v="39.596491228070178"/>
    <x v="1"/>
    <s v="plays"/>
    <n v="8"/>
    <n v="1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x v="3479"/>
    <x v="3"/>
    <b v="0"/>
    <n v="56"/>
    <b v="1"/>
    <s v="theater/plays"/>
    <n v="0.27866666666666667"/>
    <n v="34.25"/>
    <x v="1"/>
    <s v="plays"/>
    <n v="8"/>
    <n v="1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x v="3480"/>
    <x v="0"/>
    <b v="0"/>
    <n v="13"/>
    <b v="1"/>
    <s v="theater/plays"/>
    <n v="0.42666666666666669"/>
    <n v="164.61538461538461"/>
    <x v="1"/>
    <s v="plays"/>
    <n v="8"/>
    <n v="1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x v="3481"/>
    <x v="3"/>
    <b v="0"/>
    <n v="95"/>
    <b v="1"/>
    <s v="theater/plays"/>
    <n v="0.188"/>
    <n v="125.05263157894737"/>
    <x v="1"/>
    <s v="plays"/>
    <n v="8"/>
    <n v="1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x v="3482"/>
    <x v="3"/>
    <b v="0"/>
    <n v="80"/>
    <b v="1"/>
    <s v="theater/plays"/>
    <n v="0.38333333333333336"/>
    <n v="51.875"/>
    <x v="1"/>
    <s v="plays"/>
    <n v="8"/>
    <n v="1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x v="3483"/>
    <x v="3"/>
    <b v="0"/>
    <n v="133"/>
    <b v="1"/>
    <s v="theater/plays"/>
    <n v="0.59940298507462686"/>
    <n v="40.285714285714285"/>
    <x v="1"/>
    <s v="plays"/>
    <n v="8"/>
    <n v="1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x v="3484"/>
    <x v="2"/>
    <b v="0"/>
    <n v="44"/>
    <b v="1"/>
    <s v="theater/plays"/>
    <n v="0.1424"/>
    <n v="64.909090909090907"/>
    <x v="1"/>
    <s v="plays"/>
    <n v="8"/>
    <n v="1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x v="3485"/>
    <x v="2"/>
    <b v="0"/>
    <n v="30"/>
    <b v="1"/>
    <s v="theater/plays"/>
    <n v="6.0606060606060606E-3"/>
    <n v="55.333333333333336"/>
    <x v="1"/>
    <s v="plays"/>
    <n v="8"/>
    <n v="1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x v="3486"/>
    <x v="0"/>
    <b v="0"/>
    <n v="56"/>
    <b v="1"/>
    <s v="theater/plays"/>
    <n v="0.55200000000000005"/>
    <n v="83.142857142857139"/>
    <x v="1"/>
    <s v="plays"/>
    <n v="8"/>
    <n v="1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x v="3487"/>
    <x v="0"/>
    <b v="0"/>
    <n v="66"/>
    <b v="1"/>
    <s v="theater/plays"/>
    <n v="0.27750000000000002"/>
    <n v="38.712121212121211"/>
    <x v="1"/>
    <s v="plays"/>
    <n v="8"/>
    <n v="1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x v="3488"/>
    <x v="0"/>
    <b v="0"/>
    <n v="29"/>
    <b v="1"/>
    <s v="theater/plays"/>
    <n v="0.21199999999999999"/>
    <n v="125.37931034482759"/>
    <x v="1"/>
    <s v="plays"/>
    <n v="8"/>
    <n v="1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x v="3489"/>
    <x v="3"/>
    <b v="0"/>
    <n v="72"/>
    <b v="1"/>
    <s v="theater/plays"/>
    <n v="0.127"/>
    <n v="78.263888888888886"/>
    <x v="1"/>
    <s v="plays"/>
    <n v="8"/>
    <n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x v="3490"/>
    <x v="2"/>
    <b v="0"/>
    <n v="27"/>
    <b v="1"/>
    <s v="theater/plays"/>
    <n v="0.27500000000000002"/>
    <n v="47.222222222222221"/>
    <x v="1"/>
    <s v="plays"/>
    <n v="8"/>
    <n v="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x v="3491"/>
    <x v="0"/>
    <b v="0"/>
    <n v="10"/>
    <b v="1"/>
    <s v="theater/plays"/>
    <n v="0.58199999999999996"/>
    <n v="79.099999999999994"/>
    <x v="1"/>
    <s v="plays"/>
    <n v="8"/>
    <n v="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x v="3492"/>
    <x v="0"/>
    <b v="0"/>
    <n v="35"/>
    <b v="1"/>
    <s v="theater/plays"/>
    <n v="5.2689473684210474E-2"/>
    <n v="114.29199999999999"/>
    <x v="1"/>
    <s v="plays"/>
    <n v="8"/>
    <n v="1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x v="3493"/>
    <x v="3"/>
    <b v="0"/>
    <n v="29"/>
    <b v="1"/>
    <s v="theater/plays"/>
    <n v="0"/>
    <n v="51.724137931034484"/>
    <x v="1"/>
    <s v="plays"/>
    <n v="8"/>
    <n v="1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x v="3494"/>
    <x v="2"/>
    <b v="0"/>
    <n v="13"/>
    <b v="1"/>
    <s v="theater/plays"/>
    <n v="0"/>
    <n v="30.76923076923077"/>
    <x v="1"/>
    <s v="plays"/>
    <n v="8"/>
    <n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x v="3495"/>
    <x v="3"/>
    <b v="0"/>
    <n v="72"/>
    <b v="1"/>
    <s v="theater/plays"/>
    <n v="6.8599999999999994E-2"/>
    <n v="74.208333333333329"/>
    <x v="1"/>
    <s v="plays"/>
    <n v="8"/>
    <n v="1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x v="3496"/>
    <x v="2"/>
    <b v="0"/>
    <n v="78"/>
    <b v="1"/>
    <s v="theater/plays"/>
    <n v="0.24399999999999999"/>
    <n v="47.846153846153847"/>
    <x v="1"/>
    <s v="plays"/>
    <n v="8"/>
    <n v="1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x v="3497"/>
    <x v="2"/>
    <b v="0"/>
    <n v="49"/>
    <b v="1"/>
    <s v="theater/plays"/>
    <n v="8.7040618955512572E-2"/>
    <n v="34.408163265306122"/>
    <x v="1"/>
    <s v="plays"/>
    <n v="8"/>
    <n v="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x v="3498"/>
    <x v="2"/>
    <b v="0"/>
    <n v="42"/>
    <b v="1"/>
    <s v="theater/plays"/>
    <n v="2.4242424242424242E-2"/>
    <n v="40.238095238095241"/>
    <x v="1"/>
    <s v="plays"/>
    <n v="8"/>
    <n v="1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x v="3499"/>
    <x v="0"/>
    <b v="0"/>
    <n v="35"/>
    <b v="1"/>
    <s v="theater/plays"/>
    <n v="5.5E-2"/>
    <n v="60.285714285714285"/>
    <x v="1"/>
    <s v="plays"/>
    <n v="8"/>
    <n v="1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x v="3500"/>
    <x v="2"/>
    <b v="0"/>
    <n v="42"/>
    <b v="1"/>
    <s v="theater/plays"/>
    <n v="6.3E-2"/>
    <n v="25.30952380952381"/>
    <x v="1"/>
    <s v="plays"/>
    <n v="8"/>
    <n v="1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x v="3501"/>
    <x v="0"/>
    <b v="0"/>
    <n v="42"/>
    <b v="1"/>
    <s v="theater/plays"/>
    <n v="6.6666666666666671E-3"/>
    <n v="35.952380952380949"/>
    <x v="1"/>
    <s v="plays"/>
    <n v="8"/>
    <n v="1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x v="3502"/>
    <x v="2"/>
    <b v="0"/>
    <n v="31"/>
    <b v="1"/>
    <s v="theater/plays"/>
    <n v="5.3999999999999999E-2"/>
    <n v="136"/>
    <x v="1"/>
    <s v="plays"/>
    <n v="8"/>
    <n v="1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x v="3503"/>
    <x v="2"/>
    <b v="0"/>
    <n v="38"/>
    <b v="1"/>
    <s v="theater/plays"/>
    <n v="7.5600000000000001E-2"/>
    <n v="70.763157894736835"/>
    <x v="1"/>
    <s v="plays"/>
    <n v="8"/>
    <n v="1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x v="3504"/>
    <x v="0"/>
    <b v="0"/>
    <n v="8"/>
    <b v="1"/>
    <s v="theater/plays"/>
    <n v="0"/>
    <n v="125"/>
    <x v="1"/>
    <s v="plays"/>
    <n v="8"/>
    <n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x v="3505"/>
    <x v="3"/>
    <b v="0"/>
    <n v="39"/>
    <b v="1"/>
    <s v="theater/plays"/>
    <n v="3.7600000000000001E-2"/>
    <n v="66.512820512820511"/>
    <x v="1"/>
    <s v="plays"/>
    <n v="8"/>
    <n v="1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x v="3506"/>
    <x v="3"/>
    <b v="0"/>
    <n v="29"/>
    <b v="1"/>
    <s v="theater/plays"/>
    <n v="1.4999999999999999E-2"/>
    <n v="105"/>
    <x v="1"/>
    <s v="plays"/>
    <n v="8"/>
    <n v="1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x v="3507"/>
    <x v="2"/>
    <b v="0"/>
    <n v="72"/>
    <b v="1"/>
    <s v="theater/plays"/>
    <n v="4.3999999999999997E-2"/>
    <n v="145"/>
    <x v="1"/>
    <s v="plays"/>
    <n v="8"/>
    <n v="1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x v="3508"/>
    <x v="2"/>
    <b v="0"/>
    <n v="15"/>
    <b v="1"/>
    <s v="theater/plays"/>
    <n v="0.8"/>
    <n v="12"/>
    <x v="1"/>
    <s v="plays"/>
    <n v="8"/>
    <n v="1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x v="3509"/>
    <x v="3"/>
    <b v="0"/>
    <n v="33"/>
    <b v="1"/>
    <s v="theater/plays"/>
    <n v="6.3333333333333339E-2"/>
    <n v="96.666666666666671"/>
    <x v="1"/>
    <s v="plays"/>
    <n v="8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x v="3510"/>
    <x v="3"/>
    <b v="0"/>
    <n v="15"/>
    <b v="1"/>
    <s v="theater/plays"/>
    <n v="5.5555555555555558E-3"/>
    <n v="60.333333333333336"/>
    <x v="1"/>
    <s v="plays"/>
    <n v="8"/>
    <n v="1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x v="3511"/>
    <x v="3"/>
    <b v="0"/>
    <n v="19"/>
    <b v="1"/>
    <s v="theater/plays"/>
    <n v="1.2E-2"/>
    <n v="79.89473684210526"/>
    <x v="1"/>
    <s v="plays"/>
    <n v="8"/>
    <n v="1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x v="3512"/>
    <x v="0"/>
    <b v="0"/>
    <n v="17"/>
    <b v="1"/>
    <s v="theater/plays"/>
    <n v="0"/>
    <n v="58.823529411764703"/>
    <x v="1"/>
    <s v="plays"/>
    <n v="8"/>
    <n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x v="3513"/>
    <x v="3"/>
    <b v="0"/>
    <n v="44"/>
    <b v="1"/>
    <s v="theater/plays"/>
    <n v="0.18392857142857144"/>
    <n v="75.340909090909093"/>
    <x v="1"/>
    <s v="plays"/>
    <n v="8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x v="3514"/>
    <x v="0"/>
    <b v="0"/>
    <n v="10"/>
    <b v="1"/>
    <s v="theater/plays"/>
    <n v="0.1"/>
    <n v="55"/>
    <x v="1"/>
    <s v="plays"/>
    <n v="8"/>
    <n v="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x v="3515"/>
    <x v="0"/>
    <b v="0"/>
    <n v="46"/>
    <b v="1"/>
    <s v="theater/plays"/>
    <n v="2.6666666666666668E-2"/>
    <n v="66.956521739130437"/>
    <x v="1"/>
    <s v="plays"/>
    <n v="8"/>
    <n v="1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x v="3516"/>
    <x v="3"/>
    <b v="0"/>
    <n v="11"/>
    <b v="1"/>
    <s v="theater/plays"/>
    <n v="0"/>
    <n v="227.27272727272728"/>
    <x v="1"/>
    <s v="plays"/>
    <n v="8"/>
    <n v="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x v="3517"/>
    <x v="3"/>
    <b v="0"/>
    <n v="13"/>
    <b v="1"/>
    <s v="theater/plays"/>
    <n v="0"/>
    <n v="307.69230769230768"/>
    <x v="1"/>
    <s v="plays"/>
    <n v="8"/>
    <n v="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x v="3518"/>
    <x v="3"/>
    <b v="0"/>
    <n v="33"/>
    <b v="1"/>
    <s v="theater/plays"/>
    <n v="0.10046000000000004"/>
    <n v="50.020909090909093"/>
    <x v="1"/>
    <s v="plays"/>
    <n v="8"/>
    <n v="1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x v="3519"/>
    <x v="0"/>
    <b v="0"/>
    <n v="28"/>
    <b v="1"/>
    <s v="theater/plays"/>
    <n v="1.35E-2"/>
    <n v="72.392857142857139"/>
    <x v="1"/>
    <s v="plays"/>
    <n v="8"/>
    <n v="1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x v="3520"/>
    <x v="0"/>
    <b v="0"/>
    <n v="21"/>
    <b v="1"/>
    <s v="theater/plays"/>
    <n v="7.4999999999999997E-3"/>
    <n v="95.952380952380949"/>
    <x v="1"/>
    <s v="plays"/>
    <n v="8"/>
    <n v="1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x v="3521"/>
    <x v="3"/>
    <b v="0"/>
    <n v="13"/>
    <b v="1"/>
    <s v="theater/plays"/>
    <n v="0.69428571428571428"/>
    <n v="45.615384615384613"/>
    <x v="1"/>
    <s v="plays"/>
    <n v="8"/>
    <n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x v="3522"/>
    <x v="0"/>
    <b v="0"/>
    <n v="34"/>
    <b v="1"/>
    <s v="theater/plays"/>
    <n v="0"/>
    <n v="41.029411764705884"/>
    <x v="1"/>
    <s v="plays"/>
    <n v="8"/>
    <n v="1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x v="3523"/>
    <x v="2"/>
    <b v="0"/>
    <n v="80"/>
    <b v="1"/>
    <s v="theater/plays"/>
    <n v="0.13650000000000001"/>
    <n v="56.825000000000003"/>
    <x v="1"/>
    <s v="plays"/>
    <n v="8"/>
    <n v="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x v="3524"/>
    <x v="3"/>
    <b v="0"/>
    <n v="74"/>
    <b v="1"/>
    <s v="theater/plays"/>
    <n v="1.5599999999999999E-2"/>
    <n v="137.24324324324326"/>
    <x v="1"/>
    <s v="plays"/>
    <n v="8"/>
    <n v="1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x v="3525"/>
    <x v="0"/>
    <b v="0"/>
    <n v="7"/>
    <b v="1"/>
    <s v="theater/plays"/>
    <n v="0.06"/>
    <n v="75.714285714285708"/>
    <x v="1"/>
    <s v="plays"/>
    <n v="8"/>
    <n v="1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x v="3526"/>
    <x v="2"/>
    <b v="0"/>
    <n v="34"/>
    <b v="1"/>
    <s v="theater/plays"/>
    <n v="0.02"/>
    <n v="99"/>
    <x v="1"/>
    <s v="plays"/>
    <n v="8"/>
    <n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x v="3527"/>
    <x v="0"/>
    <b v="0"/>
    <n v="86"/>
    <b v="1"/>
    <s v="theater/plays"/>
    <n v="0.16916666666666666"/>
    <n v="81.569767441860463"/>
    <x v="1"/>
    <s v="plays"/>
    <n v="8"/>
    <n v="1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x v="3528"/>
    <x v="2"/>
    <b v="0"/>
    <n v="37"/>
    <b v="1"/>
    <s v="theater/plays"/>
    <n v="1.1515151515151515E-2"/>
    <n v="45.108108108108105"/>
    <x v="1"/>
    <s v="plays"/>
    <n v="8"/>
    <n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x v="3529"/>
    <x v="0"/>
    <b v="0"/>
    <n v="18"/>
    <b v="1"/>
    <s v="theater/plays"/>
    <n v="0.32"/>
    <n v="36.666666666666664"/>
    <x v="1"/>
    <s v="plays"/>
    <n v="8"/>
    <n v="1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x v="3530"/>
    <x v="2"/>
    <b v="0"/>
    <n v="22"/>
    <b v="1"/>
    <s v="theater/plays"/>
    <n v="0"/>
    <n v="125"/>
    <x v="1"/>
    <s v="plays"/>
    <n v="8"/>
    <n v="13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x v="3531"/>
    <x v="2"/>
    <b v="0"/>
    <n v="26"/>
    <b v="1"/>
    <s v="theater/plays"/>
    <n v="0.28000000000000003"/>
    <n v="49.230769230769234"/>
    <x v="1"/>
    <s v="plays"/>
    <n v="8"/>
    <n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x v="3532"/>
    <x v="3"/>
    <b v="0"/>
    <n v="27"/>
    <b v="1"/>
    <s v="theater/plays"/>
    <n v="0.18958333333333333"/>
    <n v="42.296296296296298"/>
    <x v="1"/>
    <s v="plays"/>
    <n v="8"/>
    <n v="1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x v="3533"/>
    <x v="0"/>
    <b v="0"/>
    <n v="8"/>
    <b v="1"/>
    <s v="theater/plays"/>
    <n v="0.26200000000000001"/>
    <n v="78.875"/>
    <x v="1"/>
    <s v="plays"/>
    <n v="8"/>
    <n v="1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x v="3534"/>
    <x v="0"/>
    <b v="0"/>
    <n v="204"/>
    <b v="1"/>
    <s v="theater/plays"/>
    <n v="0.56200000000000006"/>
    <n v="38.284313725490193"/>
    <x v="1"/>
    <s v="plays"/>
    <n v="8"/>
    <n v="1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x v="3535"/>
    <x v="0"/>
    <b v="0"/>
    <n v="46"/>
    <b v="1"/>
    <s v="theater/plays"/>
    <n v="3.15E-2"/>
    <n v="44.847826086956523"/>
    <x v="1"/>
    <s v="plays"/>
    <n v="8"/>
    <n v="1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x v="3536"/>
    <x v="0"/>
    <b v="0"/>
    <n v="17"/>
    <b v="1"/>
    <s v="theater/plays"/>
    <n v="0.53333333333333333"/>
    <n v="13.529411764705882"/>
    <x v="1"/>
    <s v="plays"/>
    <n v="8"/>
    <n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x v="3537"/>
    <x v="3"/>
    <b v="0"/>
    <n v="28"/>
    <b v="1"/>
    <s v="theater/plays"/>
    <n v="0.80444444444444441"/>
    <n v="43.5"/>
    <x v="1"/>
    <s v="plays"/>
    <n v="8"/>
    <n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x v="3538"/>
    <x v="2"/>
    <b v="0"/>
    <n v="83"/>
    <b v="1"/>
    <s v="theater/plays"/>
    <n v="0.28449999999999998"/>
    <n v="30.951807228915662"/>
    <x v="1"/>
    <s v="plays"/>
    <n v="8"/>
    <n v="1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x v="3539"/>
    <x v="2"/>
    <b v="0"/>
    <n v="13"/>
    <b v="1"/>
    <s v="theater/plays"/>
    <n v="0.19666666666666666"/>
    <n v="55.230769230769234"/>
    <x v="1"/>
    <s v="plays"/>
    <n v="8"/>
    <n v="1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x v="3540"/>
    <x v="2"/>
    <b v="0"/>
    <n v="8"/>
    <b v="1"/>
    <s v="theater/plays"/>
    <n v="0.23"/>
    <n v="46.125"/>
    <x v="1"/>
    <s v="plays"/>
    <n v="8"/>
    <n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x v="3541"/>
    <x v="0"/>
    <b v="0"/>
    <n v="32"/>
    <b v="1"/>
    <s v="theater/plays"/>
    <n v="0.05"/>
    <n v="39.375"/>
    <x v="1"/>
    <s v="plays"/>
    <n v="8"/>
    <n v="1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x v="3542"/>
    <x v="3"/>
    <b v="0"/>
    <n v="85"/>
    <b v="1"/>
    <s v="theater/plays"/>
    <n v="2.2363636363636363E-2"/>
    <n v="66.152941176470591"/>
    <x v="1"/>
    <s v="plays"/>
    <n v="8"/>
    <n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x v="3543"/>
    <x v="0"/>
    <b v="0"/>
    <n v="29"/>
    <b v="1"/>
    <s v="theater/plays"/>
    <n v="4.6666666666666669E-2"/>
    <n v="54.137931034482762"/>
    <x v="1"/>
    <s v="plays"/>
    <n v="8"/>
    <n v="1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x v="3544"/>
    <x v="0"/>
    <b v="0"/>
    <n v="24"/>
    <b v="1"/>
    <s v="theater/plays"/>
    <n v="0"/>
    <n v="104.16666666666667"/>
    <x v="1"/>
    <s v="plays"/>
    <n v="8"/>
    <n v="1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x v="3545"/>
    <x v="0"/>
    <b v="0"/>
    <n v="8"/>
    <b v="1"/>
    <s v="theater/plays"/>
    <n v="4.0000000000000001E-3"/>
    <n v="31.375"/>
    <x v="1"/>
    <s v="plays"/>
    <n v="8"/>
    <n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x v="3546"/>
    <x v="0"/>
    <b v="0"/>
    <n v="19"/>
    <b v="1"/>
    <s v="theater/plays"/>
    <n v="2.2727272727272728E-2"/>
    <n v="59.210526315789473"/>
    <x v="1"/>
    <s v="plays"/>
    <n v="8"/>
    <n v="1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x v="3547"/>
    <x v="2"/>
    <b v="0"/>
    <n v="336"/>
    <b v="1"/>
    <s v="theater/plays"/>
    <n v="0.14409285714285713"/>
    <n v="119.17633928571429"/>
    <x v="1"/>
    <s v="plays"/>
    <n v="8"/>
    <n v="1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x v="3548"/>
    <x v="2"/>
    <b v="0"/>
    <n v="13"/>
    <b v="1"/>
    <s v="theater/plays"/>
    <n v="1.9047619047619049E-2"/>
    <n v="164.61538461538461"/>
    <x v="1"/>
    <s v="plays"/>
    <n v="8"/>
    <n v="1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x v="3549"/>
    <x v="0"/>
    <b v="0"/>
    <n v="42"/>
    <b v="1"/>
    <s v="theater/plays"/>
    <n v="0.02"/>
    <n v="24.285714285714285"/>
    <x v="1"/>
    <s v="plays"/>
    <n v="8"/>
    <n v="1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x v="3550"/>
    <x v="2"/>
    <b v="0"/>
    <n v="64"/>
    <b v="1"/>
    <s v="theater/plays"/>
    <n v="4.8000000000000001E-2"/>
    <n v="40.9375"/>
    <x v="1"/>
    <s v="plays"/>
    <n v="8"/>
    <n v="1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x v="3551"/>
    <x v="3"/>
    <b v="0"/>
    <n v="25"/>
    <b v="1"/>
    <s v="theater/plays"/>
    <n v="1.8333333333333333E-2"/>
    <n v="61.1"/>
    <x v="1"/>
    <s v="plays"/>
    <n v="8"/>
    <n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x v="3552"/>
    <x v="3"/>
    <b v="0"/>
    <n v="20"/>
    <b v="1"/>
    <s v="theater/plays"/>
    <n v="0"/>
    <n v="38.65"/>
    <x v="1"/>
    <s v="plays"/>
    <n v="8"/>
    <n v="1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x v="3553"/>
    <x v="0"/>
    <b v="0"/>
    <n v="104"/>
    <b v="1"/>
    <s v="theater/plays"/>
    <n v="6.2727272727272729E-2"/>
    <n v="56.20192307692308"/>
    <x v="1"/>
    <s v="plays"/>
    <n v="8"/>
    <n v="1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x v="3554"/>
    <x v="0"/>
    <b v="0"/>
    <n v="53"/>
    <b v="1"/>
    <s v="theater/plays"/>
    <n v="0.13422199999999992"/>
    <n v="107.00207547169811"/>
    <x v="1"/>
    <s v="plays"/>
    <n v="8"/>
    <n v="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x v="3555"/>
    <x v="2"/>
    <b v="0"/>
    <n v="14"/>
    <b v="1"/>
    <s v="theater/plays"/>
    <n v="0"/>
    <n v="171.42857142857142"/>
    <x v="1"/>
    <s v="plays"/>
    <n v="8"/>
    <n v="1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x v="3556"/>
    <x v="3"/>
    <b v="0"/>
    <n v="20"/>
    <b v="1"/>
    <s v="theater/plays"/>
    <n v="4.5454545454545452E-3"/>
    <n v="110.5"/>
    <x v="1"/>
    <s v="plays"/>
    <n v="8"/>
    <n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x v="3557"/>
    <x v="3"/>
    <b v="0"/>
    <n v="558"/>
    <b v="1"/>
    <s v="theater/plays"/>
    <n v="3.6000000000000002E-4"/>
    <n v="179.27598566308242"/>
    <x v="1"/>
    <s v="plays"/>
    <n v="8"/>
    <n v="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x v="3558"/>
    <x v="0"/>
    <b v="0"/>
    <n v="22"/>
    <b v="1"/>
    <s v="theater/plays"/>
    <n v="0.44"/>
    <n v="22.90909090909091"/>
    <x v="1"/>
    <s v="plays"/>
    <n v="8"/>
    <n v="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x v="3559"/>
    <x v="0"/>
    <b v="0"/>
    <n v="24"/>
    <b v="1"/>
    <s v="theater/plays"/>
    <n v="3.5000000000000003E-2"/>
    <n v="43.125"/>
    <x v="1"/>
    <s v="plays"/>
    <n v="8"/>
    <n v="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x v="3560"/>
    <x v="0"/>
    <b v="0"/>
    <n v="74"/>
    <b v="1"/>
    <s v="theater/plays"/>
    <n v="8.4375000000000006E-2"/>
    <n v="46.891891891891895"/>
    <x v="1"/>
    <s v="plays"/>
    <n v="8"/>
    <n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x v="3561"/>
    <x v="0"/>
    <b v="0"/>
    <n v="54"/>
    <b v="1"/>
    <s v="theater/plays"/>
    <n v="2.4E-2"/>
    <n v="47.407407407407405"/>
    <x v="1"/>
    <s v="plays"/>
    <n v="8"/>
    <n v="1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x v="3562"/>
    <x v="2"/>
    <b v="0"/>
    <n v="31"/>
    <b v="1"/>
    <s v="theater/plays"/>
    <n v="0.48888888888888887"/>
    <n v="15.129032258064516"/>
    <x v="1"/>
    <s v="plays"/>
    <n v="8"/>
    <n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x v="3563"/>
    <x v="2"/>
    <b v="0"/>
    <n v="25"/>
    <b v="1"/>
    <s v="theater/plays"/>
    <n v="5.4900000000000088E-2"/>
    <n v="21.098000000000003"/>
    <x v="1"/>
    <s v="plays"/>
    <n v="8"/>
    <n v="13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x v="3564"/>
    <x v="0"/>
    <b v="0"/>
    <n v="17"/>
    <b v="1"/>
    <s v="theater/plays"/>
    <n v="5.0000000000000001E-3"/>
    <n v="59.117647058823529"/>
    <x v="1"/>
    <s v="plays"/>
    <n v="8"/>
    <n v="1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x v="3565"/>
    <x v="3"/>
    <b v="0"/>
    <n v="12"/>
    <b v="1"/>
    <s v="theater/plays"/>
    <n v="0.30555555555555558"/>
    <n v="97.916666666666671"/>
    <x v="1"/>
    <s v="plays"/>
    <n v="8"/>
    <n v="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x v="3566"/>
    <x v="3"/>
    <b v="0"/>
    <n v="38"/>
    <b v="1"/>
    <s v="theater/plays"/>
    <n v="4.7500000000000001E-2"/>
    <n v="55.131578947368418"/>
    <x v="1"/>
    <s v="plays"/>
    <n v="8"/>
    <n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x v="3567"/>
    <x v="0"/>
    <b v="0"/>
    <n v="41"/>
    <b v="1"/>
    <s v="theater/plays"/>
    <n v="8.7999999999999995E-2"/>
    <n v="26.536585365853657"/>
    <x v="1"/>
    <s v="plays"/>
    <n v="8"/>
    <n v="1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x v="3568"/>
    <x v="3"/>
    <b v="0"/>
    <n v="19"/>
    <b v="1"/>
    <s v="theater/plays"/>
    <n v="0.11"/>
    <n v="58.421052631578945"/>
    <x v="1"/>
    <s v="plays"/>
    <n v="8"/>
    <n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x v="3569"/>
    <x v="3"/>
    <b v="0"/>
    <n v="41"/>
    <b v="1"/>
    <s v="theater/plays"/>
    <n v="4.7999999999999996E-3"/>
    <n v="122.53658536585365"/>
    <x v="1"/>
    <s v="plays"/>
    <n v="8"/>
    <n v="1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x v="3570"/>
    <x v="3"/>
    <b v="0"/>
    <n v="26"/>
    <b v="1"/>
    <s v="theater/plays"/>
    <n v="0.14349999999999999"/>
    <n v="87.961538461538467"/>
    <x v="1"/>
    <s v="plays"/>
    <n v="8"/>
    <n v="1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x v="3571"/>
    <x v="3"/>
    <b v="0"/>
    <n v="25"/>
    <b v="1"/>
    <s v="theater/plays"/>
    <n v="0.22066666666666668"/>
    <n v="73.239999999999995"/>
    <x v="1"/>
    <s v="plays"/>
    <n v="8"/>
    <n v="13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x v="3572"/>
    <x v="0"/>
    <b v="0"/>
    <n v="9"/>
    <b v="1"/>
    <s v="theater/plays"/>
    <n v="0"/>
    <n v="55.555555555555557"/>
    <x v="1"/>
    <s v="plays"/>
    <n v="8"/>
    <n v="1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x v="3573"/>
    <x v="3"/>
    <b v="0"/>
    <n v="78"/>
    <b v="1"/>
    <s v="theater/plays"/>
    <n v="2.8000000000000001E-2"/>
    <n v="39.53846153846154"/>
    <x v="1"/>
    <s v="plays"/>
    <n v="8"/>
    <n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x v="3574"/>
    <x v="3"/>
    <b v="0"/>
    <n v="45"/>
    <b v="1"/>
    <s v="theater/plays"/>
    <n v="6.1206896551724135E-2"/>
    <n v="136.77777777777777"/>
    <x v="1"/>
    <s v="plays"/>
    <n v="8"/>
    <n v="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x v="3575"/>
    <x v="2"/>
    <b v="0"/>
    <n v="102"/>
    <b v="1"/>
    <s v="theater/plays"/>
    <n v="1.3299999999999999E-2"/>
    <n v="99.343137254901961"/>
    <x v="1"/>
    <s v="plays"/>
    <n v="8"/>
    <n v="1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x v="3576"/>
    <x v="2"/>
    <b v="0"/>
    <n v="5"/>
    <b v="1"/>
    <s v="theater/plays"/>
    <n v="0"/>
    <n v="20"/>
    <x v="1"/>
    <s v="plays"/>
    <n v="8"/>
    <n v="1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x v="3577"/>
    <x v="0"/>
    <b v="0"/>
    <n v="27"/>
    <b v="1"/>
    <s v="theater/plays"/>
    <n v="0.3"/>
    <n v="28.888888888888889"/>
    <x v="1"/>
    <s v="plays"/>
    <n v="8"/>
    <n v="1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x v="3578"/>
    <x v="2"/>
    <b v="0"/>
    <n v="37"/>
    <b v="1"/>
    <s v="theater/plays"/>
    <n v="1.3333333333336364E-4"/>
    <n v="40.545945945945945"/>
    <x v="1"/>
    <s v="plays"/>
    <n v="8"/>
    <n v="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x v="3579"/>
    <x v="2"/>
    <b v="0"/>
    <n v="14"/>
    <b v="1"/>
    <s v="theater/plays"/>
    <n v="0"/>
    <n v="35.714285714285715"/>
    <x v="1"/>
    <s v="plays"/>
    <n v="8"/>
    <n v="1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x v="3580"/>
    <x v="0"/>
    <b v="0"/>
    <n v="27"/>
    <b v="1"/>
    <s v="theater/plays"/>
    <n v="0.1388888888888889"/>
    <n v="37.962962962962962"/>
    <x v="1"/>
    <s v="plays"/>
    <n v="8"/>
    <n v="1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x v="3581"/>
    <x v="3"/>
    <b v="0"/>
    <n v="45"/>
    <b v="1"/>
    <s v="theater/plays"/>
    <n v="0"/>
    <n v="33.333333333333336"/>
    <x v="1"/>
    <s v="plays"/>
    <n v="8"/>
    <n v="1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x v="3582"/>
    <x v="2"/>
    <b v="0"/>
    <n v="49"/>
    <b v="1"/>
    <s v="theater/plays"/>
    <n v="1.87"/>
    <n v="58.571428571428569"/>
    <x v="1"/>
    <s v="plays"/>
    <n v="8"/>
    <n v="1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x v="3583"/>
    <x v="2"/>
    <b v="0"/>
    <n v="24"/>
    <b v="1"/>
    <s v="theater/plays"/>
    <n v="8.5000000000000006E-2"/>
    <n v="135.625"/>
    <x v="1"/>
    <s v="plays"/>
    <n v="8"/>
    <n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x v="3584"/>
    <x v="0"/>
    <b v="0"/>
    <n v="112"/>
    <b v="1"/>
    <s v="theater/plays"/>
    <n v="0.155"/>
    <n v="30.9375"/>
    <x v="1"/>
    <s v="plays"/>
    <n v="8"/>
    <n v="1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x v="3585"/>
    <x v="3"/>
    <b v="0"/>
    <n v="23"/>
    <b v="1"/>
    <s v="theater/plays"/>
    <n v="0.19117647058823528"/>
    <n v="176.08695652173913"/>
    <x v="1"/>
    <s v="plays"/>
    <n v="8"/>
    <n v="13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x v="3586"/>
    <x v="2"/>
    <b v="0"/>
    <n v="54"/>
    <b v="1"/>
    <s v="theater/plays"/>
    <n v="9.4266666666666665E-2"/>
    <n v="151.9814814814815"/>
    <x v="1"/>
    <s v="plays"/>
    <n v="8"/>
    <n v="1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x v="3587"/>
    <x v="2"/>
    <b v="0"/>
    <n v="28"/>
    <b v="1"/>
    <s v="theater/plays"/>
    <n v="0.26600000000000001"/>
    <n v="22.607142857142858"/>
    <x v="1"/>
    <s v="plays"/>
    <n v="8"/>
    <n v="1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x v="3588"/>
    <x v="0"/>
    <b v="0"/>
    <n v="11"/>
    <b v="1"/>
    <s v="theater/plays"/>
    <n v="5.0000000000000001E-3"/>
    <n v="18.272727272727273"/>
    <x v="1"/>
    <s v="plays"/>
    <n v="8"/>
    <n v="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x v="3589"/>
    <x v="0"/>
    <b v="0"/>
    <n v="62"/>
    <b v="1"/>
    <s v="theater/plays"/>
    <n v="0.27500000000000002"/>
    <n v="82.258064516129039"/>
    <x v="1"/>
    <s v="plays"/>
    <n v="8"/>
    <n v="1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x v="3590"/>
    <x v="3"/>
    <b v="0"/>
    <n v="73"/>
    <b v="1"/>
    <s v="theater/plays"/>
    <n v="5.9999999999999995E-4"/>
    <n v="68.534246575342465"/>
    <x v="1"/>
    <s v="plays"/>
    <n v="8"/>
    <n v="1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x v="3591"/>
    <x v="3"/>
    <b v="0"/>
    <n v="18"/>
    <b v="1"/>
    <s v="theater/plays"/>
    <n v="0.75"/>
    <n v="68.055555555555557"/>
    <x v="1"/>
    <s v="plays"/>
    <n v="8"/>
    <n v="1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x v="3592"/>
    <x v="3"/>
    <b v="0"/>
    <n v="35"/>
    <b v="1"/>
    <s v="theater/plays"/>
    <n v="0.27250000000000002"/>
    <n v="72.714285714285708"/>
    <x v="1"/>
    <s v="plays"/>
    <n v="8"/>
    <n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x v="3593"/>
    <x v="3"/>
    <b v="0"/>
    <n v="43"/>
    <b v="1"/>
    <s v="theater/plays"/>
    <n v="0.10633333333333334"/>
    <n v="77.186046511627907"/>
    <x v="1"/>
    <s v="plays"/>
    <n v="8"/>
    <n v="1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x v="3594"/>
    <x v="2"/>
    <b v="0"/>
    <n v="36"/>
    <b v="1"/>
    <s v="theater/plays"/>
    <n v="0.25937500000000002"/>
    <n v="55.972222222222221"/>
    <x v="1"/>
    <s v="plays"/>
    <n v="8"/>
    <n v="13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x v="3595"/>
    <x v="0"/>
    <b v="0"/>
    <n v="62"/>
    <b v="1"/>
    <s v="theater/plays"/>
    <n v="0.185"/>
    <n v="49.693548387096776"/>
    <x v="1"/>
    <s v="plays"/>
    <n v="8"/>
    <n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x v="3596"/>
    <x v="3"/>
    <b v="0"/>
    <n v="15"/>
    <b v="1"/>
    <s v="theater/plays"/>
    <n v="7.7272727272727271E-2"/>
    <n v="79"/>
    <x v="1"/>
    <s v="plays"/>
    <n v="8"/>
    <n v="1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x v="3597"/>
    <x v="2"/>
    <b v="0"/>
    <n v="33"/>
    <b v="1"/>
    <s v="theater/plays"/>
    <n v="2.5999999999999999E-2"/>
    <n v="77.727272727272734"/>
    <x v="1"/>
    <s v="plays"/>
    <n v="8"/>
    <n v="1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x v="3598"/>
    <x v="3"/>
    <b v="0"/>
    <n v="27"/>
    <b v="1"/>
    <s v="theater/plays"/>
    <n v="0.10100000000000001"/>
    <n v="40.777777777777779"/>
    <x v="1"/>
    <s v="plays"/>
    <n v="8"/>
    <n v="1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x v="3599"/>
    <x v="0"/>
    <b v="0"/>
    <n v="17"/>
    <b v="1"/>
    <s v="theater/plays"/>
    <n v="1.02"/>
    <n v="59.411764705882355"/>
    <x v="1"/>
    <s v="plays"/>
    <n v="8"/>
    <n v="13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x v="3600"/>
    <x v="2"/>
    <b v="0"/>
    <n v="4"/>
    <b v="1"/>
    <s v="theater/plays"/>
    <n v="0.3"/>
    <n v="3.25"/>
    <x v="1"/>
    <s v="plays"/>
    <n v="8"/>
    <n v="1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x v="3601"/>
    <x v="3"/>
    <b v="0"/>
    <n v="53"/>
    <b v="1"/>
    <s v="theater/plays"/>
    <n v="4.3499999999999997E-2"/>
    <n v="39.377358490566039"/>
    <x v="1"/>
    <s v="plays"/>
    <n v="8"/>
    <n v="1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x v="3602"/>
    <x v="2"/>
    <b v="0"/>
    <n v="49"/>
    <b v="1"/>
    <s v="theater/plays"/>
    <n v="5.0000000000000001E-4"/>
    <n v="81.673469387755105"/>
    <x v="1"/>
    <s v="plays"/>
    <n v="8"/>
    <n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x v="3603"/>
    <x v="0"/>
    <b v="0"/>
    <n v="57"/>
    <b v="1"/>
    <s v="theater/plays"/>
    <n v="0.70666666666666667"/>
    <n v="44.912280701754383"/>
    <x v="1"/>
    <s v="plays"/>
    <n v="8"/>
    <n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x v="3604"/>
    <x v="2"/>
    <b v="0"/>
    <n v="69"/>
    <b v="1"/>
    <s v="theater/plays"/>
    <n v="0.12833333333333333"/>
    <n v="49.05797101449275"/>
    <x v="1"/>
    <s v="plays"/>
    <n v="8"/>
    <n v="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x v="3605"/>
    <x v="2"/>
    <b v="0"/>
    <n v="15"/>
    <b v="1"/>
    <s v="theater/plays"/>
    <n v="0.84"/>
    <n v="30.666666666666668"/>
    <x v="1"/>
    <s v="plays"/>
    <n v="8"/>
    <n v="1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x v="3606"/>
    <x v="2"/>
    <b v="0"/>
    <n v="64"/>
    <b v="1"/>
    <s v="theater/plays"/>
    <n v="0.30266666666666664"/>
    <n v="61.0625"/>
    <x v="1"/>
    <s v="plays"/>
    <n v="8"/>
    <n v="1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x v="3607"/>
    <x v="0"/>
    <b v="0"/>
    <n v="20"/>
    <b v="1"/>
    <s v="theater/plays"/>
    <n v="5.4545454545454543E-2"/>
    <n v="29"/>
    <x v="1"/>
    <s v="plays"/>
    <n v="8"/>
    <n v="1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x v="3608"/>
    <x v="2"/>
    <b v="0"/>
    <n v="27"/>
    <b v="1"/>
    <s v="theater/plays"/>
    <n v="0"/>
    <n v="29.62962962962963"/>
    <x v="1"/>
    <s v="plays"/>
    <n v="8"/>
    <n v="1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x v="3609"/>
    <x v="2"/>
    <b v="0"/>
    <n v="21"/>
    <b v="1"/>
    <s v="theater/plays"/>
    <n v="0.53316326530612246"/>
    <n v="143.0952380952381"/>
    <x v="1"/>
    <s v="plays"/>
    <n v="8"/>
    <n v="1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x v="3610"/>
    <x v="0"/>
    <b v="0"/>
    <n v="31"/>
    <b v="1"/>
    <s v="theater/plays"/>
    <n v="0.623"/>
    <n v="52.354838709677416"/>
    <x v="1"/>
    <s v="plays"/>
    <n v="8"/>
    <n v="1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x v="3611"/>
    <x v="0"/>
    <b v="0"/>
    <n v="51"/>
    <b v="1"/>
    <s v="theater/plays"/>
    <n v="0.36"/>
    <n v="66.666666666666671"/>
    <x v="1"/>
    <s v="plays"/>
    <n v="8"/>
    <n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x v="3612"/>
    <x v="3"/>
    <b v="0"/>
    <n v="57"/>
    <b v="1"/>
    <s v="theater/plays"/>
    <n v="0.44400000000000001"/>
    <n v="126.66666666666667"/>
    <x v="1"/>
    <s v="plays"/>
    <n v="8"/>
    <n v="1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x v="3613"/>
    <x v="3"/>
    <b v="0"/>
    <n v="20"/>
    <b v="1"/>
    <s v="theater/plays"/>
    <n v="0"/>
    <n v="62.5"/>
    <x v="1"/>
    <s v="plays"/>
    <n v="8"/>
    <n v="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x v="3614"/>
    <x v="0"/>
    <b v="0"/>
    <n v="71"/>
    <b v="1"/>
    <s v="theater/plays"/>
    <n v="8.0000000000000002E-3"/>
    <n v="35.492957746478872"/>
    <x v="1"/>
    <s v="plays"/>
    <n v="8"/>
    <n v="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x v="3615"/>
    <x v="0"/>
    <b v="0"/>
    <n v="72"/>
    <b v="1"/>
    <s v="theater/plays"/>
    <n v="6.8000000000000005E-2"/>
    <n v="37.083333333333336"/>
    <x v="1"/>
    <s v="plays"/>
    <n v="8"/>
    <n v="1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x v="3616"/>
    <x v="0"/>
    <b v="0"/>
    <n v="45"/>
    <b v="1"/>
    <s v="theater/plays"/>
    <n v="0.248"/>
    <n v="69.333333333333329"/>
    <x v="1"/>
    <s v="plays"/>
    <n v="8"/>
    <n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x v="3617"/>
    <x v="1"/>
    <b v="0"/>
    <n v="51"/>
    <b v="1"/>
    <s v="theater/plays"/>
    <n v="0.1891891891891892"/>
    <n v="17.254901960784313"/>
    <x v="1"/>
    <s v="plays"/>
    <n v="8"/>
    <n v="1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x v="3618"/>
    <x v="0"/>
    <b v="0"/>
    <n v="56"/>
    <b v="1"/>
    <s v="theater/plays"/>
    <n v="0.01"/>
    <n v="36.071428571428569"/>
    <x v="1"/>
    <s v="plays"/>
    <n v="8"/>
    <n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x v="3619"/>
    <x v="2"/>
    <b v="0"/>
    <n v="17"/>
    <b v="1"/>
    <s v="theater/plays"/>
    <n v="0.13"/>
    <n v="66.470588235294116"/>
    <x v="1"/>
    <s v="plays"/>
    <n v="8"/>
    <n v="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x v="3620"/>
    <x v="0"/>
    <b v="0"/>
    <n v="197"/>
    <b v="1"/>
    <s v="theater/plays"/>
    <n v="5.1904761904761905E-2"/>
    <n v="56.065989847715734"/>
    <x v="1"/>
    <s v="plays"/>
    <n v="8"/>
    <n v="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x v="3621"/>
    <x v="2"/>
    <b v="0"/>
    <n v="70"/>
    <b v="1"/>
    <s v="theater/plays"/>
    <n v="9.7333333333333327E-2"/>
    <n v="47.028571428571432"/>
    <x v="1"/>
    <s v="plays"/>
    <n v="8"/>
    <n v="1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x v="3622"/>
    <x v="3"/>
    <b v="0"/>
    <n v="21"/>
    <b v="1"/>
    <s v="theater/plays"/>
    <n v="9.900000000000091E-4"/>
    <n v="47.666190476190479"/>
    <x v="1"/>
    <s v="plays"/>
    <n v="8"/>
    <n v="1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x v="3623"/>
    <x v="3"/>
    <b v="0"/>
    <n v="34"/>
    <b v="1"/>
    <s v="theater/plays"/>
    <n v="0.2"/>
    <n v="88.235294117647058"/>
    <x v="1"/>
    <s v="plays"/>
    <n v="8"/>
    <n v="1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x v="3624"/>
    <x v="2"/>
    <b v="0"/>
    <n v="39"/>
    <b v="1"/>
    <s v="theater/plays"/>
    <n v="4.9333333333333333E-2"/>
    <n v="80.717948717948715"/>
    <x v="1"/>
    <s v="plays"/>
    <n v="8"/>
    <n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x v="3625"/>
    <x v="0"/>
    <b v="0"/>
    <n v="78"/>
    <b v="1"/>
    <s v="theater/plays"/>
    <n v="2.6666666666666668E-2"/>
    <n v="39.487179487179489"/>
    <x v="1"/>
    <s v="plays"/>
    <n v="8"/>
    <n v="1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x v="3626"/>
    <x v="3"/>
    <b v="0"/>
    <n v="48"/>
    <b v="1"/>
    <s v="theater/plays"/>
    <n v="1.8249999999999999E-2"/>
    <n v="84.854166666666671"/>
    <x v="1"/>
    <s v="plays"/>
    <n v="8"/>
    <n v="1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x v="3627"/>
    <x v="2"/>
    <b v="0"/>
    <n v="29"/>
    <b v="1"/>
    <s v="theater/plays"/>
    <n v="0"/>
    <n v="68.965517241379317"/>
    <x v="1"/>
    <s v="plays"/>
    <n v="8"/>
    <n v="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x v="3628"/>
    <x v="0"/>
    <b v="0"/>
    <n v="0"/>
    <b v="0"/>
    <s v="theater/musical"/>
    <n v="-1"/>
    <e v="#DIV/0!"/>
    <x v="1"/>
    <s v="musical"/>
    <n v="8"/>
    <n v="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x v="3629"/>
    <x v="2"/>
    <b v="0"/>
    <n v="2"/>
    <b v="0"/>
    <s v="theater/musical"/>
    <n v="-0.99999800000000005"/>
    <n v="1"/>
    <x v="1"/>
    <s v="musical"/>
    <n v="8"/>
    <n v="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x v="3630"/>
    <x v="3"/>
    <b v="0"/>
    <n v="1"/>
    <b v="0"/>
    <s v="theater/musical"/>
    <n v="-0.9996666666666667"/>
    <n v="1"/>
    <x v="1"/>
    <s v="musical"/>
    <n v="8"/>
    <n v="1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x v="3631"/>
    <x v="3"/>
    <b v="0"/>
    <n v="59"/>
    <b v="0"/>
    <s v="theater/musical"/>
    <n v="-0.48976608187134502"/>
    <n v="147.88135593220338"/>
    <x v="1"/>
    <s v="musical"/>
    <n v="8"/>
    <n v="1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x v="3632"/>
    <x v="3"/>
    <b v="0"/>
    <n v="1"/>
    <b v="0"/>
    <s v="theater/musical"/>
    <n v="-0.8"/>
    <n v="100"/>
    <x v="1"/>
    <s v="musical"/>
    <n v="8"/>
    <n v="15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x v="3633"/>
    <x v="2"/>
    <b v="0"/>
    <n v="31"/>
    <b v="0"/>
    <s v="theater/musical"/>
    <n v="-0.64759999999999995"/>
    <n v="56.838709677419352"/>
    <x v="1"/>
    <s v="musical"/>
    <n v="8"/>
    <n v="1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x v="3634"/>
    <x v="2"/>
    <b v="0"/>
    <n v="18"/>
    <b v="0"/>
    <s v="theater/musical"/>
    <n v="-0.95753333333333335"/>
    <n v="176.94444444444446"/>
    <x v="1"/>
    <s v="musical"/>
    <n v="8"/>
    <n v="15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x v="3635"/>
    <x v="2"/>
    <b v="0"/>
    <n v="10"/>
    <b v="0"/>
    <s v="theater/musical"/>
    <n v="-0.63542857142857145"/>
    <n v="127.6"/>
    <x v="1"/>
    <s v="musical"/>
    <n v="8"/>
    <n v="1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x v="3636"/>
    <x v="0"/>
    <b v="0"/>
    <n v="0"/>
    <b v="0"/>
    <s v="theater/musical"/>
    <n v="-1"/>
    <e v="#DIV/0!"/>
    <x v="1"/>
    <s v="musical"/>
    <n v="8"/>
    <n v="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x v="3637"/>
    <x v="3"/>
    <b v="0"/>
    <n v="14"/>
    <b v="0"/>
    <s v="theater/musical"/>
    <n v="-0.69133333333333336"/>
    <n v="66.142857142857139"/>
    <x v="1"/>
    <s v="musical"/>
    <n v="8"/>
    <n v="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x v="3638"/>
    <x v="0"/>
    <b v="0"/>
    <n v="2"/>
    <b v="0"/>
    <s v="theater/musical"/>
    <n v="-0.93454545454545457"/>
    <n v="108"/>
    <x v="1"/>
    <s v="musical"/>
    <n v="8"/>
    <n v="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x v="3639"/>
    <x v="2"/>
    <b v="0"/>
    <n v="1"/>
    <b v="0"/>
    <s v="theater/musical"/>
    <n v="-0.99995999999999996"/>
    <n v="1"/>
    <x v="1"/>
    <s v="musical"/>
    <n v="8"/>
    <n v="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x v="3640"/>
    <x v="0"/>
    <b v="0"/>
    <n v="3"/>
    <b v="0"/>
    <s v="theater/musical"/>
    <n v="-0.94499999999999995"/>
    <n v="18.333333333333332"/>
    <x v="1"/>
    <s v="musical"/>
    <n v="8"/>
    <n v="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x v="3641"/>
    <x v="3"/>
    <b v="0"/>
    <n v="0"/>
    <b v="0"/>
    <s v="theater/musical"/>
    <n v="-1"/>
    <e v="#DIV/0!"/>
    <x v="1"/>
    <s v="musical"/>
    <n v="8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x v="3642"/>
    <x v="0"/>
    <b v="0"/>
    <n v="2"/>
    <b v="0"/>
    <s v="theater/musical"/>
    <n v="-0.97857142857142854"/>
    <n v="7.5"/>
    <x v="1"/>
    <s v="musical"/>
    <n v="8"/>
    <n v="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x v="3643"/>
    <x v="0"/>
    <b v="0"/>
    <n v="0"/>
    <b v="0"/>
    <s v="theater/musical"/>
    <n v="-1"/>
    <e v="#DIV/0!"/>
    <x v="1"/>
    <s v="musical"/>
    <n v="8"/>
    <n v="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x v="3644"/>
    <x v="2"/>
    <b v="0"/>
    <n v="12"/>
    <b v="0"/>
    <s v="theater/musical"/>
    <n v="-0.83579999999999999"/>
    <n v="68.416666666666671"/>
    <x v="1"/>
    <s v="musical"/>
    <n v="8"/>
    <n v="1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x v="3645"/>
    <x v="2"/>
    <b v="0"/>
    <n v="1"/>
    <b v="0"/>
    <s v="theater/musical"/>
    <n v="-0.999"/>
    <n v="1"/>
    <x v="1"/>
    <s v="musical"/>
    <n v="8"/>
    <n v="1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x v="3646"/>
    <x v="0"/>
    <b v="0"/>
    <n v="8"/>
    <b v="0"/>
    <s v="theater/musical"/>
    <n v="-0.95189999999999997"/>
    <n v="60.125"/>
    <x v="1"/>
    <s v="musical"/>
    <n v="8"/>
    <n v="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x v="3647"/>
    <x v="2"/>
    <b v="0"/>
    <n v="2"/>
    <b v="0"/>
    <s v="theater/musical"/>
    <n v="-0.94"/>
    <n v="15"/>
    <x v="1"/>
    <s v="musical"/>
    <n v="8"/>
    <n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x v="3648"/>
    <x v="3"/>
    <b v="0"/>
    <n v="73"/>
    <b v="1"/>
    <s v="theater/plays"/>
    <n v="3.8249999999999998E-3"/>
    <n v="550.04109589041093"/>
    <x v="1"/>
    <s v="plays"/>
    <n v="8"/>
    <n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x v="3649"/>
    <x v="3"/>
    <b v="0"/>
    <n v="8"/>
    <b v="1"/>
    <s v="theater/plays"/>
    <n v="0.04"/>
    <n v="97.5"/>
    <x v="1"/>
    <s v="plays"/>
    <n v="8"/>
    <n v="1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x v="3650"/>
    <x v="2"/>
    <b v="0"/>
    <n v="17"/>
    <b v="1"/>
    <s v="theater/plays"/>
    <n v="0"/>
    <n v="29.411764705882351"/>
    <x v="1"/>
    <s v="plays"/>
    <n v="8"/>
    <n v="1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x v="3651"/>
    <x v="3"/>
    <b v="0"/>
    <n v="9"/>
    <b v="1"/>
    <s v="theater/plays"/>
    <n v="0.04"/>
    <n v="57.777777777777779"/>
    <x v="1"/>
    <s v="plays"/>
    <n v="8"/>
    <n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x v="3652"/>
    <x v="2"/>
    <b v="0"/>
    <n v="17"/>
    <b v="1"/>
    <s v="theater/plays"/>
    <n v="1.5066666666666666"/>
    <n v="44.235294117647058"/>
    <x v="1"/>
    <s v="plays"/>
    <n v="8"/>
    <n v="1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x v="3653"/>
    <x v="0"/>
    <b v="0"/>
    <n v="33"/>
    <b v="1"/>
    <s v="theater/plays"/>
    <n v="5.0000000000000001E-3"/>
    <n v="60.909090909090907"/>
    <x v="1"/>
    <s v="plays"/>
    <n v="8"/>
    <n v="1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x v="3654"/>
    <x v="2"/>
    <b v="0"/>
    <n v="38"/>
    <b v="1"/>
    <s v="theater/plays"/>
    <n v="0.74399999999999999"/>
    <n v="68.84210526315789"/>
    <x v="1"/>
    <s v="plays"/>
    <n v="8"/>
    <n v="1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x v="3655"/>
    <x v="0"/>
    <b v="0"/>
    <n v="79"/>
    <b v="1"/>
    <s v="theater/plays"/>
    <n v="0.16259999999999999"/>
    <n v="73.582278481012665"/>
    <x v="1"/>
    <s v="plays"/>
    <n v="8"/>
    <n v="1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x v="3656"/>
    <x v="1"/>
    <b v="0"/>
    <n v="46"/>
    <b v="1"/>
    <s v="theater/plays"/>
    <n v="5.8200000000000002E-2"/>
    <n v="115.02173913043478"/>
    <x v="1"/>
    <s v="plays"/>
    <n v="8"/>
    <n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x v="3657"/>
    <x v="2"/>
    <b v="0"/>
    <n v="20"/>
    <b v="1"/>
    <s v="theater/plays"/>
    <n v="0.1075"/>
    <n v="110.75"/>
    <x v="1"/>
    <s v="plays"/>
    <n v="8"/>
    <n v="13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x v="3658"/>
    <x v="3"/>
    <b v="0"/>
    <n v="20"/>
    <b v="1"/>
    <s v="theater/plays"/>
    <n v="6.6666666666666671E-3"/>
    <n v="75.5"/>
    <x v="1"/>
    <s v="plays"/>
    <n v="8"/>
    <n v="1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x v="3659"/>
    <x v="0"/>
    <b v="0"/>
    <n v="13"/>
    <b v="1"/>
    <s v="theater/plays"/>
    <n v="2.0333333333333332E-2"/>
    <n v="235.46153846153845"/>
    <x v="1"/>
    <s v="plays"/>
    <n v="8"/>
    <n v="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x v="3660"/>
    <x v="3"/>
    <b v="0"/>
    <n v="22"/>
    <b v="1"/>
    <s v="theater/plays"/>
    <n v="0"/>
    <n v="11.363636363636363"/>
    <x v="1"/>
    <s v="plays"/>
    <n v="8"/>
    <n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x v="3661"/>
    <x v="2"/>
    <b v="0"/>
    <n v="36"/>
    <b v="1"/>
    <s v="theater/plays"/>
    <n v="0.11"/>
    <n v="92.5"/>
    <x v="1"/>
    <s v="plays"/>
    <n v="8"/>
    <n v="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x v="3662"/>
    <x v="0"/>
    <b v="0"/>
    <n v="40"/>
    <b v="1"/>
    <s v="theater/plays"/>
    <n v="1.4250000000000001E-2"/>
    <n v="202.85"/>
    <x v="1"/>
    <s v="plays"/>
    <n v="8"/>
    <n v="1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x v="3663"/>
    <x v="2"/>
    <b v="0"/>
    <n v="9"/>
    <b v="1"/>
    <s v="theater/plays"/>
    <n v="0.04"/>
    <n v="26"/>
    <x v="1"/>
    <s v="plays"/>
    <n v="8"/>
    <n v="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x v="3664"/>
    <x v="2"/>
    <b v="0"/>
    <n v="19"/>
    <b v="1"/>
    <s v="theater/plays"/>
    <n v="9.375E-2"/>
    <n v="46.05263157894737"/>
    <x v="1"/>
    <s v="plays"/>
    <n v="8"/>
    <n v="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x v="3665"/>
    <x v="0"/>
    <b v="0"/>
    <n v="14"/>
    <b v="1"/>
    <s v="theater/plays"/>
    <n v="0.15161290322580645"/>
    <n v="51"/>
    <x v="1"/>
    <s v="plays"/>
    <n v="8"/>
    <n v="13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x v="3666"/>
    <x v="3"/>
    <b v="0"/>
    <n v="38"/>
    <b v="1"/>
    <s v="theater/plays"/>
    <n v="0"/>
    <n v="31.578947368421051"/>
    <x v="1"/>
    <s v="plays"/>
    <n v="8"/>
    <n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x v="3667"/>
    <x v="0"/>
    <b v="0"/>
    <n v="58"/>
    <b v="1"/>
    <s v="theater/plays"/>
    <n v="3.1703333333333375E-2"/>
    <n v="53.363965517241382"/>
    <x v="1"/>
    <s v="plays"/>
    <n v="8"/>
    <n v="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x v="3668"/>
    <x v="0"/>
    <b v="0"/>
    <n v="28"/>
    <b v="1"/>
    <s v="theater/plays"/>
    <n v="3.5000000000000003E-2"/>
    <n v="36.964285714285715"/>
    <x v="1"/>
    <s v="plays"/>
    <n v="8"/>
    <n v="1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x v="3669"/>
    <x v="0"/>
    <b v="0"/>
    <n v="17"/>
    <b v="1"/>
    <s v="theater/plays"/>
    <n v="0.38200000000000001"/>
    <n v="81.294117647058826"/>
    <x v="1"/>
    <s v="plays"/>
    <n v="8"/>
    <n v="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x v="3670"/>
    <x v="0"/>
    <b v="0"/>
    <n v="12"/>
    <b v="1"/>
    <s v="theater/plays"/>
    <n v="9.5454545454545459E-2"/>
    <n v="20.083333333333332"/>
    <x v="1"/>
    <s v="plays"/>
    <n v="8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x v="3671"/>
    <x v="3"/>
    <b v="0"/>
    <n v="40"/>
    <b v="1"/>
    <s v="theater/plays"/>
    <n v="8.5714285714285719E-3"/>
    <n v="88.25"/>
    <x v="1"/>
    <s v="plays"/>
    <n v="8"/>
    <n v="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x v="3672"/>
    <x v="3"/>
    <b v="0"/>
    <n v="57"/>
    <b v="1"/>
    <s v="theater/plays"/>
    <n v="1.5333333333333332E-2"/>
    <n v="53.438596491228068"/>
    <x v="1"/>
    <s v="plays"/>
    <n v="8"/>
    <n v="1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x v="3673"/>
    <x v="3"/>
    <b v="0"/>
    <n v="114"/>
    <b v="1"/>
    <s v="theater/plays"/>
    <n v="0.13625000000000001"/>
    <n v="39.868421052631582"/>
    <x v="1"/>
    <s v="plays"/>
    <n v="8"/>
    <n v="1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x v="3674"/>
    <x v="2"/>
    <b v="0"/>
    <n v="31"/>
    <b v="1"/>
    <s v="theater/plays"/>
    <n v="0"/>
    <n v="145.16129032258064"/>
    <x v="1"/>
    <s v="plays"/>
    <n v="8"/>
    <n v="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x v="3675"/>
    <x v="2"/>
    <b v="0"/>
    <n v="3"/>
    <b v="1"/>
    <s v="theater/plays"/>
    <n v="0.4"/>
    <n v="23.333333333333332"/>
    <x v="1"/>
    <s v="plays"/>
    <n v="8"/>
    <n v="1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x v="3676"/>
    <x v="3"/>
    <b v="0"/>
    <n v="16"/>
    <b v="1"/>
    <s v="theater/plays"/>
    <n v="0.28749999999999998"/>
    <n v="64.375"/>
    <x v="1"/>
    <s v="plays"/>
    <n v="8"/>
    <n v="1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x v="3677"/>
    <x v="3"/>
    <b v="0"/>
    <n v="199"/>
    <b v="1"/>
    <s v="theater/plays"/>
    <n v="2.9041666666666667E-2"/>
    <n v="62.052763819095475"/>
    <x v="1"/>
    <s v="plays"/>
    <n v="8"/>
    <n v="1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x v="3678"/>
    <x v="0"/>
    <b v="0"/>
    <n v="31"/>
    <b v="1"/>
    <s v="theater/plays"/>
    <n v="2.5000000000000001E-2"/>
    <n v="66.129032258064512"/>
    <x v="1"/>
    <s v="plays"/>
    <n v="8"/>
    <n v="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x v="3679"/>
    <x v="3"/>
    <b v="0"/>
    <n v="30"/>
    <b v="1"/>
    <s v="theater/plays"/>
    <n v="0.10100000000000001"/>
    <n v="73.400000000000006"/>
    <x v="1"/>
    <s v="plays"/>
    <n v="8"/>
    <n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x v="3680"/>
    <x v="2"/>
    <b v="0"/>
    <n v="34"/>
    <b v="1"/>
    <s v="theater/plays"/>
    <n v="0.12766666666666668"/>
    <n v="99.5"/>
    <x v="1"/>
    <s v="plays"/>
    <n v="8"/>
    <n v="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x v="3681"/>
    <x v="2"/>
    <b v="0"/>
    <n v="18"/>
    <b v="1"/>
    <s v="theater/plays"/>
    <n v="0.11899999999999999"/>
    <n v="62.166666666666664"/>
    <x v="1"/>
    <s v="plays"/>
    <n v="8"/>
    <n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x v="3682"/>
    <x v="3"/>
    <b v="0"/>
    <n v="67"/>
    <b v="1"/>
    <s v="theater/plays"/>
    <n v="0.39200000000000002"/>
    <n v="62.328358208955223"/>
    <x v="1"/>
    <s v="plays"/>
    <n v="8"/>
    <n v="1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x v="3683"/>
    <x v="2"/>
    <b v="0"/>
    <n v="66"/>
    <b v="1"/>
    <s v="theater/plays"/>
    <n v="0.10857142857142857"/>
    <n v="58.787878787878789"/>
    <x v="1"/>
    <s v="plays"/>
    <n v="8"/>
    <n v="1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x v="3684"/>
    <x v="0"/>
    <b v="0"/>
    <n v="23"/>
    <b v="1"/>
    <s v="theater/plays"/>
    <n v="0.39066666666666666"/>
    <n v="45.347826086956523"/>
    <x v="1"/>
    <s v="plays"/>
    <n v="8"/>
    <n v="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x v="3685"/>
    <x v="3"/>
    <b v="0"/>
    <n v="126"/>
    <b v="1"/>
    <s v="theater/plays"/>
    <n v="5.7000000000000002E-2"/>
    <n v="41.944444444444443"/>
    <x v="1"/>
    <s v="plays"/>
    <n v="8"/>
    <n v="1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x v="3686"/>
    <x v="0"/>
    <b v="0"/>
    <n v="6"/>
    <b v="1"/>
    <s v="theater/plays"/>
    <n v="1.4285714285714285E-2"/>
    <n v="59.166666666666664"/>
    <x v="1"/>
    <s v="plays"/>
    <n v="8"/>
    <n v="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x v="3687"/>
    <x v="3"/>
    <b v="0"/>
    <n v="25"/>
    <b v="1"/>
    <s v="theater/plays"/>
    <n v="2.4499999999999999E-3"/>
    <n v="200.49"/>
    <x v="1"/>
    <s v="plays"/>
    <n v="8"/>
    <n v="1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x v="3688"/>
    <x v="3"/>
    <b v="0"/>
    <n v="39"/>
    <b v="1"/>
    <s v="theater/plays"/>
    <n v="9.166666666666666E-2"/>
    <n v="83.974358974358978"/>
    <x v="1"/>
    <s v="plays"/>
    <n v="8"/>
    <n v="1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x v="3689"/>
    <x v="0"/>
    <b v="0"/>
    <n v="62"/>
    <b v="1"/>
    <s v="theater/plays"/>
    <n v="0.18333333333333332"/>
    <n v="57.258064516129032"/>
    <x v="1"/>
    <s v="plays"/>
    <n v="8"/>
    <n v="1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x v="3690"/>
    <x v="3"/>
    <b v="0"/>
    <n v="31"/>
    <b v="1"/>
    <s v="theater/plays"/>
    <n v="0.2"/>
    <n v="58.064516129032256"/>
    <x v="1"/>
    <s v="plays"/>
    <n v="8"/>
    <n v="1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x v="3691"/>
    <x v="0"/>
    <b v="0"/>
    <n v="274"/>
    <b v="1"/>
    <s v="theater/plays"/>
    <n v="0.27960000000000002"/>
    <n v="186.80291970802921"/>
    <x v="1"/>
    <s v="plays"/>
    <n v="8"/>
    <n v="13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x v="3692"/>
    <x v="3"/>
    <b v="0"/>
    <n v="17"/>
    <b v="1"/>
    <s v="theater/plays"/>
    <n v="0.26"/>
    <n v="74.117647058823536"/>
    <x v="1"/>
    <s v="plays"/>
    <n v="8"/>
    <n v="1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x v="3693"/>
    <x v="0"/>
    <b v="0"/>
    <n v="14"/>
    <b v="1"/>
    <s v="theater/plays"/>
    <n v="0.29129129129129128"/>
    <n v="30.714285714285715"/>
    <x v="1"/>
    <s v="plays"/>
    <n v="8"/>
    <n v="1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x v="3694"/>
    <x v="2"/>
    <b v="0"/>
    <n v="60"/>
    <b v="1"/>
    <s v="theater/plays"/>
    <n v="7.4285714285714288E-2"/>
    <n v="62.666666666666664"/>
    <x v="1"/>
    <s v="plays"/>
    <n v="8"/>
    <n v="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x v="3695"/>
    <x v="3"/>
    <b v="0"/>
    <n v="33"/>
    <b v="1"/>
    <s v="theater/plays"/>
    <n v="1.25E-3"/>
    <n v="121.36363636363636"/>
    <x v="1"/>
    <s v="plays"/>
    <n v="8"/>
    <n v="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x v="3696"/>
    <x v="3"/>
    <b v="0"/>
    <n v="78"/>
    <b v="1"/>
    <s v="theater/plays"/>
    <n v="0.55000000000000004"/>
    <n v="39.743589743589745"/>
    <x v="1"/>
    <s v="plays"/>
    <n v="8"/>
    <n v="1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x v="3697"/>
    <x v="2"/>
    <b v="0"/>
    <n v="30"/>
    <b v="1"/>
    <s v="theater/plays"/>
    <n v="0.08"/>
    <n v="72"/>
    <x v="1"/>
    <s v="plays"/>
    <n v="8"/>
    <n v="1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x v="3698"/>
    <x v="2"/>
    <b v="0"/>
    <n v="136"/>
    <b v="1"/>
    <s v="theater/plays"/>
    <n v="0.1052"/>
    <n v="40.632352941176471"/>
    <x v="1"/>
    <s v="plays"/>
    <n v="8"/>
    <n v="1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x v="3699"/>
    <x v="3"/>
    <b v="0"/>
    <n v="40"/>
    <b v="1"/>
    <s v="theater/plays"/>
    <n v="8.0000000000000002E-3"/>
    <n v="63"/>
    <x v="1"/>
    <s v="plays"/>
    <n v="8"/>
    <n v="13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x v="3700"/>
    <x v="3"/>
    <b v="0"/>
    <n v="18"/>
    <b v="1"/>
    <s v="theater/plays"/>
    <n v="0.21199999999999999"/>
    <n v="33.666666666666664"/>
    <x v="1"/>
    <s v="plays"/>
    <n v="8"/>
    <n v="1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x v="3701"/>
    <x v="0"/>
    <b v="0"/>
    <n v="39"/>
    <b v="1"/>
    <s v="theater/plays"/>
    <n v="3.3333333333333335E-3"/>
    <n v="38.589743589743591"/>
    <x v="1"/>
    <s v="plays"/>
    <n v="8"/>
    <n v="1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x v="3702"/>
    <x v="2"/>
    <b v="0"/>
    <n v="21"/>
    <b v="1"/>
    <s v="theater/plays"/>
    <n v="9.166666666666666E-2"/>
    <n v="155.95238095238096"/>
    <x v="1"/>
    <s v="plays"/>
    <n v="8"/>
    <n v="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x v="3703"/>
    <x v="2"/>
    <b v="0"/>
    <n v="30"/>
    <b v="1"/>
    <s v="theater/plays"/>
    <n v="0.23428571428571429"/>
    <n v="43.2"/>
    <x v="1"/>
    <s v="plays"/>
    <n v="8"/>
    <n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x v="3704"/>
    <x v="2"/>
    <b v="0"/>
    <n v="27"/>
    <b v="1"/>
    <s v="theater/plays"/>
    <n v="0.36336666666666662"/>
    <n v="15.148518518518518"/>
    <x v="1"/>
    <s v="plays"/>
    <n v="8"/>
    <n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x v="3705"/>
    <x v="3"/>
    <b v="0"/>
    <n v="35"/>
    <b v="1"/>
    <s v="theater/plays"/>
    <n v="3.4665723381676686E-2"/>
    <n v="83.571428571428569"/>
    <x v="1"/>
    <s v="plays"/>
    <n v="8"/>
    <n v="1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x v="3706"/>
    <x v="3"/>
    <b v="0"/>
    <n v="13"/>
    <b v="1"/>
    <s v="theater/plays"/>
    <n v="0.21333333333333335"/>
    <n v="140"/>
    <x v="1"/>
    <s v="plays"/>
    <n v="8"/>
    <n v="1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x v="3707"/>
    <x v="2"/>
    <b v="0"/>
    <n v="23"/>
    <b v="1"/>
    <s v="theater/plays"/>
    <n v="0.86"/>
    <n v="80.869565217391298"/>
    <x v="1"/>
    <s v="plays"/>
    <n v="8"/>
    <n v="1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x v="3708"/>
    <x v="3"/>
    <b v="0"/>
    <n v="39"/>
    <b v="1"/>
    <s v="theater/plays"/>
    <n v="2"/>
    <n v="53.846153846153847"/>
    <x v="1"/>
    <s v="plays"/>
    <n v="8"/>
    <n v="1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x v="3709"/>
    <x v="3"/>
    <b v="0"/>
    <n v="35"/>
    <b v="1"/>
    <s v="theater/plays"/>
    <n v="8.2500000000000004E-2"/>
    <n v="30.928571428571427"/>
    <x v="1"/>
    <s v="plays"/>
    <n v="8"/>
    <n v="1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x v="3710"/>
    <x v="0"/>
    <b v="0"/>
    <n v="27"/>
    <b v="1"/>
    <s v="theater/plays"/>
    <n v="0.41153846153846152"/>
    <n v="67.962962962962962"/>
    <x v="1"/>
    <s v="plays"/>
    <n v="8"/>
    <n v="13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x v="3711"/>
    <x v="3"/>
    <b v="0"/>
    <n v="21"/>
    <b v="1"/>
    <s v="theater/plays"/>
    <n v="0.14000000000000001"/>
    <n v="27.142857142857142"/>
    <x v="1"/>
    <s v="plays"/>
    <n v="8"/>
    <n v="1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x v="3712"/>
    <x v="0"/>
    <b v="0"/>
    <n v="104"/>
    <b v="1"/>
    <s v="theater/plays"/>
    <n v="0.53733333333333333"/>
    <n v="110.86538461538461"/>
    <x v="1"/>
    <s v="plays"/>
    <n v="8"/>
    <n v="1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x v="3713"/>
    <x v="2"/>
    <b v="0"/>
    <n v="19"/>
    <b v="1"/>
    <s v="theater/plays"/>
    <n v="1.4999999999999999E-2"/>
    <n v="106.84210526315789"/>
    <x v="1"/>
    <s v="plays"/>
    <n v="8"/>
    <n v="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x v="3714"/>
    <x v="0"/>
    <b v="0"/>
    <n v="97"/>
    <b v="1"/>
    <s v="theater/plays"/>
    <n v="2.35E-2"/>
    <n v="105.51546391752578"/>
    <x v="1"/>
    <s v="plays"/>
    <n v="8"/>
    <n v="1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x v="3715"/>
    <x v="0"/>
    <b v="0"/>
    <n v="27"/>
    <b v="1"/>
    <s v="theater/plays"/>
    <n v="2.5714285714285714E-2"/>
    <n v="132.96296296296296"/>
    <x v="1"/>
    <s v="plays"/>
    <n v="8"/>
    <n v="1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x v="3716"/>
    <x v="0"/>
    <b v="0"/>
    <n v="24"/>
    <b v="1"/>
    <s v="theater/plays"/>
    <n v="0.5575"/>
    <n v="51.916666666666664"/>
    <x v="1"/>
    <s v="plays"/>
    <n v="8"/>
    <n v="1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x v="3717"/>
    <x v="0"/>
    <b v="0"/>
    <n v="13"/>
    <b v="1"/>
    <s v="theater/plays"/>
    <n v="7.4999999999999997E-3"/>
    <n v="310"/>
    <x v="1"/>
    <s v="plays"/>
    <n v="8"/>
    <n v="1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x v="3718"/>
    <x v="0"/>
    <b v="0"/>
    <n v="46"/>
    <b v="1"/>
    <s v="theater/plays"/>
    <n v="1.3939999999999999"/>
    <n v="26.021739130434781"/>
    <x v="1"/>
    <s v="plays"/>
    <n v="8"/>
    <n v="13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x v="3719"/>
    <x v="0"/>
    <b v="0"/>
    <n v="4"/>
    <b v="1"/>
    <s v="theater/plays"/>
    <n v="1.1000000000000001"/>
    <n v="105"/>
    <x v="1"/>
    <s v="plays"/>
    <n v="8"/>
    <n v="13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x v="3720"/>
    <x v="0"/>
    <b v="0"/>
    <n v="40"/>
    <b v="1"/>
    <s v="theater/plays"/>
    <n v="4.5151515151515151E-2"/>
    <n v="86.224999999999994"/>
    <x v="1"/>
    <s v="plays"/>
    <n v="8"/>
    <n v="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x v="3721"/>
    <x v="3"/>
    <b v="0"/>
    <n v="44"/>
    <b v="1"/>
    <s v="theater/plays"/>
    <n v="8.0000000000000002E-3"/>
    <n v="114.54545454545455"/>
    <x v="1"/>
    <s v="plays"/>
    <n v="8"/>
    <n v="1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x v="3722"/>
    <x v="2"/>
    <b v="0"/>
    <n v="35"/>
    <b v="1"/>
    <s v="theater/plays"/>
    <n v="0.112"/>
    <n v="47.657142857142858"/>
    <x v="1"/>
    <s v="plays"/>
    <n v="8"/>
    <n v="13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x v="3723"/>
    <x v="3"/>
    <b v="0"/>
    <n v="63"/>
    <b v="1"/>
    <s v="theater/plays"/>
    <n v="2.0444444444444446E-2"/>
    <n v="72.888888888888886"/>
    <x v="1"/>
    <s v="plays"/>
    <n v="8"/>
    <n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x v="3724"/>
    <x v="2"/>
    <b v="0"/>
    <n v="89"/>
    <b v="1"/>
    <s v="theater/plays"/>
    <n v="2.5476744186046552E-2"/>
    <n v="49.545505617977533"/>
    <x v="1"/>
    <s v="plays"/>
    <n v="8"/>
    <n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x v="3725"/>
    <x v="2"/>
    <b v="0"/>
    <n v="15"/>
    <b v="1"/>
    <s v="theater/plays"/>
    <n v="0.27"/>
    <n v="25.4"/>
    <x v="1"/>
    <s v="plays"/>
    <n v="8"/>
    <n v="1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x v="3726"/>
    <x v="2"/>
    <b v="0"/>
    <n v="46"/>
    <b v="1"/>
    <s v="theater/plays"/>
    <n v="2.3870588235294119"/>
    <n v="62.586956521739133"/>
    <x v="1"/>
    <s v="plays"/>
    <n v="8"/>
    <n v="1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x v="3727"/>
    <x v="2"/>
    <b v="0"/>
    <n v="33"/>
    <b v="1"/>
    <s v="theater/plays"/>
    <n v="7.4999999999999997E-3"/>
    <n v="61.060606060606062"/>
    <x v="1"/>
    <s v="plays"/>
    <n v="8"/>
    <n v="1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x v="3728"/>
    <x v="0"/>
    <b v="0"/>
    <n v="31"/>
    <b v="0"/>
    <s v="theater/plays"/>
    <n v="-0.90690000000000004"/>
    <n v="60.064516129032256"/>
    <x v="1"/>
    <s v="plays"/>
    <n v="8"/>
    <n v="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x v="3729"/>
    <x v="0"/>
    <b v="0"/>
    <n v="5"/>
    <b v="0"/>
    <s v="theater/plays"/>
    <n v="-0.92759999999999998"/>
    <n v="72.400000000000006"/>
    <x v="1"/>
    <s v="plays"/>
    <n v="8"/>
    <n v="1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x v="3730"/>
    <x v="0"/>
    <b v="0"/>
    <n v="1"/>
    <b v="0"/>
    <s v="theater/plays"/>
    <n v="-0.9"/>
    <n v="100"/>
    <x v="1"/>
    <s v="plays"/>
    <n v="8"/>
    <n v="1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x v="3731"/>
    <x v="3"/>
    <b v="0"/>
    <n v="12"/>
    <b v="0"/>
    <s v="theater/plays"/>
    <n v="-0.88727272727272732"/>
    <n v="51.666666666666664"/>
    <x v="1"/>
    <s v="plays"/>
    <n v="8"/>
    <n v="1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x v="3732"/>
    <x v="3"/>
    <b v="0"/>
    <n v="4"/>
    <b v="0"/>
    <s v="theater/plays"/>
    <n v="-0.84588235294117642"/>
    <n v="32.75"/>
    <x v="1"/>
    <s v="plays"/>
    <n v="8"/>
    <n v="1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x v="3733"/>
    <x v="0"/>
    <b v="0"/>
    <n v="0"/>
    <b v="0"/>
    <s v="theater/plays"/>
    <n v="-1"/>
    <e v="#DIV/0!"/>
    <x v="1"/>
    <s v="plays"/>
    <n v="8"/>
    <n v="1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x v="3734"/>
    <x v="0"/>
    <b v="0"/>
    <n v="7"/>
    <b v="0"/>
    <s v="theater/plays"/>
    <n v="-0.71533333333333338"/>
    <n v="61"/>
    <x v="1"/>
    <s v="plays"/>
    <n v="8"/>
    <n v="1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x v="3735"/>
    <x v="0"/>
    <b v="0"/>
    <n v="2"/>
    <b v="0"/>
    <s v="theater/plays"/>
    <n v="-0.8666666666666667"/>
    <n v="10"/>
    <x v="1"/>
    <s v="plays"/>
    <n v="8"/>
    <n v="1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x v="3736"/>
    <x v="0"/>
    <b v="0"/>
    <n v="1"/>
    <b v="0"/>
    <s v="theater/plays"/>
    <n v="-0.99333333333333329"/>
    <n v="10"/>
    <x v="1"/>
    <s v="plays"/>
    <n v="8"/>
    <n v="1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x v="3737"/>
    <x v="0"/>
    <b v="0"/>
    <n v="4"/>
    <b v="0"/>
    <s v="theater/plays"/>
    <n v="-0.7857142857142857"/>
    <n v="37.5"/>
    <x v="1"/>
    <s v="plays"/>
    <n v="8"/>
    <n v="1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x v="3738"/>
    <x v="3"/>
    <b v="0"/>
    <n v="6"/>
    <b v="0"/>
    <s v="theater/plays"/>
    <n v="-0.82"/>
    <n v="45"/>
    <x v="1"/>
    <s v="plays"/>
    <n v="8"/>
    <n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x v="3739"/>
    <x v="2"/>
    <b v="0"/>
    <n v="8"/>
    <b v="0"/>
    <s v="theater/plays"/>
    <n v="-0.79874999999999996"/>
    <n v="100.625"/>
    <x v="1"/>
    <s v="plays"/>
    <n v="8"/>
    <n v="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x v="3740"/>
    <x v="3"/>
    <b v="0"/>
    <n v="14"/>
    <b v="0"/>
    <s v="theater/plays"/>
    <n v="-0.82099999999999995"/>
    <n v="25.571428571428573"/>
    <x v="1"/>
    <s v="plays"/>
    <n v="8"/>
    <n v="1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x v="3741"/>
    <x v="0"/>
    <b v="0"/>
    <n v="0"/>
    <b v="0"/>
    <s v="theater/plays"/>
    <n v="-1"/>
    <e v="#DIV/0!"/>
    <x v="1"/>
    <s v="plays"/>
    <n v="8"/>
    <n v="1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x v="3742"/>
    <x v="3"/>
    <b v="0"/>
    <n v="4"/>
    <b v="0"/>
    <s v="theater/plays"/>
    <n v="-0.98"/>
    <n v="25"/>
    <x v="1"/>
    <s v="plays"/>
    <n v="8"/>
    <n v="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x v="3743"/>
    <x v="3"/>
    <b v="0"/>
    <n v="0"/>
    <b v="0"/>
    <s v="theater/plays"/>
    <n v="-1"/>
    <e v="#DIV/0!"/>
    <x v="1"/>
    <s v="plays"/>
    <n v="8"/>
    <n v="1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x v="3744"/>
    <x v="3"/>
    <b v="0"/>
    <n v="0"/>
    <b v="0"/>
    <s v="theater/plays"/>
    <n v="-1"/>
    <e v="#DIV/0!"/>
    <x v="1"/>
    <s v="plays"/>
    <n v="8"/>
    <n v="1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x v="3745"/>
    <x v="3"/>
    <b v="0"/>
    <n v="1"/>
    <b v="0"/>
    <s v="theater/plays"/>
    <n v="-0.9"/>
    <n v="10"/>
    <x v="1"/>
    <s v="plays"/>
    <n v="8"/>
    <n v="13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x v="3746"/>
    <x v="2"/>
    <b v="0"/>
    <n v="1"/>
    <b v="0"/>
    <s v="theater/plays"/>
    <n v="-0.97623529411764709"/>
    <n v="202"/>
    <x v="1"/>
    <s v="plays"/>
    <n v="8"/>
    <n v="13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x v="3747"/>
    <x v="0"/>
    <b v="0"/>
    <n v="1"/>
    <b v="0"/>
    <s v="theater/plays"/>
    <n v="-0.99"/>
    <n v="25"/>
    <x v="1"/>
    <s v="plays"/>
    <n v="8"/>
    <n v="1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x v="3748"/>
    <x v="2"/>
    <b v="0"/>
    <n v="52"/>
    <b v="1"/>
    <s v="theater/musical"/>
    <n v="3.5200000000000002E-2"/>
    <n v="99.538461538461533"/>
    <x v="1"/>
    <s v="musical"/>
    <n v="8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x v="3749"/>
    <x v="2"/>
    <b v="0"/>
    <n v="7"/>
    <b v="1"/>
    <s v="theater/musical"/>
    <n v="0.05"/>
    <n v="75"/>
    <x v="1"/>
    <s v="musical"/>
    <n v="8"/>
    <n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x v="3750"/>
    <x v="0"/>
    <b v="0"/>
    <n v="28"/>
    <b v="1"/>
    <s v="theater/musical"/>
    <n v="4.4999999999999997E-3"/>
    <n v="215.25"/>
    <x v="1"/>
    <s v="musical"/>
    <n v="8"/>
    <n v="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x v="3751"/>
    <x v="2"/>
    <b v="0"/>
    <n v="11"/>
    <b v="1"/>
    <s v="theater/musical"/>
    <n v="0.32600000000000001"/>
    <n v="120.54545454545455"/>
    <x v="1"/>
    <s v="musical"/>
    <n v="8"/>
    <n v="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x v="3752"/>
    <x v="2"/>
    <b v="0"/>
    <n v="15"/>
    <b v="1"/>
    <s v="theater/musical"/>
    <n v="0.13"/>
    <n v="37.666666666666664"/>
    <x v="1"/>
    <s v="musical"/>
    <n v="8"/>
    <n v="1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x v="3753"/>
    <x v="0"/>
    <b v="0"/>
    <n v="30"/>
    <b v="1"/>
    <s v="theater/musical"/>
    <n v="3.3399999999999999E-2"/>
    <n v="172.23333333333332"/>
    <x v="1"/>
    <s v="musical"/>
    <n v="8"/>
    <n v="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x v="3754"/>
    <x v="3"/>
    <b v="0"/>
    <n v="27"/>
    <b v="1"/>
    <s v="theater/musical"/>
    <n v="0.2"/>
    <n v="111.11111111111111"/>
    <x v="1"/>
    <s v="musical"/>
    <n v="8"/>
    <n v="1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x v="3755"/>
    <x v="2"/>
    <b v="0"/>
    <n v="28"/>
    <b v="1"/>
    <s v="theater/musical"/>
    <n v="0.29636363636363638"/>
    <n v="25.464285714285715"/>
    <x v="1"/>
    <s v="musical"/>
    <n v="8"/>
    <n v="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x v="3756"/>
    <x v="3"/>
    <b v="0"/>
    <n v="17"/>
    <b v="1"/>
    <s v="theater/musical"/>
    <n v="1.1111111111111112E-2"/>
    <n v="267.64705882352939"/>
    <x v="1"/>
    <s v="musical"/>
    <n v="8"/>
    <n v="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x v="3757"/>
    <x v="3"/>
    <b v="0"/>
    <n v="50"/>
    <b v="1"/>
    <s v="theater/musical"/>
    <n v="8.5142857142857145E-2"/>
    <n v="75.959999999999994"/>
    <x v="1"/>
    <s v="musical"/>
    <n v="8"/>
    <n v="15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x v="3758"/>
    <x v="3"/>
    <b v="0"/>
    <n v="26"/>
    <b v="1"/>
    <s v="theater/musical"/>
    <n v="2.3333333333333334E-2"/>
    <n v="59.03846153846154"/>
    <x v="1"/>
    <s v="musical"/>
    <n v="8"/>
    <n v="15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x v="3759"/>
    <x v="0"/>
    <b v="0"/>
    <n v="88"/>
    <b v="1"/>
    <s v="theater/musical"/>
    <n v="0.1024425000000001"/>
    <n v="50.111022727272733"/>
    <x v="1"/>
    <s v="musical"/>
    <n v="8"/>
    <n v="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x v="3760"/>
    <x v="3"/>
    <b v="0"/>
    <n v="91"/>
    <b v="1"/>
    <s v="theater/musical"/>
    <n v="1.0154000000000087E-2"/>
    <n v="55.502967032967035"/>
    <x v="1"/>
    <s v="musical"/>
    <n v="8"/>
    <n v="1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x v="3761"/>
    <x v="0"/>
    <b v="0"/>
    <n v="3"/>
    <b v="1"/>
    <s v="theater/musical"/>
    <n v="0"/>
    <n v="166.66666666666666"/>
    <x v="1"/>
    <s v="musical"/>
    <n v="8"/>
    <n v="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x v="3762"/>
    <x v="0"/>
    <b v="0"/>
    <n v="28"/>
    <b v="1"/>
    <s v="theater/musical"/>
    <n v="6.2399999999999997E-2"/>
    <n v="47.428571428571431"/>
    <x v="1"/>
    <s v="musical"/>
    <n v="8"/>
    <n v="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x v="3763"/>
    <x v="0"/>
    <b v="0"/>
    <n v="77"/>
    <b v="1"/>
    <s v="theater/musical"/>
    <n v="0"/>
    <n v="64.935064935064929"/>
    <x v="1"/>
    <s v="musical"/>
    <n v="8"/>
    <n v="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x v="3764"/>
    <x v="2"/>
    <b v="0"/>
    <n v="27"/>
    <b v="1"/>
    <s v="theater/musical"/>
    <n v="0"/>
    <n v="55.555555555555557"/>
    <x v="1"/>
    <s v="musical"/>
    <n v="8"/>
    <n v="1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x v="3765"/>
    <x v="3"/>
    <b v="0"/>
    <n v="107"/>
    <b v="1"/>
    <s v="theater/musical"/>
    <n v="0.13457142857142856"/>
    <n v="74.224299065420567"/>
    <x v="1"/>
    <s v="musical"/>
    <n v="8"/>
    <n v="1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x v="3766"/>
    <x v="3"/>
    <b v="0"/>
    <n v="96"/>
    <b v="1"/>
    <s v="theater/musical"/>
    <n v="2.6501000000000021E-2"/>
    <n v="106.9271875"/>
    <x v="1"/>
    <s v="musical"/>
    <n v="8"/>
    <n v="1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x v="3767"/>
    <x v="0"/>
    <b v="0"/>
    <n v="56"/>
    <b v="1"/>
    <s v="theater/musical"/>
    <n v="0.16750000000000001"/>
    <n v="41.696428571428569"/>
    <x v="1"/>
    <s v="musical"/>
    <n v="8"/>
    <n v="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x v="3768"/>
    <x v="3"/>
    <b v="0"/>
    <n v="58"/>
    <b v="1"/>
    <s v="theater/musical"/>
    <n v="7.6527499999999915E-2"/>
    <n v="74.243275862068955"/>
    <x v="1"/>
    <s v="musical"/>
    <n v="8"/>
    <n v="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x v="3769"/>
    <x v="2"/>
    <b v="0"/>
    <n v="15"/>
    <b v="1"/>
    <s v="theater/musical"/>
    <n v="0"/>
    <n v="73.333333333333329"/>
    <x v="1"/>
    <s v="musical"/>
    <n v="8"/>
    <n v="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x v="3770"/>
    <x v="0"/>
    <b v="0"/>
    <n v="20"/>
    <b v="1"/>
    <s v="theater/musical"/>
    <n v="0"/>
    <n v="100"/>
    <x v="1"/>
    <s v="musical"/>
    <n v="8"/>
    <n v="15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x v="3771"/>
    <x v="2"/>
    <b v="0"/>
    <n v="38"/>
    <b v="1"/>
    <s v="theater/musical"/>
    <n v="0.46"/>
    <n v="38.421052631578945"/>
    <x v="1"/>
    <s v="musical"/>
    <n v="8"/>
    <n v="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x v="3772"/>
    <x v="2"/>
    <b v="0"/>
    <n v="33"/>
    <b v="1"/>
    <s v="theater/musical"/>
    <n v="0.10199999999999999"/>
    <n v="166.96969696969697"/>
    <x v="1"/>
    <s v="musical"/>
    <n v="8"/>
    <n v="15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x v="3773"/>
    <x v="2"/>
    <b v="0"/>
    <n v="57"/>
    <b v="1"/>
    <s v="theater/musical"/>
    <n v="8.2000000000000003E-2"/>
    <n v="94.912280701754383"/>
    <x v="1"/>
    <s v="musical"/>
    <n v="8"/>
    <n v="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x v="3774"/>
    <x v="0"/>
    <b v="0"/>
    <n v="25"/>
    <b v="1"/>
    <s v="theater/musical"/>
    <n v="0"/>
    <n v="100"/>
    <x v="1"/>
    <s v="musical"/>
    <n v="8"/>
    <n v="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x v="3775"/>
    <x v="0"/>
    <b v="0"/>
    <n v="14"/>
    <b v="1"/>
    <s v="theater/musical"/>
    <n v="2.5000000000000001E-3"/>
    <n v="143.21428571428572"/>
    <x v="1"/>
    <s v="musical"/>
    <n v="8"/>
    <n v="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x v="3776"/>
    <x v="3"/>
    <b v="0"/>
    <n v="94"/>
    <b v="1"/>
    <s v="theater/musical"/>
    <n v="6.7125000000000004E-2"/>
    <n v="90.819148936170208"/>
    <x v="1"/>
    <s v="musical"/>
    <n v="8"/>
    <n v="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x v="3777"/>
    <x v="3"/>
    <b v="0"/>
    <n v="59"/>
    <b v="1"/>
    <s v="theater/musical"/>
    <n v="0.432"/>
    <n v="48.542372881355931"/>
    <x v="1"/>
    <s v="musical"/>
    <n v="8"/>
    <n v="15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x v="3778"/>
    <x v="3"/>
    <b v="0"/>
    <n v="36"/>
    <b v="1"/>
    <s v="theater/musical"/>
    <n v="5.0416666666666665E-2"/>
    <n v="70.027777777777771"/>
    <x v="1"/>
    <s v="musical"/>
    <n v="8"/>
    <n v="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x v="3779"/>
    <x v="2"/>
    <b v="0"/>
    <n v="115"/>
    <b v="1"/>
    <s v="theater/musical"/>
    <n v="3.9800000000000002E-2"/>
    <n v="135.62608695652173"/>
    <x v="1"/>
    <s v="musical"/>
    <n v="8"/>
    <n v="1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x v="3780"/>
    <x v="0"/>
    <b v="0"/>
    <n v="30"/>
    <b v="1"/>
    <s v="theater/musical"/>
    <n v="0.2"/>
    <n v="100"/>
    <x v="1"/>
    <s v="musical"/>
    <n v="8"/>
    <n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x v="3781"/>
    <x v="3"/>
    <b v="0"/>
    <n v="52"/>
    <b v="1"/>
    <s v="theater/musical"/>
    <n v="9.6666666666666665E-2"/>
    <n v="94.90384615384616"/>
    <x v="1"/>
    <s v="musical"/>
    <n v="8"/>
    <n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x v="3782"/>
    <x v="2"/>
    <b v="0"/>
    <n v="27"/>
    <b v="1"/>
    <s v="theater/musical"/>
    <n v="1.7500000000000002E-2"/>
    <n v="75.370370370370367"/>
    <x v="1"/>
    <s v="musical"/>
    <n v="8"/>
    <n v="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x v="3783"/>
    <x v="2"/>
    <b v="0"/>
    <n v="24"/>
    <b v="1"/>
    <s v="theater/musical"/>
    <n v="0.28916666666666668"/>
    <n v="64.458333333333329"/>
    <x v="1"/>
    <s v="musical"/>
    <n v="8"/>
    <n v="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x v="3784"/>
    <x v="2"/>
    <b v="0"/>
    <n v="10"/>
    <b v="1"/>
    <s v="theater/musical"/>
    <n v="0.15"/>
    <n v="115"/>
    <x v="1"/>
    <s v="musical"/>
    <n v="8"/>
    <n v="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x v="3785"/>
    <x v="2"/>
    <b v="0"/>
    <n v="30"/>
    <b v="1"/>
    <s v="theater/musical"/>
    <n v="0.50749999999999995"/>
    <n v="100.5"/>
    <x v="1"/>
    <s v="musical"/>
    <n v="8"/>
    <n v="1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x v="3786"/>
    <x v="2"/>
    <b v="0"/>
    <n v="71"/>
    <b v="1"/>
    <s v="theater/musical"/>
    <n v="0.10966666666666666"/>
    <n v="93.774647887323937"/>
    <x v="1"/>
    <s v="musical"/>
    <n v="8"/>
    <n v="1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x v="3787"/>
    <x v="0"/>
    <b v="0"/>
    <n v="10"/>
    <b v="1"/>
    <s v="theater/musical"/>
    <n v="2.8571428571428571E-3"/>
    <n v="35.1"/>
    <x v="1"/>
    <s v="musical"/>
    <n v="8"/>
    <n v="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x v="3788"/>
    <x v="0"/>
    <b v="0"/>
    <n v="1"/>
    <b v="0"/>
    <s v="theater/musical"/>
    <n v="-0.99333333333333329"/>
    <n v="500"/>
    <x v="1"/>
    <s v="musical"/>
    <n v="8"/>
    <n v="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x v="3789"/>
    <x v="0"/>
    <b v="0"/>
    <n v="4"/>
    <b v="0"/>
    <s v="theater/musical"/>
    <n v="-0.96732394366197183"/>
    <n v="29"/>
    <x v="1"/>
    <s v="musical"/>
    <n v="8"/>
    <n v="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x v="3790"/>
    <x v="2"/>
    <b v="0"/>
    <n v="0"/>
    <b v="0"/>
    <s v="theater/musical"/>
    <n v="-1"/>
    <e v="#DIV/0!"/>
    <x v="1"/>
    <s v="musical"/>
    <n v="8"/>
    <n v="15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x v="3791"/>
    <x v="3"/>
    <b v="0"/>
    <n v="0"/>
    <b v="0"/>
    <s v="theater/musical"/>
    <n v="-1"/>
    <e v="#DIV/0!"/>
    <x v="1"/>
    <s v="musical"/>
    <n v="8"/>
    <n v="15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x v="3792"/>
    <x v="0"/>
    <b v="0"/>
    <n v="2"/>
    <b v="0"/>
    <s v="theater/musical"/>
    <n v="-0.99719999999999998"/>
    <n v="17.5"/>
    <x v="1"/>
    <s v="musical"/>
    <n v="8"/>
    <n v="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x v="3793"/>
    <x v="3"/>
    <b v="0"/>
    <n v="24"/>
    <b v="0"/>
    <s v="theater/musical"/>
    <n v="-0.40342857142857141"/>
    <n v="174"/>
    <x v="1"/>
    <s v="musical"/>
    <n v="8"/>
    <n v="1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x v="3794"/>
    <x v="0"/>
    <b v="0"/>
    <n v="1"/>
    <b v="0"/>
    <s v="theater/musical"/>
    <n v="-0.99"/>
    <n v="50"/>
    <x v="1"/>
    <s v="musical"/>
    <n v="8"/>
    <n v="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x v="3795"/>
    <x v="0"/>
    <b v="0"/>
    <n v="2"/>
    <b v="0"/>
    <s v="theater/musical"/>
    <n v="-0.98333333333333328"/>
    <n v="5"/>
    <x v="1"/>
    <s v="musical"/>
    <n v="8"/>
    <n v="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x v="3796"/>
    <x v="2"/>
    <b v="0"/>
    <n v="1"/>
    <b v="0"/>
    <s v="theater/musical"/>
    <n v="-0.9999555555555556"/>
    <n v="1"/>
    <x v="1"/>
    <s v="musical"/>
    <n v="8"/>
    <n v="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x v="3797"/>
    <x v="0"/>
    <b v="0"/>
    <n v="37"/>
    <b v="0"/>
    <s v="theater/musical"/>
    <n v="-0.10333333333333333"/>
    <n v="145.40540540540542"/>
    <x v="1"/>
    <s v="musical"/>
    <n v="8"/>
    <n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x v="3798"/>
    <x v="3"/>
    <b v="0"/>
    <n v="5"/>
    <b v="0"/>
    <s v="theater/musical"/>
    <n v="-0.98535714285714282"/>
    <n v="205"/>
    <x v="1"/>
    <s v="musical"/>
    <n v="8"/>
    <n v="1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x v="3799"/>
    <x v="2"/>
    <b v="0"/>
    <n v="4"/>
    <b v="0"/>
    <s v="theater/musical"/>
    <n v="-0.95979999999999999"/>
    <n v="100.5"/>
    <x v="1"/>
    <s v="musical"/>
    <n v="8"/>
    <n v="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x v="3800"/>
    <x v="3"/>
    <b v="0"/>
    <n v="16"/>
    <b v="0"/>
    <s v="theater/musical"/>
    <n v="-0.9599545454545455"/>
    <n v="55.0625"/>
    <x v="1"/>
    <s v="musical"/>
    <n v="8"/>
    <n v="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x v="3801"/>
    <x v="3"/>
    <b v="0"/>
    <n v="9"/>
    <b v="0"/>
    <s v="theater/musical"/>
    <n v="-0.91479999999999995"/>
    <n v="47.333333333333336"/>
    <x v="1"/>
    <s v="musical"/>
    <n v="8"/>
    <n v="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x v="3802"/>
    <x v="0"/>
    <b v="0"/>
    <n v="0"/>
    <b v="0"/>
    <s v="theater/musical"/>
    <n v="-1"/>
    <e v="#DIV/0!"/>
    <x v="1"/>
    <s v="musical"/>
    <n v="8"/>
    <n v="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x v="3803"/>
    <x v="2"/>
    <b v="0"/>
    <n v="40"/>
    <b v="0"/>
    <s v="theater/musical"/>
    <n v="-0.80349999999999999"/>
    <n v="58.95"/>
    <x v="1"/>
    <s v="musical"/>
    <n v="8"/>
    <n v="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x v="3804"/>
    <x v="2"/>
    <b v="0"/>
    <n v="0"/>
    <b v="0"/>
    <s v="theater/musical"/>
    <n v="-1"/>
    <e v="#DIV/0!"/>
    <x v="1"/>
    <s v="musical"/>
    <n v="8"/>
    <n v="1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x v="3805"/>
    <x v="3"/>
    <b v="0"/>
    <n v="2"/>
    <b v="0"/>
    <s v="theater/musical"/>
    <n v="-0.99997999999999998"/>
    <n v="1.5"/>
    <x v="1"/>
    <s v="musical"/>
    <n v="8"/>
    <n v="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x v="3806"/>
    <x v="3"/>
    <b v="0"/>
    <n v="1"/>
    <b v="0"/>
    <s v="theater/musical"/>
    <n v="-0.9993333333333333"/>
    <n v="5"/>
    <x v="1"/>
    <s v="musical"/>
    <n v="8"/>
    <n v="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x v="3807"/>
    <x v="0"/>
    <b v="0"/>
    <n v="9"/>
    <b v="0"/>
    <s v="theater/musical"/>
    <n v="-0.69666666666666666"/>
    <n v="50.555555555555557"/>
    <x v="1"/>
    <s v="musical"/>
    <n v="8"/>
    <n v="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x v="3808"/>
    <x v="0"/>
    <b v="0"/>
    <n v="24"/>
    <b v="1"/>
    <s v="theater/plays"/>
    <n v="0"/>
    <n v="41.666666666666664"/>
    <x v="1"/>
    <s v="plays"/>
    <n v="8"/>
    <n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x v="3809"/>
    <x v="3"/>
    <b v="0"/>
    <n v="38"/>
    <b v="1"/>
    <s v="theater/plays"/>
    <n v="1.2500000000000001E-2"/>
    <n v="53.289473684210527"/>
    <x v="1"/>
    <s v="plays"/>
    <n v="8"/>
    <n v="1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x v="3810"/>
    <x v="0"/>
    <b v="0"/>
    <n v="26"/>
    <b v="1"/>
    <s v="theater/plays"/>
    <n v="0.21733333333333332"/>
    <n v="70.230769230769226"/>
    <x v="1"/>
    <s v="plays"/>
    <n v="8"/>
    <n v="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x v="3811"/>
    <x v="2"/>
    <b v="0"/>
    <n v="19"/>
    <b v="1"/>
    <s v="theater/plays"/>
    <n v="2.2999999999999998"/>
    <n v="43.421052631578945"/>
    <x v="1"/>
    <s v="plays"/>
    <n v="8"/>
    <n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x v="3812"/>
    <x v="0"/>
    <b v="0"/>
    <n v="11"/>
    <b v="1"/>
    <s v="theater/plays"/>
    <n v="9.5500000000000002E-2"/>
    <n v="199.18181818181819"/>
    <x v="1"/>
    <s v="plays"/>
    <n v="8"/>
    <n v="1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x v="3813"/>
    <x v="2"/>
    <b v="0"/>
    <n v="27"/>
    <b v="1"/>
    <s v="theater/plays"/>
    <n v="9.5190476190475156E-3"/>
    <n v="78.518148148148143"/>
    <x v="1"/>
    <s v="plays"/>
    <n v="8"/>
    <n v="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x v="3814"/>
    <x v="0"/>
    <b v="0"/>
    <n v="34"/>
    <b v="1"/>
    <s v="theater/plays"/>
    <n v="0.40133333333333332"/>
    <n v="61.823529411764703"/>
    <x v="1"/>
    <s v="plays"/>
    <n v="8"/>
    <n v="1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x v="3815"/>
    <x v="0"/>
    <b v="0"/>
    <n v="20"/>
    <b v="1"/>
    <s v="theater/plays"/>
    <n v="9.9999999999909054E-6"/>
    <n v="50.000500000000002"/>
    <x v="1"/>
    <s v="plays"/>
    <n v="8"/>
    <n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x v="3816"/>
    <x v="3"/>
    <b v="0"/>
    <n v="37"/>
    <b v="1"/>
    <s v="theater/plays"/>
    <n v="0.19237999999999997"/>
    <n v="48.339729729729726"/>
    <x v="1"/>
    <s v="plays"/>
    <n v="8"/>
    <n v="1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x v="3817"/>
    <x v="0"/>
    <b v="0"/>
    <n v="20"/>
    <b v="1"/>
    <s v="theater/plays"/>
    <n v="7.2499999999999995E-2"/>
    <n v="107.25"/>
    <x v="1"/>
    <s v="plays"/>
    <n v="8"/>
    <n v="1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x v="3818"/>
    <x v="0"/>
    <b v="0"/>
    <n v="10"/>
    <b v="1"/>
    <s v="theater/plays"/>
    <n v="1.28"/>
    <n v="57"/>
    <x v="1"/>
    <s v="plays"/>
    <n v="8"/>
    <n v="1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x v="3819"/>
    <x v="0"/>
    <b v="0"/>
    <n v="26"/>
    <b v="1"/>
    <s v="theater/plays"/>
    <n v="6.4000000000000001E-2"/>
    <n v="40.92307692307692"/>
    <x v="1"/>
    <s v="plays"/>
    <n v="8"/>
    <n v="1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x v="3820"/>
    <x v="0"/>
    <b v="0"/>
    <n v="20"/>
    <b v="1"/>
    <s v="theater/plays"/>
    <n v="0.43333333333333335"/>
    <n v="21.5"/>
    <x v="1"/>
    <s v="plays"/>
    <n v="8"/>
    <n v="1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x v="3821"/>
    <x v="0"/>
    <b v="0"/>
    <n v="46"/>
    <b v="1"/>
    <s v="theater/plays"/>
    <n v="4.5428571428571429E-2"/>
    <n v="79.543478260869563"/>
    <x v="1"/>
    <s v="plays"/>
    <n v="8"/>
    <n v="1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x v="3822"/>
    <x v="0"/>
    <b v="0"/>
    <n v="76"/>
    <b v="1"/>
    <s v="theater/plays"/>
    <n v="0.1002"/>
    <n v="72.381578947368425"/>
    <x v="1"/>
    <s v="plays"/>
    <n v="8"/>
    <n v="1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x v="3823"/>
    <x v="0"/>
    <b v="0"/>
    <n v="41"/>
    <b v="1"/>
    <s v="theater/plays"/>
    <n v="0.06"/>
    <n v="64.634146341463421"/>
    <x v="1"/>
    <s v="plays"/>
    <n v="8"/>
    <n v="1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x v="3824"/>
    <x v="2"/>
    <b v="0"/>
    <n v="7"/>
    <b v="1"/>
    <s v="theater/plays"/>
    <n v="0.08"/>
    <n v="38.571428571428569"/>
    <x v="1"/>
    <s v="plays"/>
    <n v="8"/>
    <n v="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x v="3825"/>
    <x v="0"/>
    <b v="0"/>
    <n v="49"/>
    <b v="1"/>
    <s v="theater/plays"/>
    <n v="5.4199999999999998E-2"/>
    <n v="107.57142857142857"/>
    <x v="1"/>
    <s v="plays"/>
    <n v="8"/>
    <n v="1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x v="3826"/>
    <x v="0"/>
    <b v="0"/>
    <n v="26"/>
    <b v="1"/>
    <s v="theater/plays"/>
    <n v="0.19166666666666668"/>
    <n v="27.5"/>
    <x v="1"/>
    <s v="plays"/>
    <n v="8"/>
    <n v="1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x v="3827"/>
    <x v="0"/>
    <b v="0"/>
    <n v="65"/>
    <b v="1"/>
    <s v="theater/plays"/>
    <n v="0.52666666666666662"/>
    <n v="70.461538461538467"/>
    <x v="1"/>
    <s v="plays"/>
    <n v="8"/>
    <n v="1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x v="3828"/>
    <x v="3"/>
    <b v="0"/>
    <n v="28"/>
    <b v="1"/>
    <s v="theater/plays"/>
    <n v="0"/>
    <n v="178.57142857142858"/>
    <x v="1"/>
    <s v="plays"/>
    <n v="8"/>
    <n v="1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x v="3829"/>
    <x v="2"/>
    <b v="0"/>
    <n v="8"/>
    <b v="1"/>
    <s v="theater/plays"/>
    <n v="2E-3"/>
    <n v="62.625"/>
    <x v="1"/>
    <s v="plays"/>
    <n v="8"/>
    <n v="1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x v="3830"/>
    <x v="2"/>
    <b v="0"/>
    <n v="3"/>
    <b v="1"/>
    <s v="theater/plays"/>
    <n v="1.25"/>
    <n v="75"/>
    <x v="1"/>
    <s v="plays"/>
    <n v="8"/>
    <n v="1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x v="3831"/>
    <x v="3"/>
    <b v="0"/>
    <n v="9"/>
    <b v="1"/>
    <s v="theater/plays"/>
    <n v="6.022000000000003E-2"/>
    <n v="58.901111111111113"/>
    <x v="1"/>
    <s v="plays"/>
    <n v="8"/>
    <n v="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x v="3832"/>
    <x v="2"/>
    <b v="0"/>
    <n v="9"/>
    <b v="1"/>
    <s v="theater/plays"/>
    <n v="4.6666666666666669E-2"/>
    <n v="139.55555555555554"/>
    <x v="1"/>
    <s v="plays"/>
    <n v="8"/>
    <n v="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x v="3833"/>
    <x v="3"/>
    <b v="0"/>
    <n v="20"/>
    <b v="1"/>
    <s v="theater/plays"/>
    <n v="0.16666666666666666"/>
    <n v="70"/>
    <x v="1"/>
    <s v="plays"/>
    <n v="8"/>
    <n v="1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x v="3834"/>
    <x v="0"/>
    <b v="0"/>
    <n v="57"/>
    <b v="1"/>
    <s v="theater/plays"/>
    <n v="9.0333333333333335E-2"/>
    <n v="57.385964912280699"/>
    <x v="1"/>
    <s v="plays"/>
    <n v="8"/>
    <n v="1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x v="3835"/>
    <x v="2"/>
    <b v="0"/>
    <n v="8"/>
    <b v="1"/>
    <s v="theater/plays"/>
    <n v="0.6"/>
    <n v="40"/>
    <x v="1"/>
    <s v="plays"/>
    <n v="8"/>
    <n v="1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x v="3836"/>
    <x v="2"/>
    <b v="0"/>
    <n v="14"/>
    <b v="1"/>
    <s v="theater/plays"/>
    <n v="0.125"/>
    <n v="64.285714285714292"/>
    <x v="1"/>
    <s v="plays"/>
    <n v="8"/>
    <n v="1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x v="3837"/>
    <x v="0"/>
    <b v="0"/>
    <n v="17"/>
    <b v="1"/>
    <s v="theater/plays"/>
    <n v="2.1000000000000001E-2"/>
    <n v="120.11764705882354"/>
    <x v="1"/>
    <s v="plays"/>
    <n v="8"/>
    <n v="1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x v="3838"/>
    <x v="0"/>
    <b v="0"/>
    <n v="100"/>
    <b v="1"/>
    <s v="theater/plays"/>
    <n v="8.2400000000000008E-3"/>
    <n v="1008.24"/>
    <x v="1"/>
    <s v="plays"/>
    <n v="8"/>
    <n v="1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x v="3839"/>
    <x v="0"/>
    <b v="0"/>
    <n v="32"/>
    <b v="1"/>
    <s v="theater/plays"/>
    <n v="1.2500000000000001E-2"/>
    <n v="63.28125"/>
    <x v="1"/>
    <s v="plays"/>
    <n v="8"/>
    <n v="1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x v="3840"/>
    <x v="2"/>
    <b v="0"/>
    <n v="3"/>
    <b v="1"/>
    <s v="theater/plays"/>
    <n v="64"/>
    <n v="21.666666666666668"/>
    <x v="1"/>
    <s v="plays"/>
    <n v="8"/>
    <n v="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x v="3841"/>
    <x v="3"/>
    <b v="1"/>
    <n v="34"/>
    <b v="0"/>
    <s v="theater/plays"/>
    <n v="-0.91279999999999994"/>
    <n v="25.647058823529413"/>
    <x v="1"/>
    <s v="plays"/>
    <n v="8"/>
    <n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x v="3842"/>
    <x v="3"/>
    <b v="1"/>
    <n v="23"/>
    <b v="0"/>
    <s v="theater/plays"/>
    <n v="-0.78059999999999996"/>
    <n v="47.695652173913047"/>
    <x v="1"/>
    <s v="plays"/>
    <n v="8"/>
    <n v="1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x v="3843"/>
    <x v="3"/>
    <b v="1"/>
    <n v="19"/>
    <b v="0"/>
    <s v="theater/plays"/>
    <n v="-0.78700000000000003"/>
    <n v="56.05263157894737"/>
    <x v="1"/>
    <s v="plays"/>
    <n v="8"/>
    <n v="1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x v="3844"/>
    <x v="3"/>
    <b v="1"/>
    <n v="50"/>
    <b v="0"/>
    <s v="theater/plays"/>
    <n v="-0.58510204081632655"/>
    <n v="81.319999999999993"/>
    <x v="1"/>
    <s v="plays"/>
    <n v="8"/>
    <n v="1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x v="3845"/>
    <x v="0"/>
    <b v="1"/>
    <n v="12"/>
    <b v="0"/>
    <s v="theater/plays"/>
    <n v="-0.97894999999999999"/>
    <n v="70.166666666666671"/>
    <x v="1"/>
    <s v="plays"/>
    <n v="8"/>
    <n v="1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x v="3846"/>
    <x v="3"/>
    <b v="1"/>
    <n v="8"/>
    <b v="0"/>
    <s v="theater/plays"/>
    <n v="-0.97299999999999998"/>
    <n v="23.625"/>
    <x v="1"/>
    <s v="plays"/>
    <n v="8"/>
    <n v="1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x v="3847"/>
    <x v="0"/>
    <b v="1"/>
    <n v="9"/>
    <b v="0"/>
    <s v="theater/plays"/>
    <n v="-0.83838095238095234"/>
    <n v="188.55555555555554"/>
    <x v="1"/>
    <s v="plays"/>
    <n v="8"/>
    <n v="1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x v="3848"/>
    <x v="0"/>
    <b v="1"/>
    <n v="43"/>
    <b v="0"/>
    <s v="theater/plays"/>
    <n v="-0.83623076923076922"/>
    <n v="49.511627906976742"/>
    <x v="1"/>
    <s v="plays"/>
    <n v="8"/>
    <n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x v="3849"/>
    <x v="0"/>
    <b v="1"/>
    <n v="28"/>
    <b v="0"/>
    <s v="theater/plays"/>
    <n v="-0.92956666666666665"/>
    <n v="75.464285714285708"/>
    <x v="1"/>
    <s v="plays"/>
    <n v="8"/>
    <n v="13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x v="3850"/>
    <x v="3"/>
    <b v="1"/>
    <n v="4"/>
    <b v="0"/>
    <s v="theater/plays"/>
    <n v="-0.96199999999999997"/>
    <n v="9.5"/>
    <x v="1"/>
    <s v="plays"/>
    <n v="8"/>
    <n v="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x v="3851"/>
    <x v="0"/>
    <b v="1"/>
    <n v="24"/>
    <b v="0"/>
    <s v="theater/plays"/>
    <n v="-0.65920000000000001"/>
    <n v="35.5"/>
    <x v="1"/>
    <s v="plays"/>
    <n v="8"/>
    <n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x v="3852"/>
    <x v="0"/>
    <b v="0"/>
    <n v="2"/>
    <b v="0"/>
    <s v="theater/plays"/>
    <n v="-0.998"/>
    <n v="10"/>
    <x v="1"/>
    <s v="plays"/>
    <n v="8"/>
    <n v="1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x v="3853"/>
    <x v="3"/>
    <b v="0"/>
    <n v="2"/>
    <b v="0"/>
    <s v="theater/plays"/>
    <n v="-0.99973999999999996"/>
    <n v="13"/>
    <x v="1"/>
    <s v="plays"/>
    <n v="8"/>
    <n v="13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x v="3854"/>
    <x v="0"/>
    <b v="0"/>
    <n v="20"/>
    <b v="0"/>
    <s v="theater/plays"/>
    <n v="-0.83745454545454545"/>
    <n v="89.4"/>
    <x v="1"/>
    <s v="plays"/>
    <n v="8"/>
    <n v="1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x v="3855"/>
    <x v="0"/>
    <b v="0"/>
    <n v="1"/>
    <b v="0"/>
    <s v="theater/plays"/>
    <n v="-0.97499999999999998"/>
    <n v="25"/>
    <x v="1"/>
    <s v="plays"/>
    <n v="8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x v="3856"/>
    <x v="0"/>
    <b v="0"/>
    <n v="1"/>
    <b v="0"/>
    <s v="theater/plays"/>
    <n v="-0.99980000000000002"/>
    <n v="1"/>
    <x v="1"/>
    <s v="plays"/>
    <n v="8"/>
    <n v="1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x v="3857"/>
    <x v="3"/>
    <b v="0"/>
    <n v="4"/>
    <b v="0"/>
    <s v="theater/plays"/>
    <n v="-0.94799999999999995"/>
    <n v="65"/>
    <x v="1"/>
    <s v="plays"/>
    <n v="8"/>
    <n v="1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x v="3858"/>
    <x v="0"/>
    <b v="0"/>
    <n v="1"/>
    <b v="0"/>
    <s v="theater/plays"/>
    <n v="-0.98"/>
    <n v="10"/>
    <x v="1"/>
    <s v="plays"/>
    <n v="8"/>
    <n v="1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x v="3859"/>
    <x v="3"/>
    <b v="0"/>
    <n v="1"/>
    <b v="0"/>
    <s v="theater/plays"/>
    <n v="-0.99960000000000004"/>
    <n v="1"/>
    <x v="1"/>
    <s v="plays"/>
    <n v="8"/>
    <n v="1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x v="3860"/>
    <x v="3"/>
    <b v="0"/>
    <n v="13"/>
    <b v="0"/>
    <s v="theater/plays"/>
    <n v="-0.82333333333333336"/>
    <n v="81.538461538461533"/>
    <x v="1"/>
    <s v="plays"/>
    <n v="8"/>
    <n v="13"/>
  </r>
  <r>
    <n v="3861"/>
    <s v="READY OR NOT HERE I COME"/>
    <s v="THE COMING OF THE LORD!"/>
    <n v="2000"/>
    <n v="100"/>
    <x v="2"/>
    <s v="US"/>
    <s v="USD"/>
    <n v="1415828820"/>
    <d v="2014-11-12T16:47:00"/>
    <n v="1412258977"/>
    <x v="3861"/>
    <x v="3"/>
    <b v="0"/>
    <n v="1"/>
    <b v="0"/>
    <s v="theater/plays"/>
    <n v="-0.95"/>
    <n v="100"/>
    <x v="1"/>
    <s v="plays"/>
    <n v="8"/>
    <n v="13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x v="3862"/>
    <x v="2"/>
    <b v="0"/>
    <n v="1"/>
    <b v="0"/>
    <s v="theater/plays"/>
    <n v="-0.99986666666666668"/>
    <n v="1"/>
    <x v="1"/>
    <s v="plays"/>
    <n v="8"/>
    <n v="1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x v="3863"/>
    <x v="0"/>
    <b v="0"/>
    <n v="0"/>
    <b v="0"/>
    <s v="theater/plays"/>
    <n v="-1"/>
    <e v="#DIV/0!"/>
    <x v="1"/>
    <s v="plays"/>
    <n v="8"/>
    <n v="1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x v="3864"/>
    <x v="0"/>
    <b v="0"/>
    <n v="3"/>
    <b v="0"/>
    <s v="theater/plays"/>
    <n v="-0.98799999999999999"/>
    <n v="20"/>
    <x v="1"/>
    <s v="plays"/>
    <n v="8"/>
    <n v="1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x v="3865"/>
    <x v="3"/>
    <b v="0"/>
    <n v="14"/>
    <b v="0"/>
    <s v="theater/plays"/>
    <n v="-0.73062577704102771"/>
    <n v="46.428571428571431"/>
    <x v="1"/>
    <s v="plays"/>
    <n v="8"/>
    <n v="1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x v="3866"/>
    <x v="2"/>
    <b v="0"/>
    <n v="2"/>
    <b v="0"/>
    <s v="theater/plays"/>
    <n v="-0.99450000000000005"/>
    <n v="5.5"/>
    <x v="1"/>
    <s v="plays"/>
    <n v="8"/>
    <n v="1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x v="3867"/>
    <x v="2"/>
    <b v="0"/>
    <n v="5"/>
    <b v="0"/>
    <s v="theater/plays"/>
    <n v="-0.87450000000000006"/>
    <n v="50.2"/>
    <x v="1"/>
    <s v="plays"/>
    <n v="8"/>
    <n v="13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x v="3868"/>
    <x v="3"/>
    <b v="0"/>
    <n v="1"/>
    <b v="0"/>
    <s v="theater/musical"/>
    <n v="-0.998"/>
    <n v="10"/>
    <x v="1"/>
    <s v="musical"/>
    <n v="8"/>
    <n v="1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x v="3869"/>
    <x v="0"/>
    <b v="0"/>
    <n v="15"/>
    <b v="0"/>
    <s v="theater/musical"/>
    <n v="-0.96552513156891162"/>
    <n v="30.133333333333333"/>
    <x v="1"/>
    <s v="musical"/>
    <n v="8"/>
    <n v="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x v="3870"/>
    <x v="3"/>
    <b v="0"/>
    <n v="10"/>
    <b v="0"/>
    <s v="theater/musical"/>
    <n v="-0.85"/>
    <n v="150"/>
    <x v="1"/>
    <s v="musical"/>
    <n v="8"/>
    <n v="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x v="3871"/>
    <x v="1"/>
    <b v="0"/>
    <n v="3"/>
    <b v="0"/>
    <s v="theater/musical"/>
    <n v="-0.97333333333333338"/>
    <n v="13.333333333333334"/>
    <x v="1"/>
    <s v="musical"/>
    <n v="8"/>
    <n v="1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x v="3872"/>
    <x v="0"/>
    <b v="0"/>
    <n v="0"/>
    <b v="0"/>
    <s v="theater/musical"/>
    <n v="-1"/>
    <e v="#DIV/0!"/>
    <x v="1"/>
    <s v="musical"/>
    <n v="8"/>
    <n v="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x v="3873"/>
    <x v="0"/>
    <b v="0"/>
    <n v="0"/>
    <b v="0"/>
    <s v="theater/musical"/>
    <n v="-1"/>
    <e v="#DIV/0!"/>
    <x v="1"/>
    <s v="musical"/>
    <n v="8"/>
    <n v="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x v="3874"/>
    <x v="0"/>
    <b v="0"/>
    <n v="0"/>
    <b v="0"/>
    <s v="theater/musical"/>
    <n v="-1"/>
    <e v="#DIV/0!"/>
    <x v="1"/>
    <s v="musical"/>
    <n v="8"/>
    <n v="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x v="3875"/>
    <x v="2"/>
    <b v="0"/>
    <n v="0"/>
    <b v="0"/>
    <s v="theater/musical"/>
    <n v="-1"/>
    <e v="#DIV/0!"/>
    <x v="1"/>
    <s v="musical"/>
    <n v="8"/>
    <n v="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x v="3876"/>
    <x v="2"/>
    <b v="0"/>
    <n v="46"/>
    <b v="0"/>
    <s v="theater/musical"/>
    <n v="-0.47205128205128205"/>
    <n v="44.760869565217391"/>
    <x v="1"/>
    <s v="musical"/>
    <n v="8"/>
    <n v="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x v="3877"/>
    <x v="2"/>
    <b v="0"/>
    <n v="14"/>
    <b v="0"/>
    <s v="theater/musical"/>
    <n v="-0.95035999999999998"/>
    <n v="88.642857142857139"/>
    <x v="1"/>
    <s v="musical"/>
    <n v="8"/>
    <n v="1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x v="3878"/>
    <x v="0"/>
    <b v="0"/>
    <n v="1"/>
    <b v="0"/>
    <s v="theater/musical"/>
    <n v="-0.99944444444444447"/>
    <n v="10"/>
    <x v="1"/>
    <s v="musical"/>
    <n v="8"/>
    <n v="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x v="3879"/>
    <x v="3"/>
    <b v="0"/>
    <n v="0"/>
    <b v="0"/>
    <s v="theater/musical"/>
    <n v="-1"/>
    <e v="#DIV/0!"/>
    <x v="1"/>
    <s v="musical"/>
    <n v="8"/>
    <n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x v="3880"/>
    <x v="3"/>
    <b v="0"/>
    <n v="17"/>
    <b v="0"/>
    <s v="theater/musical"/>
    <n v="-0.86933333333333329"/>
    <n v="57.647058823529413"/>
    <x v="1"/>
    <s v="musical"/>
    <n v="8"/>
    <n v="1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x v="3881"/>
    <x v="1"/>
    <b v="0"/>
    <n v="1"/>
    <b v="0"/>
    <s v="theater/musical"/>
    <n v="-0.95"/>
    <n v="25"/>
    <x v="1"/>
    <s v="musical"/>
    <n v="8"/>
    <n v="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x v="3882"/>
    <x v="2"/>
    <b v="0"/>
    <n v="0"/>
    <b v="0"/>
    <s v="theater/musical"/>
    <n v="-1"/>
    <e v="#DIV/0!"/>
    <x v="1"/>
    <s v="musical"/>
    <n v="8"/>
    <n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x v="3883"/>
    <x v="3"/>
    <b v="0"/>
    <n v="0"/>
    <b v="0"/>
    <s v="theater/musical"/>
    <n v="-1"/>
    <e v="#DIV/0!"/>
    <x v="1"/>
    <s v="musical"/>
    <n v="8"/>
    <n v="1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x v="3884"/>
    <x v="0"/>
    <b v="0"/>
    <n v="0"/>
    <b v="0"/>
    <s v="theater/musical"/>
    <n v="-1"/>
    <e v="#DIV/0!"/>
    <x v="1"/>
    <s v="musical"/>
    <n v="8"/>
    <n v="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x v="3885"/>
    <x v="2"/>
    <b v="0"/>
    <n v="0"/>
    <b v="0"/>
    <s v="theater/musical"/>
    <n v="-1"/>
    <e v="#DIV/0!"/>
    <x v="1"/>
    <s v="musical"/>
    <n v="8"/>
    <n v="15"/>
  </r>
  <r>
    <n v="3886"/>
    <s v="a (Canceled)"/>
    <n v="1"/>
    <n v="10000"/>
    <n v="0"/>
    <x v="1"/>
    <s v="AU"/>
    <s v="AUD"/>
    <n v="1418275702"/>
    <d v="2014-12-11T00:28:22"/>
    <n v="1415683702"/>
    <x v="3886"/>
    <x v="3"/>
    <b v="0"/>
    <n v="0"/>
    <b v="0"/>
    <s v="theater/musical"/>
    <n v="-1"/>
    <e v="#DIV/0!"/>
    <x v="1"/>
    <s v="musical"/>
    <n v="8"/>
    <n v="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x v="3887"/>
    <x v="0"/>
    <b v="0"/>
    <n v="2"/>
    <b v="0"/>
    <s v="theater/musical"/>
    <n v="-0.98250000000000004"/>
    <n v="17.5"/>
    <x v="1"/>
    <s v="musical"/>
    <n v="8"/>
    <n v="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x v="3888"/>
    <x v="1"/>
    <b v="0"/>
    <n v="14"/>
    <b v="0"/>
    <s v="theater/plays"/>
    <n v="-0.72899999999999998"/>
    <n v="38.714285714285715"/>
    <x v="1"/>
    <s v="plays"/>
    <n v="8"/>
    <n v="1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x v="3889"/>
    <x v="3"/>
    <b v="0"/>
    <n v="9"/>
    <b v="0"/>
    <s v="theater/plays"/>
    <n v="-0.98524999999999996"/>
    <n v="13.111111111111111"/>
    <x v="1"/>
    <s v="plays"/>
    <n v="8"/>
    <n v="1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x v="3890"/>
    <x v="0"/>
    <b v="0"/>
    <n v="8"/>
    <b v="0"/>
    <s v="theater/plays"/>
    <n v="-0.83173333333333332"/>
    <n v="315.5"/>
    <x v="1"/>
    <s v="plays"/>
    <n v="8"/>
    <n v="13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x v="3891"/>
    <x v="0"/>
    <b v="0"/>
    <n v="7"/>
    <b v="0"/>
    <s v="theater/plays"/>
    <n v="-0.67500000000000004"/>
    <n v="37.142857142857146"/>
    <x v="1"/>
    <s v="plays"/>
    <n v="8"/>
    <n v="1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x v="3892"/>
    <x v="3"/>
    <b v="0"/>
    <n v="0"/>
    <b v="0"/>
    <s v="theater/plays"/>
    <n v="-1"/>
    <e v="#DIV/0!"/>
    <x v="1"/>
    <s v="plays"/>
    <n v="8"/>
    <n v="1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x v="3893"/>
    <x v="3"/>
    <b v="0"/>
    <n v="84"/>
    <b v="0"/>
    <s v="theater/plays"/>
    <n v="-0.78449999999999998"/>
    <n v="128.27380952380952"/>
    <x v="1"/>
    <s v="plays"/>
    <n v="8"/>
    <n v="1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x v="3894"/>
    <x v="2"/>
    <b v="0"/>
    <n v="11"/>
    <b v="0"/>
    <s v="theater/plays"/>
    <n v="-0.96533333333333338"/>
    <n v="47.272727272727273"/>
    <x v="1"/>
    <s v="plays"/>
    <n v="8"/>
    <n v="1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x v="3895"/>
    <x v="0"/>
    <b v="0"/>
    <n v="1"/>
    <b v="0"/>
    <s v="theater/plays"/>
    <n v="-0.95"/>
    <n v="50"/>
    <x v="1"/>
    <s v="plays"/>
    <n v="8"/>
    <n v="1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x v="3896"/>
    <x v="3"/>
    <b v="0"/>
    <n v="4"/>
    <b v="0"/>
    <s v="theater/plays"/>
    <n v="-0.89375000000000004"/>
    <n v="42.5"/>
    <x v="1"/>
    <s v="plays"/>
    <n v="8"/>
    <n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x v="3897"/>
    <x v="3"/>
    <b v="0"/>
    <n v="10"/>
    <b v="0"/>
    <s v="theater/plays"/>
    <n v="-0.82399999999999995"/>
    <n v="44"/>
    <x v="1"/>
    <s v="plays"/>
    <n v="8"/>
    <n v="1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x v="3898"/>
    <x v="0"/>
    <b v="0"/>
    <n v="16"/>
    <b v="0"/>
    <s v="theater/plays"/>
    <n v="-0.6744"/>
    <n v="50.875"/>
    <x v="1"/>
    <s v="plays"/>
    <n v="8"/>
    <n v="1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x v="3899"/>
    <x v="3"/>
    <b v="0"/>
    <n v="2"/>
    <b v="0"/>
    <s v="theater/plays"/>
    <n v="-0.98750000000000004"/>
    <n v="62.5"/>
    <x v="1"/>
    <s v="plays"/>
    <n v="8"/>
    <n v="1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x v="3900"/>
    <x v="0"/>
    <b v="0"/>
    <n v="5"/>
    <b v="0"/>
    <s v="theater/plays"/>
    <n v="-0.94599999999999995"/>
    <n v="27"/>
    <x v="1"/>
    <s v="plays"/>
    <n v="8"/>
    <n v="1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x v="3901"/>
    <x v="0"/>
    <b v="0"/>
    <n v="1"/>
    <b v="0"/>
    <s v="theater/plays"/>
    <n v="-0.9916666666666667"/>
    <n v="25"/>
    <x v="1"/>
    <s v="plays"/>
    <n v="8"/>
    <n v="1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x v="3902"/>
    <x v="2"/>
    <b v="0"/>
    <n v="31"/>
    <b v="0"/>
    <s v="theater/plays"/>
    <n v="-0.51166666666666671"/>
    <n v="47.258064516129032"/>
    <x v="1"/>
    <s v="plays"/>
    <n v="8"/>
    <n v="1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x v="3903"/>
    <x v="0"/>
    <b v="0"/>
    <n v="0"/>
    <b v="0"/>
    <s v="theater/plays"/>
    <n v="-1"/>
    <e v="#DIV/0!"/>
    <x v="1"/>
    <s v="plays"/>
    <n v="8"/>
    <n v="13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x v="3904"/>
    <x v="0"/>
    <b v="0"/>
    <n v="2"/>
    <b v="0"/>
    <s v="theater/plays"/>
    <n v="-0.99970000000000003"/>
    <n v="1.5"/>
    <x v="1"/>
    <s v="plays"/>
    <n v="8"/>
    <n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x v="3905"/>
    <x v="0"/>
    <b v="0"/>
    <n v="7"/>
    <b v="0"/>
    <s v="theater/plays"/>
    <n v="-0.88466666666666671"/>
    <n v="24.714285714285715"/>
    <x v="1"/>
    <s v="plays"/>
    <n v="8"/>
    <n v="1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x v="3906"/>
    <x v="0"/>
    <b v="0"/>
    <n v="16"/>
    <b v="0"/>
    <s v="theater/plays"/>
    <n v="-0.32666666666666666"/>
    <n v="63.125"/>
    <x v="1"/>
    <s v="plays"/>
    <n v="8"/>
    <n v="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x v="3907"/>
    <x v="3"/>
    <b v="0"/>
    <n v="4"/>
    <b v="0"/>
    <s v="theater/plays"/>
    <n v="-0.84699999999999998"/>
    <n v="38.25"/>
    <x v="1"/>
    <s v="plays"/>
    <n v="8"/>
    <n v="1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x v="3908"/>
    <x v="3"/>
    <b v="0"/>
    <n v="4"/>
    <b v="0"/>
    <s v="theater/plays"/>
    <n v="-0.91333333333333333"/>
    <n v="16.25"/>
    <x v="1"/>
    <s v="plays"/>
    <n v="8"/>
    <n v="1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x v="3909"/>
    <x v="3"/>
    <b v="0"/>
    <n v="4"/>
    <b v="0"/>
    <s v="theater/plays"/>
    <n v="-0.99775000000000003"/>
    <n v="33.75"/>
    <x v="1"/>
    <s v="plays"/>
    <n v="8"/>
    <n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x v="3910"/>
    <x v="0"/>
    <b v="0"/>
    <n v="3"/>
    <b v="0"/>
    <s v="theater/plays"/>
    <n v="-0.96916666666666662"/>
    <n v="61.666666666666664"/>
    <x v="1"/>
    <s v="plays"/>
    <n v="8"/>
    <n v="1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x v="3911"/>
    <x v="3"/>
    <b v="0"/>
    <n v="36"/>
    <b v="0"/>
    <s v="theater/plays"/>
    <n v="-0.62587499999999996"/>
    <n v="83.138888888888886"/>
    <x v="1"/>
    <s v="plays"/>
    <n v="8"/>
    <n v="1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x v="3912"/>
    <x v="0"/>
    <b v="0"/>
    <n v="1"/>
    <b v="0"/>
    <s v="theater/plays"/>
    <n v="-0.99993333333333334"/>
    <n v="1"/>
    <x v="1"/>
    <s v="plays"/>
    <n v="8"/>
    <n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x v="3913"/>
    <x v="0"/>
    <b v="0"/>
    <n v="7"/>
    <b v="0"/>
    <s v="theater/plays"/>
    <n v="-0.9"/>
    <n v="142.85714285714286"/>
    <x v="1"/>
    <s v="plays"/>
    <n v="8"/>
    <n v="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x v="3914"/>
    <x v="0"/>
    <b v="0"/>
    <n v="27"/>
    <b v="0"/>
    <s v="theater/plays"/>
    <n v="-0.63639999999999997"/>
    <n v="33.666666666666664"/>
    <x v="1"/>
    <s v="plays"/>
    <n v="8"/>
    <n v="1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x v="3915"/>
    <x v="2"/>
    <b v="0"/>
    <n v="1"/>
    <b v="0"/>
    <s v="theater/plays"/>
    <n v="-0.9966666666666667"/>
    <n v="5"/>
    <x v="1"/>
    <s v="plays"/>
    <n v="8"/>
    <n v="1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x v="3916"/>
    <x v="2"/>
    <b v="0"/>
    <n v="0"/>
    <b v="0"/>
    <s v="theater/plays"/>
    <n v="-1"/>
    <e v="#DIV/0!"/>
    <x v="1"/>
    <s v="plays"/>
    <n v="8"/>
    <n v="1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x v="3917"/>
    <x v="3"/>
    <b v="0"/>
    <n v="1"/>
    <b v="0"/>
    <s v="theater/plays"/>
    <n v="-0.99714285714285711"/>
    <n v="10"/>
    <x v="1"/>
    <s v="plays"/>
    <n v="8"/>
    <n v="1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x v="3918"/>
    <x v="3"/>
    <b v="0"/>
    <n v="3"/>
    <b v="0"/>
    <s v="theater/plays"/>
    <n v="-0.998"/>
    <n v="40"/>
    <x v="1"/>
    <s v="plays"/>
    <n v="8"/>
    <n v="1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x v="3919"/>
    <x v="0"/>
    <b v="0"/>
    <n v="3"/>
    <b v="0"/>
    <s v="theater/plays"/>
    <n v="-0.98199999999999998"/>
    <n v="30"/>
    <x v="1"/>
    <s v="plays"/>
    <n v="8"/>
    <n v="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x v="3920"/>
    <x v="2"/>
    <b v="0"/>
    <n v="3"/>
    <b v="0"/>
    <s v="theater/plays"/>
    <n v="-0.94599999999999995"/>
    <n v="45"/>
    <x v="1"/>
    <s v="plays"/>
    <n v="8"/>
    <n v="1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x v="3921"/>
    <x v="3"/>
    <b v="0"/>
    <n v="0"/>
    <b v="0"/>
    <s v="theater/plays"/>
    <n v="-1"/>
    <e v="#DIV/0!"/>
    <x v="1"/>
    <s v="plays"/>
    <n v="8"/>
    <n v="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x v="3922"/>
    <x v="0"/>
    <b v="0"/>
    <n v="6"/>
    <b v="0"/>
    <s v="theater/plays"/>
    <n v="-0.91866666666666663"/>
    <n v="10.166666666666666"/>
    <x v="1"/>
    <s v="plays"/>
    <n v="8"/>
    <n v="1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x v="3923"/>
    <x v="0"/>
    <b v="0"/>
    <n v="17"/>
    <b v="0"/>
    <s v="theater/plays"/>
    <n v="-0.87965217391304351"/>
    <n v="81.411764705882348"/>
    <x v="1"/>
    <s v="plays"/>
    <n v="8"/>
    <n v="1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x v="3924"/>
    <x v="3"/>
    <b v="0"/>
    <n v="40"/>
    <b v="0"/>
    <s v="theater/plays"/>
    <n v="-0.84733333333333338"/>
    <n v="57.25"/>
    <x v="1"/>
    <s v="plays"/>
    <n v="8"/>
    <n v="1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x v="3925"/>
    <x v="3"/>
    <b v="0"/>
    <n v="3"/>
    <b v="0"/>
    <s v="theater/plays"/>
    <n v="-0.9"/>
    <n v="5"/>
    <x v="1"/>
    <s v="plays"/>
    <n v="8"/>
    <n v="1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x v="3926"/>
    <x v="3"/>
    <b v="0"/>
    <n v="1"/>
    <b v="0"/>
    <s v="theater/plays"/>
    <n v="-0.997"/>
    <n v="15"/>
    <x v="1"/>
    <s v="plays"/>
    <n v="8"/>
    <n v="1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x v="3927"/>
    <x v="3"/>
    <b v="0"/>
    <n v="2"/>
    <b v="0"/>
    <s v="theater/plays"/>
    <n v="-0.99"/>
    <n v="12.5"/>
    <x v="1"/>
    <s v="plays"/>
    <n v="8"/>
    <n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x v="3928"/>
    <x v="0"/>
    <b v="0"/>
    <n v="7"/>
    <b v="0"/>
    <s v="theater/plays"/>
    <n v="-0.86980000000000002"/>
    <n v="93"/>
    <x v="1"/>
    <s v="plays"/>
    <n v="8"/>
    <n v="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x v="3929"/>
    <x v="2"/>
    <b v="0"/>
    <n v="14"/>
    <b v="0"/>
    <s v="theater/plays"/>
    <n v="-0.97735000000000005"/>
    <n v="32.357142857142854"/>
    <x v="1"/>
    <s v="plays"/>
    <n v="8"/>
    <n v="1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x v="3930"/>
    <x v="2"/>
    <b v="0"/>
    <n v="0"/>
    <b v="0"/>
    <s v="theater/plays"/>
    <n v="-1"/>
    <e v="#DIV/0!"/>
    <x v="1"/>
    <s v="plays"/>
    <n v="8"/>
    <n v="1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x v="3931"/>
    <x v="0"/>
    <b v="0"/>
    <n v="0"/>
    <b v="0"/>
    <s v="theater/plays"/>
    <n v="-1"/>
    <e v="#DIV/0!"/>
    <x v="1"/>
    <s v="plays"/>
    <n v="8"/>
    <n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x v="3932"/>
    <x v="2"/>
    <b v="0"/>
    <n v="1"/>
    <b v="0"/>
    <s v="theater/plays"/>
    <n v="-0.99991666666666668"/>
    <n v="1"/>
    <x v="1"/>
    <s v="plays"/>
    <n v="8"/>
    <n v="1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x v="3933"/>
    <x v="2"/>
    <b v="0"/>
    <n v="12"/>
    <b v="0"/>
    <s v="theater/plays"/>
    <n v="-0.84257142857142853"/>
    <n v="91.833333333333329"/>
    <x v="1"/>
    <s v="plays"/>
    <n v="8"/>
    <n v="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x v="3934"/>
    <x v="0"/>
    <b v="0"/>
    <n v="12"/>
    <b v="0"/>
    <s v="theater/plays"/>
    <n v="-0.89"/>
    <n v="45.833333333333336"/>
    <x v="1"/>
    <s v="plays"/>
    <n v="8"/>
    <n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x v="3935"/>
    <x v="0"/>
    <b v="0"/>
    <n v="23"/>
    <b v="0"/>
    <s v="theater/plays"/>
    <n v="-0.56166666666666665"/>
    <n v="57.173913043478258"/>
    <x v="1"/>
    <s v="plays"/>
    <n v="8"/>
    <n v="1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x v="3936"/>
    <x v="2"/>
    <b v="0"/>
    <n v="0"/>
    <b v="0"/>
    <s v="theater/plays"/>
    <n v="-1"/>
    <e v="#DIV/0!"/>
    <x v="1"/>
    <s v="plays"/>
    <n v="8"/>
    <n v="1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x v="3937"/>
    <x v="2"/>
    <b v="0"/>
    <n v="10"/>
    <b v="0"/>
    <s v="theater/plays"/>
    <n v="-0.13864818024263431"/>
    <n v="248.5"/>
    <x v="1"/>
    <s v="plays"/>
    <n v="8"/>
    <n v="1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x v="3938"/>
    <x v="0"/>
    <b v="0"/>
    <n v="5"/>
    <b v="0"/>
    <s v="theater/plays"/>
    <n v="-0.87803379416282645"/>
    <n v="79.400000000000006"/>
    <x v="1"/>
    <s v="plays"/>
    <n v="8"/>
    <n v="1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x v="3939"/>
    <x v="3"/>
    <b v="0"/>
    <n v="1"/>
    <b v="0"/>
    <s v="theater/plays"/>
    <n v="-0.999"/>
    <n v="5"/>
    <x v="1"/>
    <s v="plays"/>
    <n v="8"/>
    <n v="1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x v="3940"/>
    <x v="3"/>
    <b v="0"/>
    <n v="2"/>
    <b v="0"/>
    <s v="theater/plays"/>
    <n v="-0.99780000000000002"/>
    <n v="5.5"/>
    <x v="1"/>
    <s v="plays"/>
    <n v="8"/>
    <n v="1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x v="3941"/>
    <x v="3"/>
    <b v="0"/>
    <n v="2"/>
    <b v="0"/>
    <s v="theater/plays"/>
    <n v="-0.99090909090909096"/>
    <n v="25"/>
    <x v="1"/>
    <s v="plays"/>
    <n v="8"/>
    <n v="1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x v="3942"/>
    <x v="0"/>
    <b v="0"/>
    <n v="0"/>
    <b v="0"/>
    <s v="theater/plays"/>
    <n v="-1"/>
    <e v="#DIV/0!"/>
    <x v="1"/>
    <s v="plays"/>
    <n v="8"/>
    <n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x v="3943"/>
    <x v="0"/>
    <b v="0"/>
    <n v="13"/>
    <b v="0"/>
    <s v="theater/plays"/>
    <n v="-0.64359999999999995"/>
    <n v="137.07692307692307"/>
    <x v="1"/>
    <s v="plays"/>
    <n v="8"/>
    <n v="1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x v="3944"/>
    <x v="0"/>
    <b v="0"/>
    <n v="0"/>
    <b v="0"/>
    <s v="theater/plays"/>
    <n v="-1"/>
    <e v="#DIV/0!"/>
    <x v="1"/>
    <s v="plays"/>
    <n v="8"/>
    <n v="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x v="3945"/>
    <x v="0"/>
    <b v="0"/>
    <n v="1"/>
    <b v="0"/>
    <s v="theater/plays"/>
    <n v="-0.99750000000000005"/>
    <n v="5"/>
    <x v="1"/>
    <s v="plays"/>
    <n v="8"/>
    <n v="1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x v="3946"/>
    <x v="0"/>
    <b v="0"/>
    <n v="5"/>
    <b v="0"/>
    <s v="theater/plays"/>
    <n v="-0.96750000000000003"/>
    <n v="39"/>
    <x v="1"/>
    <s v="plays"/>
    <n v="8"/>
    <n v="1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x v="3947"/>
    <x v="2"/>
    <b v="0"/>
    <n v="2"/>
    <b v="0"/>
    <s v="theater/plays"/>
    <n v="-0.96633333333333338"/>
    <n v="50.5"/>
    <x v="1"/>
    <s v="plays"/>
    <n v="8"/>
    <n v="1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x v="3948"/>
    <x v="3"/>
    <b v="0"/>
    <n v="0"/>
    <b v="0"/>
    <s v="theater/plays"/>
    <n v="-1"/>
    <e v="#DIV/0!"/>
    <x v="1"/>
    <s v="plays"/>
    <n v="8"/>
    <n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x v="3949"/>
    <x v="0"/>
    <b v="0"/>
    <n v="32"/>
    <b v="0"/>
    <s v="theater/plays"/>
    <n v="-0.84230000000000005"/>
    <n v="49.28125"/>
    <x v="1"/>
    <s v="plays"/>
    <n v="8"/>
    <n v="1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x v="3950"/>
    <x v="2"/>
    <b v="0"/>
    <n v="1"/>
    <b v="0"/>
    <s v="theater/plays"/>
    <n v="-0.99375000000000002"/>
    <n v="25"/>
    <x v="1"/>
    <s v="plays"/>
    <n v="8"/>
    <n v="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x v="3951"/>
    <x v="2"/>
    <b v="0"/>
    <n v="1"/>
    <b v="0"/>
    <s v="theater/plays"/>
    <n v="-0.99999499999999997"/>
    <n v="1"/>
    <x v="1"/>
    <s v="plays"/>
    <n v="8"/>
    <n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x v="3952"/>
    <x v="0"/>
    <b v="0"/>
    <n v="1"/>
    <b v="0"/>
    <s v="theater/plays"/>
    <n v="-0.99903846153846154"/>
    <n v="25"/>
    <x v="1"/>
    <s v="plays"/>
    <n v="8"/>
    <n v="1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x v="3953"/>
    <x v="2"/>
    <b v="0"/>
    <n v="0"/>
    <b v="0"/>
    <s v="theater/plays"/>
    <n v="-1"/>
    <e v="#DIV/0!"/>
    <x v="1"/>
    <s v="plays"/>
    <n v="8"/>
    <n v="1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x v="3954"/>
    <x v="3"/>
    <b v="0"/>
    <n v="0"/>
    <b v="0"/>
    <s v="theater/plays"/>
    <n v="-1"/>
    <e v="#DIV/0!"/>
    <x v="1"/>
    <s v="plays"/>
    <n v="8"/>
    <n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x v="3955"/>
    <x v="0"/>
    <b v="0"/>
    <n v="8"/>
    <b v="0"/>
    <s v="theater/plays"/>
    <n v="-0.75714285714285712"/>
    <n v="53.125"/>
    <x v="1"/>
    <s v="plays"/>
    <n v="8"/>
    <n v="1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x v="3956"/>
    <x v="2"/>
    <b v="0"/>
    <n v="0"/>
    <b v="0"/>
    <s v="theater/plays"/>
    <n v="-1"/>
    <e v="#DIV/0!"/>
    <x v="1"/>
    <s v="plays"/>
    <n v="8"/>
    <n v="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x v="3957"/>
    <x v="2"/>
    <b v="0"/>
    <n v="1"/>
    <b v="0"/>
    <s v="theater/plays"/>
    <n v="-0.99975000000000003"/>
    <n v="7"/>
    <x v="1"/>
    <s v="plays"/>
    <n v="8"/>
    <n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x v="3958"/>
    <x v="3"/>
    <b v="0"/>
    <n v="16"/>
    <b v="0"/>
    <s v="theater/plays"/>
    <n v="-0.67949999999999999"/>
    <n v="40.0625"/>
    <x v="1"/>
    <s v="plays"/>
    <n v="8"/>
    <n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x v="3959"/>
    <x v="3"/>
    <b v="0"/>
    <n v="12"/>
    <b v="0"/>
    <s v="theater/plays"/>
    <n v="-0.75666666666666671"/>
    <n v="24.333333333333332"/>
    <x v="1"/>
    <s v="plays"/>
    <n v="8"/>
    <n v="1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x v="3960"/>
    <x v="0"/>
    <b v="0"/>
    <n v="4"/>
    <b v="0"/>
    <s v="theater/plays"/>
    <n v="-0.98499999999999999"/>
    <n v="11.25"/>
    <x v="1"/>
    <s v="plays"/>
    <n v="8"/>
    <n v="1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x v="3961"/>
    <x v="3"/>
    <b v="0"/>
    <n v="2"/>
    <b v="0"/>
    <s v="theater/plays"/>
    <n v="-0.99580000000000002"/>
    <n v="10.5"/>
    <x v="1"/>
    <s v="plays"/>
    <n v="8"/>
    <n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x v="3962"/>
    <x v="0"/>
    <b v="0"/>
    <n v="3"/>
    <b v="0"/>
    <s v="theater/plays"/>
    <n v="-0.96785714285714286"/>
    <n v="15"/>
    <x v="1"/>
    <s v="plays"/>
    <n v="8"/>
    <n v="1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x v="3963"/>
    <x v="0"/>
    <b v="0"/>
    <n v="0"/>
    <b v="0"/>
    <s v="theater/plays"/>
    <n v="-1"/>
    <e v="#DIV/0!"/>
    <x v="1"/>
    <s v="plays"/>
    <n v="8"/>
    <n v="1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x v="3964"/>
    <x v="0"/>
    <b v="0"/>
    <n v="3"/>
    <b v="0"/>
    <s v="theater/plays"/>
    <n v="-0.93700000000000006"/>
    <n v="42"/>
    <x v="1"/>
    <s v="plays"/>
    <n v="8"/>
    <n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x v="3965"/>
    <x v="2"/>
    <b v="0"/>
    <n v="4"/>
    <b v="0"/>
    <s v="theater/plays"/>
    <n v="-0.85750000000000004"/>
    <n v="71.25"/>
    <x v="1"/>
    <s v="plays"/>
    <n v="8"/>
    <n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x v="3966"/>
    <x v="3"/>
    <b v="0"/>
    <n v="2"/>
    <b v="0"/>
    <s v="theater/plays"/>
    <n v="-0.99399999999999999"/>
    <n v="22.5"/>
    <x v="1"/>
    <s v="plays"/>
    <n v="8"/>
    <n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x v="3967"/>
    <x v="1"/>
    <b v="0"/>
    <n v="10"/>
    <b v="0"/>
    <s v="theater/plays"/>
    <n v="-0.75882352941176467"/>
    <n v="41"/>
    <x v="1"/>
    <s v="plays"/>
    <n v="8"/>
    <n v="1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x v="3968"/>
    <x v="2"/>
    <b v="0"/>
    <n v="11"/>
    <b v="0"/>
    <s v="theater/plays"/>
    <n v="-0.89459999999999995"/>
    <n v="47.909090909090907"/>
    <x v="1"/>
    <s v="plays"/>
    <n v="8"/>
    <n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x v="3969"/>
    <x v="2"/>
    <b v="0"/>
    <n v="6"/>
    <b v="0"/>
    <s v="theater/plays"/>
    <n v="-0.92530973451327436"/>
    <n v="35.166666666666664"/>
    <x v="1"/>
    <s v="plays"/>
    <n v="8"/>
    <n v="1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x v="3970"/>
    <x v="2"/>
    <b v="0"/>
    <n v="2"/>
    <b v="0"/>
    <s v="theater/plays"/>
    <n v="-0.99926666666666664"/>
    <n v="5.5"/>
    <x v="1"/>
    <s v="plays"/>
    <n v="8"/>
    <n v="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x v="3971"/>
    <x v="3"/>
    <b v="0"/>
    <n v="6"/>
    <b v="0"/>
    <s v="theater/plays"/>
    <n v="-0.99028571428571432"/>
    <n v="22.666666666666668"/>
    <x v="1"/>
    <s v="plays"/>
    <n v="8"/>
    <n v="1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x v="3972"/>
    <x v="3"/>
    <b v="0"/>
    <n v="8"/>
    <b v="0"/>
    <s v="theater/plays"/>
    <n v="-0.78900000000000003"/>
    <n v="26.375"/>
    <x v="1"/>
    <s v="plays"/>
    <n v="8"/>
    <n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x v="3973"/>
    <x v="2"/>
    <b v="0"/>
    <n v="37"/>
    <b v="0"/>
    <s v="theater/plays"/>
    <n v="-0.219"/>
    <n v="105.54054054054055"/>
    <x v="1"/>
    <s v="plays"/>
    <n v="8"/>
    <n v="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x v="3974"/>
    <x v="2"/>
    <b v="0"/>
    <n v="11"/>
    <b v="0"/>
    <s v="theater/plays"/>
    <n v="-0.68"/>
    <n v="29.09090909090909"/>
    <x v="1"/>
    <s v="plays"/>
    <n v="8"/>
    <n v="1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x v="3975"/>
    <x v="2"/>
    <b v="0"/>
    <n v="0"/>
    <b v="0"/>
    <s v="theater/plays"/>
    <n v="-1"/>
    <e v="#DIV/0!"/>
    <x v="1"/>
    <s v="plays"/>
    <n v="8"/>
    <n v="1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x v="3976"/>
    <x v="3"/>
    <b v="0"/>
    <n v="10"/>
    <b v="0"/>
    <s v="theater/plays"/>
    <n v="-0.52307692307692311"/>
    <n v="62"/>
    <x v="1"/>
    <s v="plays"/>
    <n v="8"/>
    <n v="1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x v="3977"/>
    <x v="2"/>
    <b v="0"/>
    <n v="6"/>
    <b v="0"/>
    <s v="theater/plays"/>
    <n v="-0.98550000000000004"/>
    <n v="217.5"/>
    <x v="1"/>
    <s v="plays"/>
    <n v="8"/>
    <n v="1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x v="3978"/>
    <x v="3"/>
    <b v="0"/>
    <n v="8"/>
    <b v="0"/>
    <s v="theater/plays"/>
    <n v="-0.89300000000000002"/>
    <n v="26.75"/>
    <x v="1"/>
    <s v="plays"/>
    <n v="8"/>
    <n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x v="3979"/>
    <x v="0"/>
    <b v="0"/>
    <n v="6"/>
    <b v="0"/>
    <s v="theater/plays"/>
    <n v="-0.98166666666666669"/>
    <n v="18.333333333333332"/>
    <x v="1"/>
    <s v="plays"/>
    <n v="8"/>
    <n v="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x v="3980"/>
    <x v="3"/>
    <b v="0"/>
    <n v="7"/>
    <b v="0"/>
    <s v="theater/plays"/>
    <n v="-0.82"/>
    <n v="64.285714285714292"/>
    <x v="1"/>
    <s v="plays"/>
    <n v="8"/>
    <n v="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x v="3981"/>
    <x v="2"/>
    <b v="0"/>
    <n v="7"/>
    <b v="0"/>
    <s v="theater/plays"/>
    <n v="-0.95916666666666661"/>
    <n v="175"/>
    <x v="1"/>
    <s v="plays"/>
    <n v="8"/>
    <n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x v="3982"/>
    <x v="0"/>
    <b v="0"/>
    <n v="5"/>
    <b v="0"/>
    <s v="theater/plays"/>
    <n v="-0.8"/>
    <n v="34"/>
    <x v="1"/>
    <s v="plays"/>
    <n v="8"/>
    <n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x v="3983"/>
    <x v="3"/>
    <b v="0"/>
    <n v="46"/>
    <b v="0"/>
    <s v="theater/plays"/>
    <n v="-0.65197486535008975"/>
    <n v="84.282608695652172"/>
    <x v="1"/>
    <s v="plays"/>
    <n v="8"/>
    <n v="1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x v="3984"/>
    <x v="3"/>
    <b v="0"/>
    <n v="10"/>
    <b v="0"/>
    <s v="theater/plays"/>
    <n v="-0.93666666666666665"/>
    <n v="9.5"/>
    <x v="1"/>
    <s v="plays"/>
    <n v="8"/>
    <n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x v="3985"/>
    <x v="2"/>
    <b v="0"/>
    <n v="19"/>
    <b v="0"/>
    <s v="theater/plays"/>
    <n v="-0.67949999999999999"/>
    <n v="33.736842105263158"/>
    <x v="1"/>
    <s v="plays"/>
    <n v="8"/>
    <n v="1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x v="3986"/>
    <x v="2"/>
    <b v="0"/>
    <n v="13"/>
    <b v="0"/>
    <s v="theater/plays"/>
    <n v="-0.90239999999999998"/>
    <n v="37.53846153846154"/>
    <x v="1"/>
    <s v="plays"/>
    <n v="8"/>
    <n v="1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x v="3987"/>
    <x v="3"/>
    <b v="0"/>
    <n v="13"/>
    <b v="0"/>
    <s v="theater/plays"/>
    <n v="-0.62250000000000005"/>
    <n v="11.615384615384615"/>
    <x v="1"/>
    <s v="plays"/>
    <n v="8"/>
    <n v="13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x v="3988"/>
    <x v="0"/>
    <b v="0"/>
    <n v="4"/>
    <b v="0"/>
    <s v="theater/plays"/>
    <n v="-0.97866666666666668"/>
    <n v="8"/>
    <x v="1"/>
    <s v="plays"/>
    <n v="8"/>
    <n v="1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x v="3989"/>
    <x v="0"/>
    <b v="0"/>
    <n v="0"/>
    <b v="0"/>
    <s v="theater/plays"/>
    <n v="-1"/>
    <e v="#DIV/0!"/>
    <x v="1"/>
    <s v="plays"/>
    <n v="8"/>
    <n v="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x v="3990"/>
    <x v="2"/>
    <b v="0"/>
    <n v="3"/>
    <b v="0"/>
    <s v="theater/plays"/>
    <n v="-0.95818181818181813"/>
    <n v="23"/>
    <x v="1"/>
    <s v="plays"/>
    <n v="8"/>
    <n v="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x v="3991"/>
    <x v="0"/>
    <b v="0"/>
    <n v="1"/>
    <b v="0"/>
    <s v="theater/plays"/>
    <n v="-0.8"/>
    <n v="100"/>
    <x v="1"/>
    <s v="plays"/>
    <n v="8"/>
    <n v="1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x v="3992"/>
    <x v="0"/>
    <b v="0"/>
    <n v="9"/>
    <b v="0"/>
    <s v="theater/plays"/>
    <n v="-0.94589999999999996"/>
    <n v="60.111111111111114"/>
    <x v="1"/>
    <s v="plays"/>
    <n v="8"/>
    <n v="1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x v="3993"/>
    <x v="0"/>
    <b v="0"/>
    <n v="1"/>
    <b v="0"/>
    <s v="theater/plays"/>
    <n v="-0.99994000000000005"/>
    <n v="3"/>
    <x v="1"/>
    <s v="plays"/>
    <n v="8"/>
    <n v="1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x v="3994"/>
    <x v="3"/>
    <b v="0"/>
    <n v="1"/>
    <b v="0"/>
    <s v="theater/plays"/>
    <n v="-0.99750000000000005"/>
    <n v="5"/>
    <x v="1"/>
    <s v="plays"/>
    <n v="8"/>
    <n v="1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x v="3995"/>
    <x v="0"/>
    <b v="0"/>
    <n v="4"/>
    <b v="0"/>
    <s v="theater/plays"/>
    <n v="-0.65"/>
    <n v="17.5"/>
    <x v="1"/>
    <s v="plays"/>
    <n v="8"/>
    <n v="1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x v="3996"/>
    <x v="3"/>
    <b v="0"/>
    <n v="17"/>
    <b v="0"/>
    <s v="theater/plays"/>
    <n v="-0.83433333333333337"/>
    <n v="29.235294117647058"/>
    <x v="1"/>
    <s v="plays"/>
    <n v="8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x v="3997"/>
    <x v="0"/>
    <b v="0"/>
    <n v="0"/>
    <b v="0"/>
    <s v="theater/plays"/>
    <n v="-1"/>
    <e v="#DIV/0!"/>
    <x v="1"/>
    <s v="plays"/>
    <n v="8"/>
    <n v="1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x v="3998"/>
    <x v="0"/>
    <b v="0"/>
    <n v="12"/>
    <b v="0"/>
    <s v="theater/plays"/>
    <n v="-0.42799999999999999"/>
    <n v="59.583333333333336"/>
    <x v="1"/>
    <s v="plays"/>
    <n v="8"/>
    <n v="1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x v="3999"/>
    <x v="3"/>
    <b v="0"/>
    <n v="14"/>
    <b v="0"/>
    <s v="theater/plays"/>
    <n v="-0.83485714285714285"/>
    <n v="82.571428571428569"/>
    <x v="1"/>
    <s v="plays"/>
    <n v="8"/>
    <n v="13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x v="4000"/>
    <x v="2"/>
    <b v="0"/>
    <n v="1"/>
    <b v="0"/>
    <s v="theater/plays"/>
    <n v="-0.99875000000000003"/>
    <n v="10"/>
    <x v="1"/>
    <s v="plays"/>
    <n v="8"/>
    <n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x v="4001"/>
    <x v="1"/>
    <b v="0"/>
    <n v="14"/>
    <b v="0"/>
    <s v="theater/plays"/>
    <n v="-0.62250000000000005"/>
    <n v="32.357142857142854"/>
    <x v="1"/>
    <s v="plays"/>
    <n v="8"/>
    <n v="1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x v="4002"/>
    <x v="3"/>
    <b v="0"/>
    <n v="4"/>
    <b v="0"/>
    <s v="theater/plays"/>
    <n v="-0.98160000000000003"/>
    <n v="5.75"/>
    <x v="1"/>
    <s v="plays"/>
    <n v="8"/>
    <n v="1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x v="4003"/>
    <x v="0"/>
    <b v="0"/>
    <n v="2"/>
    <b v="0"/>
    <s v="theater/plays"/>
    <n v="-0.89949999999999997"/>
    <n v="100.5"/>
    <x v="1"/>
    <s v="plays"/>
    <n v="8"/>
    <n v="13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x v="4004"/>
    <x v="3"/>
    <b v="0"/>
    <n v="1"/>
    <b v="0"/>
    <s v="theater/plays"/>
    <n v="-0.998"/>
    <n v="1"/>
    <x v="1"/>
    <s v="plays"/>
    <n v="8"/>
    <n v="1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x v="4005"/>
    <x v="3"/>
    <b v="0"/>
    <n v="2"/>
    <b v="0"/>
    <s v="theater/plays"/>
    <n v="-0.98666666666666669"/>
    <n v="20"/>
    <x v="1"/>
    <s v="plays"/>
    <n v="8"/>
    <n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x v="4006"/>
    <x v="2"/>
    <b v="0"/>
    <n v="1"/>
    <b v="0"/>
    <s v="theater/plays"/>
    <n v="-0.99993333333333334"/>
    <n v="2"/>
    <x v="1"/>
    <s v="plays"/>
    <n v="8"/>
    <n v="1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x v="4007"/>
    <x v="3"/>
    <b v="0"/>
    <n v="1"/>
    <b v="0"/>
    <s v="theater/plays"/>
    <n v="-0.99750000000000005"/>
    <n v="5"/>
    <x v="1"/>
    <s v="plays"/>
    <n v="8"/>
    <n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x v="4008"/>
    <x v="0"/>
    <b v="0"/>
    <n v="4"/>
    <b v="0"/>
    <s v="theater/plays"/>
    <n v="-0.94"/>
    <n v="15"/>
    <x v="1"/>
    <s v="plays"/>
    <n v="8"/>
    <n v="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x v="4009"/>
    <x v="3"/>
    <b v="0"/>
    <n v="3"/>
    <b v="0"/>
    <s v="theater/plays"/>
    <n v="-0.96113989637305697"/>
    <n v="25"/>
    <x v="1"/>
    <s v="plays"/>
    <n v="8"/>
    <n v="1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x v="4010"/>
    <x v="3"/>
    <b v="0"/>
    <n v="38"/>
    <b v="0"/>
    <s v="theater/plays"/>
    <n v="-0.75805555555555559"/>
    <n v="45.842105263157897"/>
    <x v="1"/>
    <s v="plays"/>
    <n v="8"/>
    <n v="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x v="4011"/>
    <x v="3"/>
    <b v="0"/>
    <n v="4"/>
    <b v="0"/>
    <s v="theater/plays"/>
    <n v="-0.92400000000000004"/>
    <n v="4.75"/>
    <x v="1"/>
    <s v="plays"/>
    <n v="8"/>
    <n v="1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x v="4012"/>
    <x v="0"/>
    <b v="0"/>
    <n v="0"/>
    <b v="0"/>
    <s v="theater/plays"/>
    <n v="-1"/>
    <e v="#DIV/0!"/>
    <x v="1"/>
    <s v="plays"/>
    <n v="8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x v="4013"/>
    <x v="0"/>
    <b v="0"/>
    <n v="2"/>
    <b v="0"/>
    <s v="theater/plays"/>
    <n v="-0.98699999999999999"/>
    <n v="13"/>
    <x v="1"/>
    <s v="plays"/>
    <n v="8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x v="4014"/>
    <x v="2"/>
    <b v="0"/>
    <n v="0"/>
    <b v="0"/>
    <s v="theater/plays"/>
    <n v="-1"/>
    <e v="#DIV/0!"/>
    <x v="1"/>
    <s v="plays"/>
    <n v="8"/>
    <n v="1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x v="4015"/>
    <x v="0"/>
    <b v="0"/>
    <n v="1"/>
    <b v="0"/>
    <s v="theater/plays"/>
    <n v="-0.99985714285714289"/>
    <n v="1"/>
    <x v="1"/>
    <s v="plays"/>
    <n v="8"/>
    <n v="1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x v="4016"/>
    <x v="3"/>
    <b v="0"/>
    <n v="7"/>
    <b v="0"/>
    <s v="theater/plays"/>
    <n v="-0.86"/>
    <n v="10"/>
    <x v="1"/>
    <s v="plays"/>
    <n v="8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x v="4017"/>
    <x v="3"/>
    <b v="0"/>
    <n v="2"/>
    <b v="0"/>
    <s v="theater/plays"/>
    <n v="-0.98950000000000005"/>
    <n v="52.5"/>
    <x v="1"/>
    <s v="plays"/>
    <n v="8"/>
    <n v="13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x v="4018"/>
    <x v="2"/>
    <b v="0"/>
    <n v="4"/>
    <b v="0"/>
    <s v="theater/plays"/>
    <n v="-0.91333333333333333"/>
    <n v="32.5"/>
    <x v="1"/>
    <s v="plays"/>
    <n v="8"/>
    <n v="1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x v="4019"/>
    <x v="2"/>
    <b v="0"/>
    <n v="4"/>
    <b v="0"/>
    <s v="theater/plays"/>
    <n v="-0.99171428571428566"/>
    <n v="7.25"/>
    <x v="1"/>
    <s v="plays"/>
    <n v="8"/>
    <n v="1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x v="4020"/>
    <x v="0"/>
    <b v="0"/>
    <n v="3"/>
    <b v="0"/>
    <s v="theater/plays"/>
    <n v="-0.83333333333333337"/>
    <n v="33.333333333333336"/>
    <x v="1"/>
    <s v="plays"/>
    <n v="8"/>
    <n v="1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x v="4021"/>
    <x v="3"/>
    <b v="0"/>
    <n v="2"/>
    <b v="0"/>
    <s v="theater/plays"/>
    <n v="-0.9916666666666667"/>
    <n v="62.5"/>
    <x v="1"/>
    <s v="plays"/>
    <n v="8"/>
    <n v="1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x v="4022"/>
    <x v="3"/>
    <b v="0"/>
    <n v="197"/>
    <b v="0"/>
    <s v="theater/plays"/>
    <n v="-0.30438888888888888"/>
    <n v="63.558375634517766"/>
    <x v="1"/>
    <s v="plays"/>
    <n v="8"/>
    <n v="1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x v="4023"/>
    <x v="2"/>
    <b v="0"/>
    <n v="0"/>
    <b v="0"/>
    <s v="theater/plays"/>
    <n v="-1"/>
    <e v="#DIV/0!"/>
    <x v="1"/>
    <s v="plays"/>
    <n v="8"/>
    <n v="1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x v="4024"/>
    <x v="0"/>
    <b v="0"/>
    <n v="1"/>
    <b v="0"/>
    <s v="theater/plays"/>
    <n v="-0.98750000000000004"/>
    <n v="10"/>
    <x v="1"/>
    <s v="plays"/>
    <n v="8"/>
    <n v="1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x v="4025"/>
    <x v="0"/>
    <b v="0"/>
    <n v="4"/>
    <b v="0"/>
    <s v="theater/plays"/>
    <n v="-0.95"/>
    <n v="62.5"/>
    <x v="1"/>
    <s v="plays"/>
    <n v="8"/>
    <n v="1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x v="4026"/>
    <x v="0"/>
    <b v="0"/>
    <n v="0"/>
    <b v="0"/>
    <s v="theater/plays"/>
    <n v="-1"/>
    <e v="#DIV/0!"/>
    <x v="1"/>
    <s v="plays"/>
    <n v="8"/>
    <n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x v="4027"/>
    <x v="1"/>
    <b v="0"/>
    <n v="7"/>
    <b v="0"/>
    <s v="theater/plays"/>
    <n v="-0.92833333333333334"/>
    <n v="30.714285714285715"/>
    <x v="1"/>
    <s v="plays"/>
    <n v="8"/>
    <n v="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x v="4028"/>
    <x v="3"/>
    <b v="0"/>
    <n v="11"/>
    <b v="0"/>
    <s v="theater/plays"/>
    <n v="-0.71950000000000003"/>
    <n v="51"/>
    <x v="1"/>
    <s v="plays"/>
    <n v="8"/>
    <n v="1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x v="4029"/>
    <x v="0"/>
    <b v="0"/>
    <n v="0"/>
    <b v="0"/>
    <s v="theater/plays"/>
    <n v="-1"/>
    <e v="#DIV/0!"/>
    <x v="1"/>
    <s v="plays"/>
    <n v="8"/>
    <n v="1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x v="4030"/>
    <x v="2"/>
    <b v="0"/>
    <n v="6"/>
    <b v="0"/>
    <s v="theater/plays"/>
    <n v="-0.84"/>
    <n v="66.666666666666671"/>
    <x v="1"/>
    <s v="plays"/>
    <n v="8"/>
    <n v="1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x v="4031"/>
    <x v="3"/>
    <b v="0"/>
    <n v="0"/>
    <b v="0"/>
    <s v="theater/plays"/>
    <n v="-1"/>
    <e v="#DIV/0!"/>
    <x v="1"/>
    <s v="plays"/>
    <n v="8"/>
    <n v="1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x v="4032"/>
    <x v="0"/>
    <b v="0"/>
    <n v="7"/>
    <b v="0"/>
    <s v="theater/plays"/>
    <n v="-0.93171296296296291"/>
    <n v="59"/>
    <x v="1"/>
    <s v="plays"/>
    <n v="8"/>
    <n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x v="4033"/>
    <x v="2"/>
    <b v="0"/>
    <n v="94"/>
    <b v="0"/>
    <s v="theater/plays"/>
    <n v="-0.74301297071129713"/>
    <n v="65.340319148936175"/>
    <x v="1"/>
    <s v="plays"/>
    <n v="8"/>
    <n v="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x v="4034"/>
    <x v="0"/>
    <b v="0"/>
    <n v="2"/>
    <b v="0"/>
    <s v="theater/plays"/>
    <n v="-0.98518518518518516"/>
    <n v="100"/>
    <x v="1"/>
    <s v="plays"/>
    <n v="8"/>
    <n v="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x v="4035"/>
    <x v="3"/>
    <b v="0"/>
    <n v="25"/>
    <b v="0"/>
    <s v="theater/plays"/>
    <n v="-0.63149999999999995"/>
    <n v="147.4"/>
    <x v="1"/>
    <s v="plays"/>
    <n v="8"/>
    <n v="1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x v="4036"/>
    <x v="3"/>
    <b v="0"/>
    <n v="17"/>
    <b v="0"/>
    <s v="theater/plays"/>
    <n v="-0.52949999999999997"/>
    <n v="166.05882352941177"/>
    <x v="1"/>
    <s v="plays"/>
    <n v="8"/>
    <n v="1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x v="4037"/>
    <x v="2"/>
    <b v="0"/>
    <n v="2"/>
    <b v="0"/>
    <s v="theater/plays"/>
    <n v="-0.88571428571428568"/>
    <n v="40"/>
    <x v="1"/>
    <s v="plays"/>
    <n v="8"/>
    <n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x v="4038"/>
    <x v="3"/>
    <b v="0"/>
    <n v="4"/>
    <b v="0"/>
    <s v="theater/plays"/>
    <n v="-0.87960000000000005"/>
    <n v="75.25"/>
    <x v="1"/>
    <s v="plays"/>
    <n v="8"/>
    <n v="1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x v="4039"/>
    <x v="0"/>
    <b v="0"/>
    <n v="5"/>
    <b v="0"/>
    <s v="theater/plays"/>
    <n v="-0.4"/>
    <n v="60"/>
    <x v="1"/>
    <s v="plays"/>
    <n v="8"/>
    <n v="1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x v="4040"/>
    <x v="0"/>
    <b v="0"/>
    <n v="2"/>
    <b v="0"/>
    <s v="theater/plays"/>
    <n v="-0.6875"/>
    <n v="1250"/>
    <x v="1"/>
    <s v="plays"/>
    <n v="8"/>
    <n v="13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x v="4041"/>
    <x v="2"/>
    <b v="0"/>
    <n v="2"/>
    <b v="0"/>
    <s v="theater/plays"/>
    <n v="-0.99580000000000002"/>
    <n v="10.5"/>
    <x v="1"/>
    <s v="plays"/>
    <n v="8"/>
    <n v="1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x v="4042"/>
    <x v="3"/>
    <b v="0"/>
    <n v="3"/>
    <b v="0"/>
    <s v="theater/plays"/>
    <n v="-0.99790000000000001"/>
    <n v="7"/>
    <x v="1"/>
    <s v="plays"/>
    <n v="8"/>
    <n v="1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x v="4043"/>
    <x v="3"/>
    <b v="0"/>
    <n v="0"/>
    <b v="0"/>
    <s v="theater/plays"/>
    <n v="-1"/>
    <e v="#DIV/0!"/>
    <x v="1"/>
    <s v="plays"/>
    <n v="8"/>
    <n v="1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x v="4044"/>
    <x v="0"/>
    <b v="0"/>
    <n v="4"/>
    <b v="0"/>
    <s v="theater/plays"/>
    <n v="-0.625"/>
    <n v="56.25"/>
    <x v="1"/>
    <s v="plays"/>
    <n v="8"/>
    <n v="1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x v="4045"/>
    <x v="3"/>
    <b v="0"/>
    <n v="1"/>
    <b v="0"/>
    <s v="theater/plays"/>
    <n v="-0.99980000000000002"/>
    <n v="1"/>
    <x v="1"/>
    <s v="plays"/>
    <n v="8"/>
    <n v="1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x v="4046"/>
    <x v="3"/>
    <b v="0"/>
    <n v="12"/>
    <b v="0"/>
    <s v="theater/plays"/>
    <n v="-0.91785714285714282"/>
    <n v="38.333333333333336"/>
    <x v="1"/>
    <s v="plays"/>
    <n v="8"/>
    <n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x v="4047"/>
    <x v="3"/>
    <b v="0"/>
    <n v="4"/>
    <b v="0"/>
    <s v="theater/plays"/>
    <n v="-0.97799999999999998"/>
    <n v="27.5"/>
    <x v="1"/>
    <s v="plays"/>
    <n v="8"/>
    <n v="1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x v="4048"/>
    <x v="2"/>
    <b v="0"/>
    <n v="91"/>
    <b v="0"/>
    <s v="theater/plays"/>
    <n v="-0.82347058823529407"/>
    <n v="32.978021978021978"/>
    <x v="1"/>
    <s v="plays"/>
    <n v="8"/>
    <n v="1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x v="4049"/>
    <x v="0"/>
    <b v="0"/>
    <n v="1"/>
    <b v="0"/>
    <s v="theater/plays"/>
    <n v="-0.99919999999999998"/>
    <n v="16"/>
    <x v="1"/>
    <s v="plays"/>
    <n v="8"/>
    <n v="1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x v="4050"/>
    <x v="3"/>
    <b v="0"/>
    <n v="1"/>
    <b v="0"/>
    <s v="theater/plays"/>
    <n v="-0.9993333333333333"/>
    <n v="1"/>
    <x v="1"/>
    <s v="plays"/>
    <n v="8"/>
    <n v="1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x v="4051"/>
    <x v="3"/>
    <b v="0"/>
    <n v="0"/>
    <b v="0"/>
    <s v="theater/plays"/>
    <n v="-1"/>
    <e v="#DIV/0!"/>
    <x v="1"/>
    <s v="plays"/>
    <n v="8"/>
    <n v="1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x v="4052"/>
    <x v="3"/>
    <b v="0"/>
    <n v="13"/>
    <b v="0"/>
    <s v="theater/plays"/>
    <n v="-0.6246666666666667"/>
    <n v="86.615384615384613"/>
    <x v="1"/>
    <s v="plays"/>
    <n v="8"/>
    <n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x v="4053"/>
    <x v="3"/>
    <b v="0"/>
    <n v="2"/>
    <b v="0"/>
    <s v="theater/plays"/>
    <n v="-0.78"/>
    <n v="55"/>
    <x v="1"/>
    <s v="plays"/>
    <n v="8"/>
    <n v="1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x v="4054"/>
    <x v="2"/>
    <b v="0"/>
    <n v="0"/>
    <b v="0"/>
    <s v="theater/plays"/>
    <n v="-1"/>
    <e v="#DIV/0!"/>
    <x v="1"/>
    <s v="plays"/>
    <n v="8"/>
    <n v="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x v="4055"/>
    <x v="3"/>
    <b v="0"/>
    <n v="21"/>
    <b v="0"/>
    <s v="theater/plays"/>
    <n v="-0.82379999999999998"/>
    <n v="41.952380952380949"/>
    <x v="1"/>
    <s v="plays"/>
    <n v="8"/>
    <n v="1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x v="4056"/>
    <x v="2"/>
    <b v="0"/>
    <n v="9"/>
    <b v="0"/>
    <s v="theater/plays"/>
    <n v="-0.47"/>
    <n v="88.333333333333329"/>
    <x v="1"/>
    <s v="plays"/>
    <n v="8"/>
    <n v="1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x v="4057"/>
    <x v="0"/>
    <b v="0"/>
    <n v="6"/>
    <b v="0"/>
    <s v="theater/plays"/>
    <n v="-0.77857142857142858"/>
    <n v="129.16666666666666"/>
    <x v="1"/>
    <s v="plays"/>
    <n v="8"/>
    <n v="1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x v="4058"/>
    <x v="2"/>
    <b v="0"/>
    <n v="4"/>
    <b v="0"/>
    <s v="theater/plays"/>
    <n v="-0.97466666666666668"/>
    <n v="23.75"/>
    <x v="1"/>
    <s v="plays"/>
    <n v="8"/>
    <n v="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x v="4059"/>
    <x v="3"/>
    <b v="0"/>
    <n v="7"/>
    <b v="0"/>
    <s v="theater/plays"/>
    <n v="-0.97499999999999998"/>
    <n v="35.714285714285715"/>
    <x v="1"/>
    <s v="plays"/>
    <n v="8"/>
    <n v="1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x v="4060"/>
    <x v="3"/>
    <b v="0"/>
    <n v="5"/>
    <b v="0"/>
    <s v="theater/plays"/>
    <n v="-0.97150000000000003"/>
    <n v="57"/>
    <x v="1"/>
    <s v="plays"/>
    <n v="8"/>
    <n v="1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x v="4061"/>
    <x v="2"/>
    <b v="0"/>
    <n v="0"/>
    <b v="0"/>
    <s v="theater/plays"/>
    <n v="-1"/>
    <e v="#DIV/0!"/>
    <x v="1"/>
    <s v="plays"/>
    <n v="8"/>
    <n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x v="4062"/>
    <x v="2"/>
    <b v="0"/>
    <n v="3"/>
    <b v="0"/>
    <s v="theater/plays"/>
    <n v="-0.97550000000000003"/>
    <n v="163.33333333333334"/>
    <x v="1"/>
    <s v="plays"/>
    <n v="8"/>
    <n v="1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x v="4063"/>
    <x v="3"/>
    <b v="0"/>
    <n v="9"/>
    <b v="0"/>
    <s v="theater/plays"/>
    <n v="-0.98578947368421055"/>
    <n v="15"/>
    <x v="1"/>
    <s v="plays"/>
    <n v="8"/>
    <n v="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x v="4064"/>
    <x v="0"/>
    <b v="0"/>
    <n v="6"/>
    <b v="0"/>
    <s v="theater/plays"/>
    <n v="-0.8075"/>
    <n v="64.166666666666671"/>
    <x v="1"/>
    <s v="plays"/>
    <n v="8"/>
    <n v="1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x v="4065"/>
    <x v="3"/>
    <b v="0"/>
    <n v="4"/>
    <b v="0"/>
    <s v="theater/plays"/>
    <n v="-0.99324999999999997"/>
    <n v="6.75"/>
    <x v="1"/>
    <s v="plays"/>
    <n v="8"/>
    <n v="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x v="4066"/>
    <x v="2"/>
    <b v="0"/>
    <n v="1"/>
    <b v="0"/>
    <s v="theater/plays"/>
    <n v="-0.99833333333333329"/>
    <n v="25"/>
    <x v="1"/>
    <s v="plays"/>
    <n v="8"/>
    <n v="1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x v="4067"/>
    <x v="0"/>
    <b v="0"/>
    <n v="17"/>
    <b v="0"/>
    <s v="theater/plays"/>
    <n v="-0.39100000000000001"/>
    <n v="179.11764705882354"/>
    <x v="1"/>
    <s v="plays"/>
    <n v="8"/>
    <n v="1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x v="4068"/>
    <x v="2"/>
    <b v="0"/>
    <n v="1"/>
    <b v="0"/>
    <s v="theater/plays"/>
    <n v="-0.9900000000000001"/>
    <n v="34.950000000000003"/>
    <x v="1"/>
    <s v="plays"/>
    <n v="8"/>
    <n v="1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x v="4069"/>
    <x v="0"/>
    <b v="0"/>
    <n v="13"/>
    <b v="0"/>
    <s v="theater/plays"/>
    <n v="-0.65600000000000003"/>
    <n v="33.07692307692308"/>
    <x v="1"/>
    <s v="plays"/>
    <n v="8"/>
    <n v="1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x v="4070"/>
    <x v="0"/>
    <b v="0"/>
    <n v="6"/>
    <b v="0"/>
    <s v="theater/plays"/>
    <n v="-0.83499999999999996"/>
    <n v="27.5"/>
    <x v="1"/>
    <s v="plays"/>
    <n v="8"/>
    <n v="1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x v="4071"/>
    <x v="2"/>
    <b v="0"/>
    <n v="0"/>
    <b v="0"/>
    <s v="theater/plays"/>
    <n v="-1"/>
    <e v="#DIV/0!"/>
    <x v="1"/>
    <s v="plays"/>
    <n v="8"/>
    <n v="1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x v="4072"/>
    <x v="3"/>
    <b v="0"/>
    <n v="2"/>
    <b v="0"/>
    <s v="theater/plays"/>
    <n v="-0.996"/>
    <n v="2"/>
    <x v="1"/>
    <s v="plays"/>
    <n v="8"/>
    <n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x v="4073"/>
    <x v="0"/>
    <b v="0"/>
    <n v="2"/>
    <b v="0"/>
    <s v="theater/plays"/>
    <n v="-0.98942857142857144"/>
    <n v="18.5"/>
    <x v="1"/>
    <s v="plays"/>
    <n v="8"/>
    <n v="1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x v="4074"/>
    <x v="0"/>
    <b v="0"/>
    <n v="21"/>
    <b v="0"/>
    <s v="theater/plays"/>
    <n v="-0.73272727272727278"/>
    <n v="35"/>
    <x v="1"/>
    <s v="plays"/>
    <n v="8"/>
    <n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x v="4075"/>
    <x v="3"/>
    <b v="0"/>
    <n v="13"/>
    <b v="0"/>
    <s v="theater/plays"/>
    <n v="-0.71199999999999997"/>
    <n v="44.307692307692307"/>
    <x v="1"/>
    <s v="plays"/>
    <n v="8"/>
    <n v="1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x v="4076"/>
    <x v="3"/>
    <b v="0"/>
    <n v="0"/>
    <b v="0"/>
    <s v="theater/plays"/>
    <n v="-1"/>
    <e v="#DIV/0!"/>
    <x v="1"/>
    <s v="plays"/>
    <n v="8"/>
    <n v="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x v="4077"/>
    <x v="2"/>
    <b v="0"/>
    <n v="6"/>
    <b v="0"/>
    <s v="theater/plays"/>
    <n v="-0.91100000000000003"/>
    <n v="222.5"/>
    <x v="1"/>
    <s v="plays"/>
    <n v="8"/>
    <n v="1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x v="4078"/>
    <x v="2"/>
    <b v="0"/>
    <n v="0"/>
    <b v="0"/>
    <s v="theater/plays"/>
    <n v="-1"/>
    <e v="#DIV/0!"/>
    <x v="1"/>
    <s v="plays"/>
    <n v="8"/>
    <n v="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x v="4079"/>
    <x v="2"/>
    <b v="0"/>
    <n v="1"/>
    <b v="0"/>
    <s v="theater/plays"/>
    <n v="-0.99833333333333329"/>
    <n v="5"/>
    <x v="1"/>
    <s v="plays"/>
    <n v="8"/>
    <n v="1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x v="4080"/>
    <x v="2"/>
    <b v="0"/>
    <n v="0"/>
    <b v="0"/>
    <s v="theater/plays"/>
    <n v="-1"/>
    <e v="#DIV/0!"/>
    <x v="1"/>
    <s v="plays"/>
    <n v="8"/>
    <n v="1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x v="4081"/>
    <x v="0"/>
    <b v="0"/>
    <n v="12"/>
    <b v="0"/>
    <s v="theater/plays"/>
    <n v="-0.84262589928057552"/>
    <n v="29.166666666666668"/>
    <x v="1"/>
    <s v="plays"/>
    <n v="8"/>
    <n v="1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x v="4082"/>
    <x v="0"/>
    <b v="0"/>
    <n v="2"/>
    <b v="0"/>
    <s v="theater/plays"/>
    <n v="-0.98"/>
    <n v="1.5"/>
    <x v="1"/>
    <s v="plays"/>
    <n v="8"/>
    <n v="1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x v="4083"/>
    <x v="0"/>
    <b v="0"/>
    <n v="6"/>
    <b v="0"/>
    <s v="theater/plays"/>
    <n v="-0.78314285714285714"/>
    <n v="126.5"/>
    <x v="1"/>
    <s v="plays"/>
    <n v="8"/>
    <n v="1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x v="4084"/>
    <x v="2"/>
    <b v="0"/>
    <n v="1"/>
    <b v="0"/>
    <s v="theater/plays"/>
    <n v="-0.9966666666666667"/>
    <n v="10"/>
    <x v="1"/>
    <s v="plays"/>
    <n v="8"/>
    <n v="1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x v="4085"/>
    <x v="0"/>
    <b v="0"/>
    <n v="1"/>
    <b v="0"/>
    <s v="theater/plays"/>
    <n v="-0.99714285714285711"/>
    <n v="10"/>
    <x v="1"/>
    <s v="plays"/>
    <n v="8"/>
    <n v="1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x v="4086"/>
    <x v="0"/>
    <b v="0"/>
    <n v="5"/>
    <b v="0"/>
    <s v="theater/plays"/>
    <n v="-0.95299999999999996"/>
    <n v="9.4"/>
    <x v="1"/>
    <s v="plays"/>
    <n v="8"/>
    <n v="13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x v="4087"/>
    <x v="2"/>
    <b v="0"/>
    <n v="0"/>
    <b v="0"/>
    <s v="theater/plays"/>
    <n v="-1"/>
    <e v="#DIV/0!"/>
    <x v="1"/>
    <s v="plays"/>
    <n v="8"/>
    <n v="1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x v="4088"/>
    <x v="3"/>
    <b v="0"/>
    <n v="3"/>
    <b v="0"/>
    <s v="theater/plays"/>
    <n v="-0.89200000000000002"/>
    <n v="72"/>
    <x v="1"/>
    <s v="plays"/>
    <n v="8"/>
    <n v="1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x v="4089"/>
    <x v="0"/>
    <b v="0"/>
    <n v="8"/>
    <b v="0"/>
    <s v="theater/plays"/>
    <n v="-0.95199999999999996"/>
    <n v="30"/>
    <x v="1"/>
    <s v="plays"/>
    <n v="8"/>
    <n v="1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x v="4090"/>
    <x v="0"/>
    <b v="0"/>
    <n v="3"/>
    <b v="0"/>
    <s v="theater/plays"/>
    <n v="-0.96799999999999997"/>
    <n v="10.666666666666666"/>
    <x v="1"/>
    <s v="plays"/>
    <n v="8"/>
    <n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x v="4091"/>
    <x v="3"/>
    <b v="0"/>
    <n v="8"/>
    <b v="0"/>
    <s v="theater/plays"/>
    <n v="-0.87250000000000005"/>
    <n v="25.5"/>
    <x v="1"/>
    <s v="plays"/>
    <n v="8"/>
    <n v="1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x v="4092"/>
    <x v="0"/>
    <b v="0"/>
    <n v="1"/>
    <b v="0"/>
    <s v="theater/plays"/>
    <n v="-0.99981818181818183"/>
    <n v="20"/>
    <x v="1"/>
    <s v="plays"/>
    <n v="8"/>
    <n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x v="4093"/>
    <x v="0"/>
    <b v="0"/>
    <n v="4"/>
    <b v="0"/>
    <s v="theater/plays"/>
    <n v="-0.97599999999999998"/>
    <n v="15"/>
    <x v="1"/>
    <s v="plays"/>
    <n v="8"/>
    <n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x v="4094"/>
    <x v="3"/>
    <b v="0"/>
    <n v="8"/>
    <b v="0"/>
    <s v="theater/plays"/>
    <n v="-0.63500000000000001"/>
    <n v="91.25"/>
    <x v="1"/>
    <s v="plays"/>
    <n v="8"/>
    <n v="1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x v="4095"/>
    <x v="2"/>
    <b v="0"/>
    <n v="1"/>
    <b v="0"/>
    <s v="theater/plays"/>
    <n v="-0.97333333333333338"/>
    <n v="800"/>
    <x v="1"/>
    <s v="plays"/>
    <n v="8"/>
    <n v="1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x v="4096"/>
    <x v="1"/>
    <b v="0"/>
    <n v="5"/>
    <b v="0"/>
    <s v="theater/plays"/>
    <n v="-0.88571428571428568"/>
    <n v="80"/>
    <x v="1"/>
    <s v="plays"/>
    <n v="8"/>
    <n v="1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x v="4097"/>
    <x v="0"/>
    <b v="0"/>
    <n v="0"/>
    <b v="0"/>
    <s v="theater/plays"/>
    <n v="-1"/>
    <e v="#DIV/0!"/>
    <x v="1"/>
    <s v="plays"/>
    <n v="8"/>
    <n v="1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x v="4098"/>
    <x v="2"/>
    <b v="0"/>
    <n v="0"/>
    <b v="0"/>
    <s v="theater/plays"/>
    <n v="-1"/>
    <e v="#DIV/0!"/>
    <x v="1"/>
    <s v="plays"/>
    <n v="8"/>
    <n v="1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x v="4099"/>
    <x v="2"/>
    <b v="0"/>
    <n v="1"/>
    <b v="0"/>
    <s v="theater/plays"/>
    <n v="-0.98888888888888893"/>
    <n v="50"/>
    <x v="1"/>
    <s v="plays"/>
    <n v="8"/>
    <n v="1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x v="4100"/>
    <x v="3"/>
    <b v="0"/>
    <n v="0"/>
    <b v="0"/>
    <s v="theater/plays"/>
    <n v="-1"/>
    <e v="#DIV/0!"/>
    <x v="1"/>
    <s v="plays"/>
    <n v="8"/>
    <n v="1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x v="4101"/>
    <x v="2"/>
    <b v="0"/>
    <n v="0"/>
    <b v="0"/>
    <s v="theater/plays"/>
    <n v="-1"/>
    <e v="#DIV/0!"/>
    <x v="1"/>
    <s v="plays"/>
    <n v="8"/>
    <n v="1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x v="4102"/>
    <x v="2"/>
    <b v="0"/>
    <n v="6"/>
    <b v="0"/>
    <s v="theater/plays"/>
    <n v="-0.72599999999999998"/>
    <n v="22.833333333333332"/>
    <x v="1"/>
    <s v="plays"/>
    <n v="8"/>
    <n v="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x v="4103"/>
    <x v="0"/>
    <b v="0"/>
    <n v="6"/>
    <b v="0"/>
    <s v="theater/plays"/>
    <n v="-0.9"/>
    <n v="16.666666666666668"/>
    <x v="1"/>
    <s v="plays"/>
    <n v="8"/>
    <n v="1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x v="4104"/>
    <x v="2"/>
    <b v="0"/>
    <n v="14"/>
    <b v="0"/>
    <s v="theater/plays"/>
    <n v="-0.78633333333333333"/>
    <n v="45.785714285714285"/>
    <x v="1"/>
    <s v="plays"/>
    <n v="8"/>
    <n v="1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x v="4105"/>
    <x v="2"/>
    <b v="0"/>
    <n v="6"/>
    <b v="0"/>
    <s v="theater/plays"/>
    <n v="-0.9303030303030303"/>
    <n v="383.33333333333331"/>
    <x v="1"/>
    <s v="plays"/>
    <n v="8"/>
    <n v="1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x v="4106"/>
    <x v="0"/>
    <b v="0"/>
    <n v="33"/>
    <b v="0"/>
    <s v="theater/plays"/>
    <n v="-0.29399999999999998"/>
    <n v="106.96969696969697"/>
    <x v="1"/>
    <s v="plays"/>
    <n v="8"/>
    <n v="1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x v="4107"/>
    <x v="3"/>
    <b v="0"/>
    <n v="4"/>
    <b v="0"/>
    <s v="theater/plays"/>
    <n v="-0.97950000000000004"/>
    <n v="10.25"/>
    <x v="1"/>
    <s v="plays"/>
    <n v="8"/>
    <n v="1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x v="4108"/>
    <x v="1"/>
    <b v="0"/>
    <n v="1"/>
    <b v="0"/>
    <s v="theater/plays"/>
    <n v="-0.98033333333333328"/>
    <n v="59"/>
    <x v="1"/>
    <s v="plays"/>
    <n v="8"/>
    <n v="1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x v="4109"/>
    <x v="0"/>
    <b v="0"/>
    <n v="0"/>
    <b v="0"/>
    <s v="theater/plays"/>
    <n v="-1"/>
    <e v="#DIV/0!"/>
    <x v="1"/>
    <s v="plays"/>
    <n v="8"/>
    <n v="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x v="4110"/>
    <x v="2"/>
    <b v="0"/>
    <n v="6"/>
    <b v="0"/>
    <s v="theater/plays"/>
    <n v="-0.71333333333333337"/>
    <n v="14.333333333333334"/>
    <x v="1"/>
    <s v="plays"/>
    <n v="8"/>
    <n v="1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x v="4111"/>
    <x v="0"/>
    <b v="0"/>
    <n v="6"/>
    <b v="0"/>
    <s v="theater/plays"/>
    <n v="-0.96866666666666668"/>
    <n v="15.666666666666666"/>
    <x v="1"/>
    <s v="plays"/>
    <n v="8"/>
    <n v="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x v="4112"/>
    <x v="2"/>
    <b v="0"/>
    <n v="1"/>
    <b v="0"/>
    <s v="theater/plays"/>
    <n v="-0.99960000000000004"/>
    <n v="1"/>
    <x v="1"/>
    <s v="plays"/>
    <n v="8"/>
    <n v="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x v="4113"/>
    <x v="0"/>
    <b v="0"/>
    <n v="3"/>
    <b v="0"/>
    <s v="theater/plays"/>
    <n v="-0.998"/>
    <n v="1"/>
    <x v="1"/>
    <s v="plays"/>
    <n v="8"/>
    <n v="13"/>
  </r>
  <r>
    <m/>
    <m/>
    <m/>
    <m/>
    <m/>
    <x v="4"/>
    <m/>
    <m/>
    <m/>
    <m/>
    <m/>
    <x v="4114"/>
    <x v="9"/>
    <m/>
    <m/>
    <m/>
    <m/>
    <m/>
    <m/>
    <x v="9"/>
    <m/>
    <m/>
    <m/>
  </r>
  <r>
    <m/>
    <m/>
    <m/>
    <m/>
    <m/>
    <x v="4"/>
    <m/>
    <m/>
    <m/>
    <m/>
    <m/>
    <x v="4114"/>
    <x v="9"/>
    <m/>
    <m/>
    <m/>
    <m/>
    <m/>
    <m/>
    <x v="9"/>
    <m/>
    <m/>
    <m/>
  </r>
  <r>
    <m/>
    <m/>
    <m/>
    <m/>
    <m/>
    <x v="4"/>
    <m/>
    <m/>
    <m/>
    <m/>
    <m/>
    <x v="4114"/>
    <x v="9"/>
    <m/>
    <m/>
    <m/>
    <m/>
    <m/>
    <m/>
    <x v="9"/>
    <m/>
    <m/>
    <m/>
  </r>
  <r>
    <m/>
    <m/>
    <m/>
    <m/>
    <m/>
    <x v="4"/>
    <m/>
    <m/>
    <m/>
    <m/>
    <m/>
    <x v="4114"/>
    <x v="9"/>
    <m/>
    <m/>
    <m/>
    <m/>
    <m/>
    <m/>
    <x v="9"/>
    <m/>
    <m/>
    <m/>
  </r>
  <r>
    <m/>
    <m/>
    <m/>
    <m/>
    <m/>
    <x v="4"/>
    <m/>
    <m/>
    <m/>
    <m/>
    <m/>
    <x v="4114"/>
    <x v="9"/>
    <m/>
    <m/>
    <m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643C1-58C9-4844-BDD1-E3017B14C42E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Category and Sub-Category" fld="1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8B375-3784-4879-9215-7D83A8B9D68F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9" hier="-1"/>
    <pageField fld="12" hier="-1"/>
  </pageFields>
  <dataFields count="1">
    <dataField name="Count of state=(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EE71FD-0F85-48F5-B96D-74E6C110C0DB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DBE72-E4D5-4CDD-8BFD-F6C810B31F0C}">
  <sheetPr codeName="Sheet4"/>
  <dimension ref="A1:F14"/>
  <sheetViews>
    <sheetView workbookViewId="0">
      <selection activeCell="R23" sqref="O23:R29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5" width="16.85546875" bestFit="1" customWidth="1"/>
    <col min="46" max="46" width="16.7109375" bestFit="1" customWidth="1"/>
    <col min="47" max="49" width="10.28515625" bestFit="1" customWidth="1"/>
    <col min="50" max="50" width="13.42578125" bestFit="1" customWidth="1"/>
    <col min="51" max="51" width="11.28515625" bestFit="1" customWidth="1"/>
  </cols>
  <sheetData>
    <row r="1" spans="1:6" x14ac:dyDescent="0.25">
      <c r="A1" s="11" t="s">
        <v>8222</v>
      </c>
      <c r="B1" t="s">
        <v>8366</v>
      </c>
    </row>
    <row r="3" spans="1:6" x14ac:dyDescent="0.25">
      <c r="A3" s="11" t="s">
        <v>8365</v>
      </c>
      <c r="B3" s="11" t="s">
        <v>8364</v>
      </c>
    </row>
    <row r="4" spans="1:6" x14ac:dyDescent="0.25">
      <c r="A4" s="11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8322</v>
      </c>
    </row>
    <row r="5" spans="1:6" x14ac:dyDescent="0.25">
      <c r="A5" s="12" t="s">
        <v>8313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8315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8316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8317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8318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8319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8320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8321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8322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55844-C53E-4517-8882-7F262079D669}">
  <sheetPr codeName="Sheet7"/>
  <dimension ref="A1:E18"/>
  <sheetViews>
    <sheetView topLeftCell="A2" workbookViewId="0">
      <selection activeCell="R14" sqref="R14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8308</v>
      </c>
      <c r="B1" t="s">
        <v>8366</v>
      </c>
    </row>
    <row r="2" spans="1:5" x14ac:dyDescent="0.25">
      <c r="A2" s="11" t="s">
        <v>8383</v>
      </c>
      <c r="B2" t="s">
        <v>8366</v>
      </c>
    </row>
    <row r="4" spans="1:5" x14ac:dyDescent="0.25">
      <c r="A4" s="11" t="s">
        <v>8382</v>
      </c>
      <c r="B4" s="11" t="s">
        <v>8364</v>
      </c>
    </row>
    <row r="5" spans="1:5" x14ac:dyDescent="0.25">
      <c r="A5" s="11" t="s">
        <v>8312</v>
      </c>
      <c r="B5" t="s">
        <v>8219</v>
      </c>
      <c r="C5" t="s">
        <v>8220</v>
      </c>
      <c r="D5" t="s">
        <v>8218</v>
      </c>
      <c r="E5" t="s">
        <v>8322</v>
      </c>
    </row>
    <row r="6" spans="1:5" x14ac:dyDescent="0.25">
      <c r="A6" s="12" t="s">
        <v>8376</v>
      </c>
      <c r="B6" s="13">
        <v>34</v>
      </c>
      <c r="C6" s="13">
        <v>149</v>
      </c>
      <c r="D6" s="13">
        <v>183</v>
      </c>
      <c r="E6" s="13">
        <v>366</v>
      </c>
    </row>
    <row r="7" spans="1:5" x14ac:dyDescent="0.25">
      <c r="A7" s="12" t="s">
        <v>8377</v>
      </c>
      <c r="B7" s="13">
        <v>27</v>
      </c>
      <c r="C7" s="13">
        <v>105</v>
      </c>
      <c r="D7" s="13">
        <v>202</v>
      </c>
      <c r="E7" s="13">
        <v>334</v>
      </c>
    </row>
    <row r="8" spans="1:5" x14ac:dyDescent="0.25">
      <c r="A8" s="12" t="s">
        <v>8378</v>
      </c>
      <c r="B8" s="13">
        <v>28</v>
      </c>
      <c r="C8" s="13">
        <v>108</v>
      </c>
      <c r="D8" s="13">
        <v>179</v>
      </c>
      <c r="E8" s="13">
        <v>315</v>
      </c>
    </row>
    <row r="9" spans="1:5" x14ac:dyDescent="0.25">
      <c r="A9" s="12" t="s">
        <v>8379</v>
      </c>
      <c r="B9" s="13">
        <v>27</v>
      </c>
      <c r="C9" s="13">
        <v>103</v>
      </c>
      <c r="D9" s="13">
        <v>193</v>
      </c>
      <c r="E9" s="13">
        <v>323</v>
      </c>
    </row>
    <row r="10" spans="1:5" x14ac:dyDescent="0.25">
      <c r="A10" s="12" t="s">
        <v>8370</v>
      </c>
      <c r="B10" s="13">
        <v>26</v>
      </c>
      <c r="C10" s="13">
        <v>126</v>
      </c>
      <c r="D10" s="13">
        <v>233</v>
      </c>
      <c r="E10" s="13">
        <v>385</v>
      </c>
    </row>
    <row r="11" spans="1:5" x14ac:dyDescent="0.25">
      <c r="A11" s="12" t="s">
        <v>8380</v>
      </c>
      <c r="B11" s="13">
        <v>27</v>
      </c>
      <c r="C11" s="13">
        <v>148</v>
      </c>
      <c r="D11" s="13">
        <v>213</v>
      </c>
      <c r="E11" s="13">
        <v>388</v>
      </c>
    </row>
    <row r="12" spans="1:5" x14ac:dyDescent="0.25">
      <c r="A12" s="12" t="s">
        <v>8371</v>
      </c>
      <c r="B12" s="13">
        <v>44</v>
      </c>
      <c r="C12" s="13">
        <v>148</v>
      </c>
      <c r="D12" s="13">
        <v>192</v>
      </c>
      <c r="E12" s="13">
        <v>384</v>
      </c>
    </row>
    <row r="13" spans="1:5" x14ac:dyDescent="0.25">
      <c r="A13" s="12" t="s">
        <v>8372</v>
      </c>
      <c r="B13" s="13">
        <v>32</v>
      </c>
      <c r="C13" s="13">
        <v>134</v>
      </c>
      <c r="D13" s="13">
        <v>167</v>
      </c>
      <c r="E13" s="13">
        <v>333</v>
      </c>
    </row>
    <row r="14" spans="1:5" x14ac:dyDescent="0.25">
      <c r="A14" s="12" t="s">
        <v>8373</v>
      </c>
      <c r="B14" s="13">
        <v>24</v>
      </c>
      <c r="C14" s="13">
        <v>127</v>
      </c>
      <c r="D14" s="13">
        <v>148</v>
      </c>
      <c r="E14" s="13">
        <v>299</v>
      </c>
    </row>
    <row r="15" spans="1:5" x14ac:dyDescent="0.25">
      <c r="A15" s="12" t="s">
        <v>8374</v>
      </c>
      <c r="B15" s="13">
        <v>20</v>
      </c>
      <c r="C15" s="13">
        <v>150</v>
      </c>
      <c r="D15" s="13">
        <v>184</v>
      </c>
      <c r="E15" s="13">
        <v>354</v>
      </c>
    </row>
    <row r="16" spans="1:5" x14ac:dyDescent="0.25">
      <c r="A16" s="12" t="s">
        <v>8375</v>
      </c>
      <c r="B16" s="13">
        <v>37</v>
      </c>
      <c r="C16" s="13">
        <v>113</v>
      </c>
      <c r="D16" s="13">
        <v>180</v>
      </c>
      <c r="E16" s="13">
        <v>330</v>
      </c>
    </row>
    <row r="17" spans="1:5" x14ac:dyDescent="0.25">
      <c r="A17" s="12" t="s">
        <v>8381</v>
      </c>
      <c r="B17" s="13">
        <v>23</v>
      </c>
      <c r="C17" s="13">
        <v>119</v>
      </c>
      <c r="D17" s="13">
        <v>111</v>
      </c>
      <c r="E17" s="13">
        <v>253</v>
      </c>
    </row>
    <row r="18" spans="1:5" x14ac:dyDescent="0.25">
      <c r="A18" s="12" t="s">
        <v>8322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9"/>
  <sheetViews>
    <sheetView topLeftCell="C1" zoomScale="55" zoomScaleNormal="55" workbookViewId="0">
      <selection activeCell="F2" sqref="F2"/>
    </sheetView>
  </sheetViews>
  <sheetFormatPr defaultRowHeight="15" x14ac:dyDescent="0.25"/>
  <cols>
    <col min="1" max="1" width="12.85546875" bestFit="1" customWidth="1"/>
    <col min="2" max="2" width="43" style="3" bestFit="1" customWidth="1"/>
    <col min="3" max="3" width="49.28515625" style="3" bestFit="1" customWidth="1"/>
    <col min="4" max="4" width="19.85546875" style="9" bestFit="1" customWidth="1"/>
    <col min="5" max="5" width="22.28515625" style="9" bestFit="1" customWidth="1"/>
    <col min="6" max="6" width="18.85546875" bestFit="1" customWidth="1"/>
    <col min="7" max="7" width="19.42578125" bestFit="1" customWidth="1"/>
    <col min="8" max="9" width="20.42578125" bestFit="1" customWidth="1"/>
    <col min="10" max="10" width="38.85546875" bestFit="1" customWidth="1"/>
    <col min="11" max="11" width="24.5703125" bestFit="1" customWidth="1"/>
    <col min="12" max="12" width="40.85546875" style="14" customWidth="1"/>
    <col min="13" max="13" width="40.85546875" style="13" customWidth="1"/>
    <col min="14" max="14" width="22.7109375" bestFit="1" customWidth="1"/>
    <col min="15" max="15" width="28" bestFit="1" customWidth="1"/>
    <col min="16" max="16" width="21.42578125" bestFit="1" customWidth="1"/>
    <col min="17" max="17" width="44.5703125" bestFit="1" customWidth="1"/>
    <col min="18" max="18" width="24.85546875" bestFit="1" customWidth="1"/>
    <col min="19" max="19" width="32.140625" bestFit="1" customWidth="1"/>
    <col min="20" max="20" width="21.42578125" bestFit="1" customWidth="1"/>
    <col min="21" max="21" width="27.140625" bestFit="1" customWidth="1"/>
    <col min="22" max="22" width="9.28515625" bestFit="1" customWidth="1"/>
    <col min="23" max="23" width="10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8369</v>
      </c>
      <c r="K1" s="1" t="s">
        <v>8259</v>
      </c>
      <c r="L1" s="15" t="s">
        <v>8368</v>
      </c>
      <c r="M1" s="16" t="s">
        <v>8383</v>
      </c>
      <c r="N1" s="1" t="s">
        <v>8260</v>
      </c>
      <c r="O1" s="1" t="s">
        <v>8261</v>
      </c>
      <c r="P1" s="1" t="s">
        <v>8262</v>
      </c>
      <c r="Q1" s="1" t="s">
        <v>8263</v>
      </c>
      <c r="R1" s="5" t="s">
        <v>8307</v>
      </c>
      <c r="S1" s="1" t="s">
        <v>8306</v>
      </c>
      <c r="T1" s="1" t="s">
        <v>8308</v>
      </c>
      <c r="U1" s="1" t="s">
        <v>8309</v>
      </c>
      <c r="V1" s="1" t="s">
        <v>8310</v>
      </c>
      <c r="W1" s="1" t="s">
        <v>8311</v>
      </c>
    </row>
    <row r="2" spans="1:23" ht="45" x14ac:dyDescent="0.25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f>(I2/86400)+25569+(-5/24)</f>
        <v>42207.916666666664</v>
      </c>
      <c r="K2">
        <v>1434931811</v>
      </c>
      <c r="L2" s="14">
        <f>(K2/86400)+25569+(-5/24)</f>
        <v>42176.798738425925</v>
      </c>
      <c r="M2" s="13">
        <f>YEAR(L2)</f>
        <v>2015</v>
      </c>
      <c r="N2" t="b">
        <v>0</v>
      </c>
      <c r="O2">
        <v>182</v>
      </c>
      <c r="P2" t="b">
        <v>1</v>
      </c>
      <c r="Q2" t="s">
        <v>8264</v>
      </c>
      <c r="R2" s="6">
        <f>(E2-D2)/D2</f>
        <v>0.36858823529411766</v>
      </c>
      <c r="S2" s="10">
        <f>E2/O2</f>
        <v>63.917582417582416</v>
      </c>
      <c r="T2" t="str">
        <f>LEFT(Q2,V2)</f>
        <v>film &amp; video/</v>
      </c>
      <c r="U2" t="str">
        <f>RIGHT(Q2, W2-V2)</f>
        <v>television</v>
      </c>
      <c r="V2">
        <f>FIND("/",Q2)</f>
        <v>13</v>
      </c>
      <c r="W2">
        <f>LEN(Q2)</f>
        <v>23</v>
      </c>
    </row>
    <row r="3" spans="1:23" ht="30" x14ac:dyDescent="0.25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f>(I3/86400)+25569+(-5/24)</f>
        <v>42796.392164351848</v>
      </c>
      <c r="K3">
        <v>1485872683</v>
      </c>
      <c r="L3" s="14">
        <f t="shared" ref="L3:L66" si="0">(K3/86400)+25569+(-5/24)</f>
        <v>42766.392164351848</v>
      </c>
      <c r="M3" s="13">
        <f t="shared" ref="M3:M66" si="1">YEAR(L3)</f>
        <v>2017</v>
      </c>
      <c r="N3" t="b">
        <v>0</v>
      </c>
      <c r="O3">
        <v>79</v>
      </c>
      <c r="P3" t="b">
        <v>1</v>
      </c>
      <c r="Q3" t="s">
        <v>8264</v>
      </c>
      <c r="R3" s="6">
        <f t="shared" ref="R3:R66" si="2">(E3-D3)/D3</f>
        <v>0.42608272506082723</v>
      </c>
      <c r="S3" s="10">
        <f t="shared" ref="S3:S66" si="3">E3/O3</f>
        <v>185.48101265822785</v>
      </c>
      <c r="T3" t="str">
        <f t="shared" ref="T3:T66" si="4">LEFT(Q3,V3)</f>
        <v>film &amp; video/</v>
      </c>
      <c r="U3" t="str">
        <f t="shared" ref="U3:U66" si="5">RIGHT(Q3, W3-V3)</f>
        <v>television</v>
      </c>
      <c r="V3">
        <f t="shared" ref="V3:V66" si="6">FIND("/",Q3)</f>
        <v>13</v>
      </c>
      <c r="W3">
        <f t="shared" ref="W3:W66" si="7">LEN(Q3)</f>
        <v>23</v>
      </c>
    </row>
    <row r="4" spans="1:23" ht="45" x14ac:dyDescent="0.25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f t="shared" ref="J4:J67" si="8">(I4/86400)+25569+(-5/24)</f>
        <v>42415.494016203702</v>
      </c>
      <c r="K4">
        <v>1454691083</v>
      </c>
      <c r="L4" s="14">
        <f t="shared" si="0"/>
        <v>42405.494016203702</v>
      </c>
      <c r="M4" s="13">
        <f t="shared" si="1"/>
        <v>2016</v>
      </c>
      <c r="N4" t="b">
        <v>0</v>
      </c>
      <c r="O4">
        <v>35</v>
      </c>
      <c r="P4" t="b">
        <v>1</v>
      </c>
      <c r="Q4" t="s">
        <v>8264</v>
      </c>
      <c r="R4" s="6">
        <f t="shared" si="2"/>
        <v>0.05</v>
      </c>
      <c r="S4" s="10">
        <f t="shared" si="3"/>
        <v>15</v>
      </c>
      <c r="T4" t="str">
        <f t="shared" si="4"/>
        <v>film &amp; video/</v>
      </c>
      <c r="U4" t="str">
        <f t="shared" si="5"/>
        <v>television</v>
      </c>
      <c r="V4">
        <f t="shared" si="6"/>
        <v>13</v>
      </c>
      <c r="W4">
        <f t="shared" si="7"/>
        <v>23</v>
      </c>
    </row>
    <row r="5" spans="1:23" ht="30" x14ac:dyDescent="0.25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f t="shared" si="8"/>
        <v>41858.306793981479</v>
      </c>
      <c r="K5">
        <v>1404822107</v>
      </c>
      <c r="L5" s="14">
        <f t="shared" si="0"/>
        <v>41828.306793981479</v>
      </c>
      <c r="M5" s="13">
        <f t="shared" si="1"/>
        <v>2014</v>
      </c>
      <c r="N5" t="b">
        <v>0</v>
      </c>
      <c r="O5">
        <v>150</v>
      </c>
      <c r="P5" t="b">
        <v>1</v>
      </c>
      <c r="Q5" t="s">
        <v>8264</v>
      </c>
      <c r="R5" s="6">
        <f t="shared" si="2"/>
        <v>3.9E-2</v>
      </c>
      <c r="S5" s="10">
        <f t="shared" si="3"/>
        <v>69.266666666666666</v>
      </c>
      <c r="T5" t="str">
        <f t="shared" si="4"/>
        <v>film &amp; video/</v>
      </c>
      <c r="U5" t="str">
        <f t="shared" si="5"/>
        <v>television</v>
      </c>
      <c r="V5">
        <f t="shared" si="6"/>
        <v>13</v>
      </c>
      <c r="W5">
        <f t="shared" si="7"/>
        <v>23</v>
      </c>
    </row>
    <row r="6" spans="1:23" ht="45" x14ac:dyDescent="0.25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f t="shared" si="8"/>
        <v>42357.625914351847</v>
      </c>
      <c r="K6">
        <v>1447963279</v>
      </c>
      <c r="L6" s="14">
        <f t="shared" si="0"/>
        <v>42327.625914351847</v>
      </c>
      <c r="M6" s="13">
        <f t="shared" si="1"/>
        <v>2015</v>
      </c>
      <c r="N6" t="b">
        <v>0</v>
      </c>
      <c r="O6">
        <v>284</v>
      </c>
      <c r="P6" t="b">
        <v>1</v>
      </c>
      <c r="Q6" t="s">
        <v>8264</v>
      </c>
      <c r="R6" s="6">
        <f t="shared" si="2"/>
        <v>0.22991545454545451</v>
      </c>
      <c r="S6" s="10">
        <f t="shared" si="3"/>
        <v>190.55028169014085</v>
      </c>
      <c r="T6" t="str">
        <f t="shared" si="4"/>
        <v>film &amp; video/</v>
      </c>
      <c r="U6" t="str">
        <f t="shared" si="5"/>
        <v>television</v>
      </c>
      <c r="V6">
        <f t="shared" si="6"/>
        <v>13</v>
      </c>
      <c r="W6">
        <f t="shared" si="7"/>
        <v>23</v>
      </c>
    </row>
    <row r="7" spans="1:23" ht="45" x14ac:dyDescent="0.25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f t="shared" si="8"/>
        <v>42580.024305555555</v>
      </c>
      <c r="K7">
        <v>1468362207</v>
      </c>
      <c r="L7" s="14">
        <f t="shared" si="0"/>
        <v>42563.724618055552</v>
      </c>
      <c r="M7" s="13">
        <f t="shared" si="1"/>
        <v>2016</v>
      </c>
      <c r="N7" t="b">
        <v>0</v>
      </c>
      <c r="O7">
        <v>47</v>
      </c>
      <c r="P7" t="b">
        <v>1</v>
      </c>
      <c r="Q7" t="s">
        <v>8264</v>
      </c>
      <c r="R7" s="6">
        <f t="shared" si="2"/>
        <v>9.777444361090272E-2</v>
      </c>
      <c r="S7" s="10">
        <f t="shared" si="3"/>
        <v>93.40425531914893</v>
      </c>
      <c r="T7" t="str">
        <f t="shared" si="4"/>
        <v>film &amp; video/</v>
      </c>
      <c r="U7" t="str">
        <f t="shared" si="5"/>
        <v>television</v>
      </c>
      <c r="V7">
        <f t="shared" si="6"/>
        <v>13</v>
      </c>
      <c r="W7">
        <f t="shared" si="7"/>
        <v>23</v>
      </c>
    </row>
    <row r="8" spans="1:23" ht="45" x14ac:dyDescent="0.25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f t="shared" si="8"/>
        <v>41803.864004629628</v>
      </c>
      <c r="K8">
        <v>1401846250</v>
      </c>
      <c r="L8" s="14">
        <f t="shared" si="0"/>
        <v>41793.864004629628</v>
      </c>
      <c r="M8" s="13">
        <f t="shared" si="1"/>
        <v>2014</v>
      </c>
      <c r="N8" t="b">
        <v>0</v>
      </c>
      <c r="O8">
        <v>58</v>
      </c>
      <c r="P8" t="b">
        <v>1</v>
      </c>
      <c r="Q8" t="s">
        <v>8264</v>
      </c>
      <c r="R8" s="6">
        <f t="shared" si="2"/>
        <v>6.4875000000000002E-2</v>
      </c>
      <c r="S8" s="10">
        <f t="shared" si="3"/>
        <v>146.87931034482759</v>
      </c>
      <c r="T8" t="str">
        <f t="shared" si="4"/>
        <v>film &amp; video/</v>
      </c>
      <c r="U8" t="str">
        <f t="shared" si="5"/>
        <v>television</v>
      </c>
      <c r="V8">
        <f t="shared" si="6"/>
        <v>13</v>
      </c>
      <c r="W8">
        <f t="shared" si="7"/>
        <v>23</v>
      </c>
    </row>
    <row r="9" spans="1:23" ht="45" x14ac:dyDescent="0.25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f t="shared" si="8"/>
        <v>42555.838738425919</v>
      </c>
      <c r="K9">
        <v>1464224867</v>
      </c>
      <c r="L9" s="14">
        <f t="shared" si="0"/>
        <v>42515.838738425919</v>
      </c>
      <c r="M9" s="13">
        <f t="shared" si="1"/>
        <v>2016</v>
      </c>
      <c r="N9" t="b">
        <v>0</v>
      </c>
      <c r="O9">
        <v>57</v>
      </c>
      <c r="P9" t="b">
        <v>1</v>
      </c>
      <c r="Q9" t="s">
        <v>8264</v>
      </c>
      <c r="R9" s="6">
        <f t="shared" si="2"/>
        <v>1.2222222222222223E-2</v>
      </c>
      <c r="S9" s="10">
        <f t="shared" si="3"/>
        <v>159.82456140350877</v>
      </c>
      <c r="T9" t="str">
        <f t="shared" si="4"/>
        <v>film &amp; video/</v>
      </c>
      <c r="U9" t="str">
        <f t="shared" si="5"/>
        <v>television</v>
      </c>
      <c r="V9">
        <f t="shared" si="6"/>
        <v>13</v>
      </c>
      <c r="W9">
        <f t="shared" si="7"/>
        <v>23</v>
      </c>
    </row>
    <row r="10" spans="1:23" x14ac:dyDescent="0.25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f t="shared" si="8"/>
        <v>42475.666666666664</v>
      </c>
      <c r="K10">
        <v>1460155212</v>
      </c>
      <c r="L10" s="14">
        <f t="shared" si="0"/>
        <v>42468.736249999994</v>
      </c>
      <c r="M10" s="13">
        <f t="shared" si="1"/>
        <v>2016</v>
      </c>
      <c r="N10" t="b">
        <v>0</v>
      </c>
      <c r="O10">
        <v>12</v>
      </c>
      <c r="P10" t="b">
        <v>1</v>
      </c>
      <c r="Q10" t="s">
        <v>8264</v>
      </c>
      <c r="R10" s="6">
        <f t="shared" si="2"/>
        <v>4.3428571428570911E-4</v>
      </c>
      <c r="S10" s="10">
        <f t="shared" si="3"/>
        <v>291.79333333333335</v>
      </c>
      <c r="T10" t="str">
        <f t="shared" si="4"/>
        <v>film &amp; video/</v>
      </c>
      <c r="U10" t="str">
        <f t="shared" si="5"/>
        <v>television</v>
      </c>
      <c r="V10">
        <f t="shared" si="6"/>
        <v>13</v>
      </c>
      <c r="W10">
        <f t="shared" si="7"/>
        <v>23</v>
      </c>
    </row>
    <row r="11" spans="1:23" ht="45" x14ac:dyDescent="0.25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f t="shared" si="8"/>
        <v>42476.895185185182</v>
      </c>
      <c r="K11">
        <v>1458268144</v>
      </c>
      <c r="L11" s="14">
        <f t="shared" si="0"/>
        <v>42446.895185185182</v>
      </c>
      <c r="M11" s="13">
        <f t="shared" si="1"/>
        <v>2016</v>
      </c>
      <c r="N11" t="b">
        <v>0</v>
      </c>
      <c r="O11">
        <v>20</v>
      </c>
      <c r="P11" t="b">
        <v>1</v>
      </c>
      <c r="Q11" t="s">
        <v>8264</v>
      </c>
      <c r="R11" s="6">
        <f t="shared" si="2"/>
        <v>0.25998000000000004</v>
      </c>
      <c r="S11" s="10">
        <f t="shared" si="3"/>
        <v>31.499500000000001</v>
      </c>
      <c r="T11" t="str">
        <f t="shared" si="4"/>
        <v>film &amp; video/</v>
      </c>
      <c r="U11" t="str">
        <f t="shared" si="5"/>
        <v>television</v>
      </c>
      <c r="V11">
        <f t="shared" si="6"/>
        <v>13</v>
      </c>
      <c r="W11">
        <f t="shared" si="7"/>
        <v>23</v>
      </c>
    </row>
    <row r="12" spans="1:23" ht="45" x14ac:dyDescent="0.25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f t="shared" si="8"/>
        <v>41814.859710648147</v>
      </c>
      <c r="K12">
        <v>1400636279</v>
      </c>
      <c r="L12" s="14">
        <f t="shared" si="0"/>
        <v>41779.859710648147</v>
      </c>
      <c r="M12" s="13">
        <f t="shared" si="1"/>
        <v>2014</v>
      </c>
      <c r="N12" t="b">
        <v>0</v>
      </c>
      <c r="O12">
        <v>19</v>
      </c>
      <c r="P12" t="b">
        <v>1</v>
      </c>
      <c r="Q12" t="s">
        <v>8264</v>
      </c>
      <c r="R12" s="6">
        <f t="shared" si="2"/>
        <v>5.0000000000000001E-3</v>
      </c>
      <c r="S12" s="10">
        <f t="shared" si="3"/>
        <v>158.68421052631578</v>
      </c>
      <c r="T12" t="str">
        <f t="shared" si="4"/>
        <v>film &amp; video/</v>
      </c>
      <c r="U12" t="str">
        <f t="shared" si="5"/>
        <v>television</v>
      </c>
      <c r="V12">
        <f t="shared" si="6"/>
        <v>13</v>
      </c>
      <c r="W12">
        <f t="shared" si="7"/>
        <v>23</v>
      </c>
    </row>
    <row r="13" spans="1:23" ht="45" x14ac:dyDescent="0.25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f t="shared" si="8"/>
        <v>42603.916666666664</v>
      </c>
      <c r="K13">
        <v>1469126462</v>
      </c>
      <c r="L13" s="14">
        <f t="shared" si="0"/>
        <v>42572.570162037031</v>
      </c>
      <c r="M13" s="13">
        <f t="shared" si="1"/>
        <v>2016</v>
      </c>
      <c r="N13" t="b">
        <v>0</v>
      </c>
      <c r="O13">
        <v>75</v>
      </c>
      <c r="P13" t="b">
        <v>1</v>
      </c>
      <c r="Q13" t="s">
        <v>8264</v>
      </c>
      <c r="R13" s="6">
        <f t="shared" si="2"/>
        <v>0.20499999999999999</v>
      </c>
      <c r="S13" s="10">
        <f t="shared" si="3"/>
        <v>80.333333333333329</v>
      </c>
      <c r="T13" t="str">
        <f t="shared" si="4"/>
        <v>film &amp; video/</v>
      </c>
      <c r="U13" t="str">
        <f t="shared" si="5"/>
        <v>television</v>
      </c>
      <c r="V13">
        <f t="shared" si="6"/>
        <v>13</v>
      </c>
      <c r="W13">
        <f t="shared" si="7"/>
        <v>23</v>
      </c>
    </row>
    <row r="14" spans="1:23" ht="45" x14ac:dyDescent="0.25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f t="shared" si="8"/>
        <v>41835.916666666664</v>
      </c>
      <c r="K14">
        <v>1401642425</v>
      </c>
      <c r="L14" s="14">
        <f t="shared" si="0"/>
        <v>41791.504918981482</v>
      </c>
      <c r="M14" s="13">
        <f t="shared" si="1"/>
        <v>2014</v>
      </c>
      <c r="N14" t="b">
        <v>0</v>
      </c>
      <c r="O14">
        <v>827</v>
      </c>
      <c r="P14" t="b">
        <v>1</v>
      </c>
      <c r="Q14" t="s">
        <v>8264</v>
      </c>
      <c r="R14" s="6">
        <f t="shared" si="2"/>
        <v>0.65293333333333337</v>
      </c>
      <c r="S14" s="10">
        <f t="shared" si="3"/>
        <v>59.961305925030231</v>
      </c>
      <c r="T14" t="str">
        <f t="shared" si="4"/>
        <v>film &amp; video/</v>
      </c>
      <c r="U14" t="str">
        <f t="shared" si="5"/>
        <v>television</v>
      </c>
      <c r="V14">
        <f t="shared" si="6"/>
        <v>13</v>
      </c>
      <c r="W14">
        <f t="shared" si="7"/>
        <v>23</v>
      </c>
    </row>
    <row r="15" spans="1:23" ht="30" x14ac:dyDescent="0.25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f t="shared" si="8"/>
        <v>42544.643749999996</v>
      </c>
      <c r="K15">
        <v>1463588109</v>
      </c>
      <c r="L15" s="14">
        <f t="shared" si="0"/>
        <v>42508.468854166662</v>
      </c>
      <c r="M15" s="13">
        <f t="shared" si="1"/>
        <v>2016</v>
      </c>
      <c r="N15" t="b">
        <v>0</v>
      </c>
      <c r="O15">
        <v>51</v>
      </c>
      <c r="P15" t="b">
        <v>1</v>
      </c>
      <c r="Q15" t="s">
        <v>8264</v>
      </c>
      <c r="R15" s="6">
        <f t="shared" si="2"/>
        <v>0.59971428571428576</v>
      </c>
      <c r="S15" s="10">
        <f t="shared" si="3"/>
        <v>109.78431372549019</v>
      </c>
      <c r="T15" t="str">
        <f t="shared" si="4"/>
        <v>film &amp; video/</v>
      </c>
      <c r="U15" t="str">
        <f t="shared" si="5"/>
        <v>television</v>
      </c>
      <c r="V15">
        <f t="shared" si="6"/>
        <v>13</v>
      </c>
      <c r="W15">
        <f t="shared" si="7"/>
        <v>23</v>
      </c>
    </row>
    <row r="16" spans="1:23" ht="30" x14ac:dyDescent="0.25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f t="shared" si="8"/>
        <v>41833.374305555553</v>
      </c>
      <c r="K16">
        <v>1403051888</v>
      </c>
      <c r="L16" s="14">
        <f t="shared" si="0"/>
        <v>41807.818148148144</v>
      </c>
      <c r="M16" s="13">
        <f t="shared" si="1"/>
        <v>2014</v>
      </c>
      <c r="N16" t="b">
        <v>0</v>
      </c>
      <c r="O16">
        <v>41</v>
      </c>
      <c r="P16" t="b">
        <v>1</v>
      </c>
      <c r="Q16" t="s">
        <v>8264</v>
      </c>
      <c r="R16" s="6">
        <f t="shared" si="2"/>
        <v>9.3333333333333341E-3</v>
      </c>
      <c r="S16" s="10">
        <f t="shared" si="3"/>
        <v>147.70731707317074</v>
      </c>
      <c r="T16" t="str">
        <f t="shared" si="4"/>
        <v>film &amp; video/</v>
      </c>
      <c r="U16" t="str">
        <f t="shared" si="5"/>
        <v>television</v>
      </c>
      <c r="V16">
        <f t="shared" si="6"/>
        <v>13</v>
      </c>
      <c r="W16">
        <f t="shared" si="7"/>
        <v>23</v>
      </c>
    </row>
    <row r="17" spans="1:23" ht="45" x14ac:dyDescent="0.25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f t="shared" si="8"/>
        <v>42274.634722222218</v>
      </c>
      <c r="K17">
        <v>1441790658</v>
      </c>
      <c r="L17" s="14">
        <f t="shared" si="0"/>
        <v>42256.183541666665</v>
      </c>
      <c r="M17" s="13">
        <f t="shared" si="1"/>
        <v>2015</v>
      </c>
      <c r="N17" t="b">
        <v>0</v>
      </c>
      <c r="O17">
        <v>98</v>
      </c>
      <c r="P17" t="b">
        <v>1</v>
      </c>
      <c r="Q17" t="s">
        <v>8264</v>
      </c>
      <c r="R17" s="6">
        <f t="shared" si="2"/>
        <v>6.6000000000000003E-2</v>
      </c>
      <c r="S17" s="10">
        <f t="shared" si="3"/>
        <v>21.755102040816325</v>
      </c>
      <c r="T17" t="str">
        <f t="shared" si="4"/>
        <v>film &amp; video/</v>
      </c>
      <c r="U17" t="str">
        <f t="shared" si="5"/>
        <v>television</v>
      </c>
      <c r="V17">
        <f t="shared" si="6"/>
        <v>13</v>
      </c>
      <c r="W17">
        <f t="shared" si="7"/>
        <v>23</v>
      </c>
    </row>
    <row r="18" spans="1:23" ht="45" x14ac:dyDescent="0.25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f t="shared" si="8"/>
        <v>41806.020833333328</v>
      </c>
      <c r="K18">
        <v>1398971211</v>
      </c>
      <c r="L18" s="14">
        <f t="shared" si="0"/>
        <v>41760.588090277779</v>
      </c>
      <c r="M18" s="13">
        <f t="shared" si="1"/>
        <v>2014</v>
      </c>
      <c r="N18" t="b">
        <v>0</v>
      </c>
      <c r="O18">
        <v>70</v>
      </c>
      <c r="P18" t="b">
        <v>1</v>
      </c>
      <c r="Q18" t="s">
        <v>8264</v>
      </c>
      <c r="R18" s="6">
        <f t="shared" si="2"/>
        <v>2.4166666666666668E-3</v>
      </c>
      <c r="S18" s="10">
        <f t="shared" si="3"/>
        <v>171.84285714285716</v>
      </c>
      <c r="T18" t="str">
        <f t="shared" si="4"/>
        <v>film &amp; video/</v>
      </c>
      <c r="U18" t="str">
        <f t="shared" si="5"/>
        <v>television</v>
      </c>
      <c r="V18">
        <f t="shared" si="6"/>
        <v>13</v>
      </c>
      <c r="W18">
        <f t="shared" si="7"/>
        <v>23</v>
      </c>
    </row>
    <row r="19" spans="1:23" ht="45" x14ac:dyDescent="0.25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f t="shared" si="8"/>
        <v>41947.565069444441</v>
      </c>
      <c r="K19">
        <v>1412530422</v>
      </c>
      <c r="L19" s="14">
        <f t="shared" si="0"/>
        <v>41917.523402777777</v>
      </c>
      <c r="M19" s="13">
        <f t="shared" si="1"/>
        <v>2014</v>
      </c>
      <c r="N19" t="b">
        <v>0</v>
      </c>
      <c r="O19">
        <v>36</v>
      </c>
      <c r="P19" t="b">
        <v>1</v>
      </c>
      <c r="Q19" t="s">
        <v>8264</v>
      </c>
      <c r="R19" s="6">
        <f t="shared" si="2"/>
        <v>6.6666666666666671E-3</v>
      </c>
      <c r="S19" s="10">
        <f t="shared" si="3"/>
        <v>41.944444444444443</v>
      </c>
      <c r="T19" t="str">
        <f t="shared" si="4"/>
        <v>film &amp; video/</v>
      </c>
      <c r="U19" t="str">
        <f t="shared" si="5"/>
        <v>television</v>
      </c>
      <c r="V19">
        <f t="shared" si="6"/>
        <v>13</v>
      </c>
      <c r="W19">
        <f t="shared" si="7"/>
        <v>23</v>
      </c>
    </row>
    <row r="20" spans="1:23" ht="45" x14ac:dyDescent="0.25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f t="shared" si="8"/>
        <v>41899.333981481475</v>
      </c>
      <c r="K20">
        <v>1408366856</v>
      </c>
      <c r="L20" s="14">
        <f t="shared" si="0"/>
        <v>41869.333981481475</v>
      </c>
      <c r="M20" s="13">
        <f t="shared" si="1"/>
        <v>2014</v>
      </c>
      <c r="N20" t="b">
        <v>0</v>
      </c>
      <c r="O20">
        <v>342</v>
      </c>
      <c r="P20" t="b">
        <v>1</v>
      </c>
      <c r="Q20" t="s">
        <v>8264</v>
      </c>
      <c r="R20" s="6">
        <f t="shared" si="2"/>
        <v>6.3211000000000059E-2</v>
      </c>
      <c r="S20" s="10">
        <f t="shared" si="3"/>
        <v>93.264122807017543</v>
      </c>
      <c r="T20" t="str">
        <f t="shared" si="4"/>
        <v>film &amp; video/</v>
      </c>
      <c r="U20" t="str">
        <f t="shared" si="5"/>
        <v>television</v>
      </c>
      <c r="V20">
        <f t="shared" si="6"/>
        <v>13</v>
      </c>
      <c r="W20">
        <f t="shared" si="7"/>
        <v>23</v>
      </c>
    </row>
    <row r="21" spans="1:23" ht="45" x14ac:dyDescent="0.25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f t="shared" si="8"/>
        <v>42205.608032407406</v>
      </c>
      <c r="K21">
        <v>1434828934</v>
      </c>
      <c r="L21" s="14">
        <f t="shared" si="0"/>
        <v>42175.608032407406</v>
      </c>
      <c r="M21" s="13">
        <f t="shared" si="1"/>
        <v>2015</v>
      </c>
      <c r="N21" t="b">
        <v>0</v>
      </c>
      <c r="O21">
        <v>22</v>
      </c>
      <c r="P21" t="b">
        <v>1</v>
      </c>
      <c r="Q21" t="s">
        <v>8264</v>
      </c>
      <c r="R21" s="6">
        <f t="shared" si="2"/>
        <v>0.45294117647058824</v>
      </c>
      <c r="S21" s="10">
        <f t="shared" si="3"/>
        <v>56.136363636363633</v>
      </c>
      <c r="T21" t="str">
        <f t="shared" si="4"/>
        <v>film &amp; video/</v>
      </c>
      <c r="U21" t="str">
        <f t="shared" si="5"/>
        <v>television</v>
      </c>
      <c r="V21">
        <f t="shared" si="6"/>
        <v>13</v>
      </c>
      <c r="W21">
        <f t="shared" si="7"/>
        <v>23</v>
      </c>
    </row>
    <row r="22" spans="1:23" ht="45" x14ac:dyDescent="0.25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f t="shared" si="8"/>
        <v>42260.549907407403</v>
      </c>
      <c r="K22">
        <v>1436983912</v>
      </c>
      <c r="L22" s="14">
        <f t="shared" si="0"/>
        <v>42200.549907407403</v>
      </c>
      <c r="M22" s="13">
        <f t="shared" si="1"/>
        <v>2015</v>
      </c>
      <c r="N22" t="b">
        <v>0</v>
      </c>
      <c r="O22">
        <v>25</v>
      </c>
      <c r="P22" t="b">
        <v>1</v>
      </c>
      <c r="Q22" t="s">
        <v>8264</v>
      </c>
      <c r="R22" s="6">
        <f t="shared" si="2"/>
        <v>2E-3</v>
      </c>
      <c r="S22" s="10">
        <f t="shared" si="3"/>
        <v>80.16</v>
      </c>
      <c r="T22" t="str">
        <f t="shared" si="4"/>
        <v>film &amp; video/</v>
      </c>
      <c r="U22" t="str">
        <f t="shared" si="5"/>
        <v>television</v>
      </c>
      <c r="V22">
        <f t="shared" si="6"/>
        <v>13</v>
      </c>
      <c r="W22">
        <f t="shared" si="7"/>
        <v>23</v>
      </c>
    </row>
    <row r="23" spans="1:23" ht="45" x14ac:dyDescent="0.25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f t="shared" si="8"/>
        <v>41908.418854166666</v>
      </c>
      <c r="K23">
        <v>1409151789</v>
      </c>
      <c r="L23" s="14">
        <f t="shared" si="0"/>
        <v>41878.418854166666</v>
      </c>
      <c r="M23" s="13">
        <f t="shared" si="1"/>
        <v>2014</v>
      </c>
      <c r="N23" t="b">
        <v>0</v>
      </c>
      <c r="O23">
        <v>101</v>
      </c>
      <c r="P23" t="b">
        <v>1</v>
      </c>
      <c r="Q23" t="s">
        <v>8264</v>
      </c>
      <c r="R23" s="6">
        <f t="shared" si="2"/>
        <v>9.1351351351351348E-2</v>
      </c>
      <c r="S23" s="10">
        <f t="shared" si="3"/>
        <v>199.9009900990099</v>
      </c>
      <c r="T23" t="str">
        <f t="shared" si="4"/>
        <v>film &amp; video/</v>
      </c>
      <c r="U23" t="str">
        <f t="shared" si="5"/>
        <v>television</v>
      </c>
      <c r="V23">
        <f t="shared" si="6"/>
        <v>13</v>
      </c>
      <c r="W23">
        <f t="shared" si="7"/>
        <v>23</v>
      </c>
    </row>
    <row r="24" spans="1:23" ht="30" x14ac:dyDescent="0.25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f t="shared" si="8"/>
        <v>42005.124305555553</v>
      </c>
      <c r="K24">
        <v>1418766740</v>
      </c>
      <c r="L24" s="14">
        <f t="shared" si="0"/>
        <v>41989.703009259254</v>
      </c>
      <c r="M24" s="13">
        <f t="shared" si="1"/>
        <v>2014</v>
      </c>
      <c r="N24" t="b">
        <v>0</v>
      </c>
      <c r="O24">
        <v>8</v>
      </c>
      <c r="P24" t="b">
        <v>1</v>
      </c>
      <c r="Q24" t="s">
        <v>8264</v>
      </c>
      <c r="R24" s="6">
        <f t="shared" si="2"/>
        <v>0.17142857142857143</v>
      </c>
      <c r="S24" s="10">
        <f t="shared" si="3"/>
        <v>51.25</v>
      </c>
      <c r="T24" t="str">
        <f t="shared" si="4"/>
        <v>film &amp; video/</v>
      </c>
      <c r="U24" t="str">
        <f t="shared" si="5"/>
        <v>television</v>
      </c>
      <c r="V24">
        <f t="shared" si="6"/>
        <v>13</v>
      </c>
      <c r="W24">
        <f t="shared" si="7"/>
        <v>23</v>
      </c>
    </row>
    <row r="25" spans="1:23" ht="45" x14ac:dyDescent="0.25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f t="shared" si="8"/>
        <v>42124.430555555555</v>
      </c>
      <c r="K25">
        <v>1428086501</v>
      </c>
      <c r="L25" s="14">
        <f t="shared" si="0"/>
        <v>42097.570613425924</v>
      </c>
      <c r="M25" s="13">
        <f t="shared" si="1"/>
        <v>2015</v>
      </c>
      <c r="N25" t="b">
        <v>0</v>
      </c>
      <c r="O25">
        <v>23</v>
      </c>
      <c r="P25" t="b">
        <v>1</v>
      </c>
      <c r="Q25" t="s">
        <v>8264</v>
      </c>
      <c r="R25" s="6">
        <f t="shared" si="2"/>
        <v>0.185</v>
      </c>
      <c r="S25" s="10">
        <f t="shared" si="3"/>
        <v>103.04347826086956</v>
      </c>
      <c r="T25" t="str">
        <f t="shared" si="4"/>
        <v>film &amp; video/</v>
      </c>
      <c r="U25" t="str">
        <f t="shared" si="5"/>
        <v>television</v>
      </c>
      <c r="V25">
        <f t="shared" si="6"/>
        <v>13</v>
      </c>
      <c r="W25">
        <f t="shared" si="7"/>
        <v>23</v>
      </c>
    </row>
    <row r="26" spans="1:23" ht="30" x14ac:dyDescent="0.25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f t="shared" si="8"/>
        <v>42262.610416666663</v>
      </c>
      <c r="K26">
        <v>1439494863</v>
      </c>
      <c r="L26" s="14">
        <f t="shared" si="0"/>
        <v>42229.611840277772</v>
      </c>
      <c r="M26" s="13">
        <f t="shared" si="1"/>
        <v>2015</v>
      </c>
      <c r="N26" t="b">
        <v>0</v>
      </c>
      <c r="O26">
        <v>574</v>
      </c>
      <c r="P26" t="b">
        <v>1</v>
      </c>
      <c r="Q26" t="s">
        <v>8264</v>
      </c>
      <c r="R26" s="6">
        <f t="shared" si="2"/>
        <v>8.8076857142857207E-2</v>
      </c>
      <c r="S26" s="10">
        <f t="shared" si="3"/>
        <v>66.346149825783982</v>
      </c>
      <c r="T26" t="str">
        <f t="shared" si="4"/>
        <v>film &amp; video/</v>
      </c>
      <c r="U26" t="str">
        <f t="shared" si="5"/>
        <v>television</v>
      </c>
      <c r="V26">
        <f t="shared" si="6"/>
        <v>13</v>
      </c>
      <c r="W26">
        <f t="shared" si="7"/>
        <v>23</v>
      </c>
    </row>
    <row r="27" spans="1:23" ht="45" x14ac:dyDescent="0.25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f t="shared" si="8"/>
        <v>42377.816678240742</v>
      </c>
      <c r="K27">
        <v>1447115761</v>
      </c>
      <c r="L27" s="14">
        <f t="shared" si="0"/>
        <v>42317.816678240742</v>
      </c>
      <c r="M27" s="13">
        <f t="shared" si="1"/>
        <v>2015</v>
      </c>
      <c r="N27" t="b">
        <v>0</v>
      </c>
      <c r="O27">
        <v>14</v>
      </c>
      <c r="P27" t="b">
        <v>1</v>
      </c>
      <c r="Q27" t="s">
        <v>8264</v>
      </c>
      <c r="R27" s="6">
        <f t="shared" si="2"/>
        <v>0.33333333333333331</v>
      </c>
      <c r="S27" s="10">
        <f t="shared" si="3"/>
        <v>57.142857142857146</v>
      </c>
      <c r="T27" t="str">
        <f t="shared" si="4"/>
        <v>film &amp; video/</v>
      </c>
      <c r="U27" t="str">
        <f t="shared" si="5"/>
        <v>television</v>
      </c>
      <c r="V27">
        <f t="shared" si="6"/>
        <v>13</v>
      </c>
      <c r="W27">
        <f t="shared" si="7"/>
        <v>23</v>
      </c>
    </row>
    <row r="28" spans="1:23" ht="30" x14ac:dyDescent="0.25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f t="shared" si="8"/>
        <v>41868.307222222218</v>
      </c>
      <c r="K28">
        <v>1404822144</v>
      </c>
      <c r="L28" s="14">
        <f t="shared" si="0"/>
        <v>41828.307222222218</v>
      </c>
      <c r="M28" s="13">
        <f t="shared" si="1"/>
        <v>2014</v>
      </c>
      <c r="N28" t="b">
        <v>0</v>
      </c>
      <c r="O28">
        <v>19</v>
      </c>
      <c r="P28" t="b">
        <v>1</v>
      </c>
      <c r="Q28" t="s">
        <v>8264</v>
      </c>
      <c r="R28" s="6">
        <f t="shared" si="2"/>
        <v>0.55200000000000005</v>
      </c>
      <c r="S28" s="10">
        <f t="shared" si="3"/>
        <v>102.10526315789474</v>
      </c>
      <c r="T28" t="str">
        <f t="shared" si="4"/>
        <v>film &amp; video/</v>
      </c>
      <c r="U28" t="str">
        <f t="shared" si="5"/>
        <v>television</v>
      </c>
      <c r="V28">
        <f t="shared" si="6"/>
        <v>13</v>
      </c>
      <c r="W28">
        <f t="shared" si="7"/>
        <v>23</v>
      </c>
    </row>
    <row r="29" spans="1:23" ht="45" x14ac:dyDescent="0.25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f t="shared" si="8"/>
        <v>41958.998067129629</v>
      </c>
      <c r="K29">
        <v>1413518233</v>
      </c>
      <c r="L29" s="14">
        <f t="shared" si="0"/>
        <v>41928.956400462957</v>
      </c>
      <c r="M29" s="13">
        <f t="shared" si="1"/>
        <v>2014</v>
      </c>
      <c r="N29" t="b">
        <v>0</v>
      </c>
      <c r="O29">
        <v>150</v>
      </c>
      <c r="P29" t="b">
        <v>1</v>
      </c>
      <c r="Q29" t="s">
        <v>8264</v>
      </c>
      <c r="R29" s="6">
        <f t="shared" si="2"/>
        <v>0.11724999999999999</v>
      </c>
      <c r="S29" s="10">
        <f t="shared" si="3"/>
        <v>148.96666666666667</v>
      </c>
      <c r="T29" t="str">
        <f t="shared" si="4"/>
        <v>film &amp; video/</v>
      </c>
      <c r="U29" t="str">
        <f t="shared" si="5"/>
        <v>television</v>
      </c>
      <c r="V29">
        <f t="shared" si="6"/>
        <v>13</v>
      </c>
      <c r="W29">
        <f t="shared" si="7"/>
        <v>23</v>
      </c>
    </row>
    <row r="30" spans="1:23" ht="30" x14ac:dyDescent="0.25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f t="shared" si="8"/>
        <v>42354.755601851844</v>
      </c>
      <c r="K30">
        <v>1447715284</v>
      </c>
      <c r="L30" s="14">
        <f t="shared" si="0"/>
        <v>42324.755601851844</v>
      </c>
      <c r="M30" s="13">
        <f t="shared" si="1"/>
        <v>2015</v>
      </c>
      <c r="N30" t="b">
        <v>0</v>
      </c>
      <c r="O30">
        <v>71</v>
      </c>
      <c r="P30" t="b">
        <v>1</v>
      </c>
      <c r="Q30" t="s">
        <v>8264</v>
      </c>
      <c r="R30" s="6">
        <f t="shared" si="2"/>
        <v>3.5000000000000001E-3</v>
      </c>
      <c r="S30" s="10">
        <f t="shared" si="3"/>
        <v>169.6056338028169</v>
      </c>
      <c r="T30" t="str">
        <f t="shared" si="4"/>
        <v>film &amp; video/</v>
      </c>
      <c r="U30" t="str">
        <f t="shared" si="5"/>
        <v>television</v>
      </c>
      <c r="V30">
        <f t="shared" si="6"/>
        <v>13</v>
      </c>
      <c r="W30">
        <f t="shared" si="7"/>
        <v>23</v>
      </c>
    </row>
    <row r="31" spans="1:23" ht="45" x14ac:dyDescent="0.25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f t="shared" si="8"/>
        <v>41842.464907407404</v>
      </c>
      <c r="K31">
        <v>1403453368</v>
      </c>
      <c r="L31" s="14">
        <f t="shared" si="0"/>
        <v>41812.464907407404</v>
      </c>
      <c r="M31" s="13">
        <f t="shared" si="1"/>
        <v>2014</v>
      </c>
      <c r="N31" t="b">
        <v>0</v>
      </c>
      <c r="O31">
        <v>117</v>
      </c>
      <c r="P31" t="b">
        <v>1</v>
      </c>
      <c r="Q31" t="s">
        <v>8264</v>
      </c>
      <c r="R31" s="6">
        <f t="shared" si="2"/>
        <v>0.23333333333333334</v>
      </c>
      <c r="S31" s="10">
        <f t="shared" si="3"/>
        <v>31.623931623931625</v>
      </c>
      <c r="T31" t="str">
        <f t="shared" si="4"/>
        <v>film &amp; video/</v>
      </c>
      <c r="U31" t="str">
        <f t="shared" si="5"/>
        <v>television</v>
      </c>
      <c r="V31">
        <f t="shared" si="6"/>
        <v>13</v>
      </c>
      <c r="W31">
        <f t="shared" si="7"/>
        <v>23</v>
      </c>
    </row>
    <row r="32" spans="1:23" ht="45" x14ac:dyDescent="0.25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f t="shared" si="8"/>
        <v>41872.084664351853</v>
      </c>
      <c r="K32">
        <v>1406012515</v>
      </c>
      <c r="L32" s="14">
        <f t="shared" si="0"/>
        <v>41842.084664351853</v>
      </c>
      <c r="M32" s="13">
        <f t="shared" si="1"/>
        <v>2014</v>
      </c>
      <c r="N32" t="b">
        <v>0</v>
      </c>
      <c r="O32">
        <v>53</v>
      </c>
      <c r="P32" t="b">
        <v>1</v>
      </c>
      <c r="Q32" t="s">
        <v>8264</v>
      </c>
      <c r="R32" s="6">
        <f t="shared" si="2"/>
        <v>1.2997499999999945E-2</v>
      </c>
      <c r="S32" s="10">
        <f t="shared" si="3"/>
        <v>76.45264150943396</v>
      </c>
      <c r="T32" t="str">
        <f t="shared" si="4"/>
        <v>film &amp; video/</v>
      </c>
      <c r="U32" t="str">
        <f t="shared" si="5"/>
        <v>television</v>
      </c>
      <c r="V32">
        <f t="shared" si="6"/>
        <v>13</v>
      </c>
      <c r="W32">
        <f t="shared" si="7"/>
        <v>23</v>
      </c>
    </row>
    <row r="33" spans="1:23" ht="45" x14ac:dyDescent="0.25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f t="shared" si="8"/>
        <v>42394.583726851844</v>
      </c>
      <c r="K33">
        <v>1452193234</v>
      </c>
      <c r="L33" s="14">
        <f t="shared" si="0"/>
        <v>42376.583726851844</v>
      </c>
      <c r="M33" s="13">
        <f t="shared" si="1"/>
        <v>2016</v>
      </c>
      <c r="N33" t="b">
        <v>0</v>
      </c>
      <c r="O33">
        <v>1</v>
      </c>
      <c r="P33" t="b">
        <v>1</v>
      </c>
      <c r="Q33" t="s">
        <v>8264</v>
      </c>
      <c r="R33" s="6">
        <f t="shared" si="2"/>
        <v>0</v>
      </c>
      <c r="S33" s="10">
        <f t="shared" si="3"/>
        <v>13</v>
      </c>
      <c r="T33" t="str">
        <f t="shared" si="4"/>
        <v>film &amp; video/</v>
      </c>
      <c r="U33" t="str">
        <f t="shared" si="5"/>
        <v>television</v>
      </c>
      <c r="V33">
        <f t="shared" si="6"/>
        <v>13</v>
      </c>
      <c r="W33">
        <f t="shared" si="7"/>
        <v>23</v>
      </c>
    </row>
    <row r="34" spans="1:23" ht="45" x14ac:dyDescent="0.25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f t="shared" si="8"/>
        <v>42502.957638888889</v>
      </c>
      <c r="K34">
        <v>1459523017</v>
      </c>
      <c r="L34" s="14">
        <f t="shared" si="0"/>
        <v>42461.419178240736</v>
      </c>
      <c r="M34" s="13">
        <f t="shared" si="1"/>
        <v>2016</v>
      </c>
      <c r="N34" t="b">
        <v>0</v>
      </c>
      <c r="O34">
        <v>89</v>
      </c>
      <c r="P34" t="b">
        <v>1</v>
      </c>
      <c r="Q34" t="s">
        <v>8264</v>
      </c>
      <c r="R34" s="6">
        <f t="shared" si="2"/>
        <v>2.4604569420035149E-3</v>
      </c>
      <c r="S34" s="10">
        <f t="shared" si="3"/>
        <v>320.44943820224717</v>
      </c>
      <c r="T34" t="str">
        <f t="shared" si="4"/>
        <v>film &amp; video/</v>
      </c>
      <c r="U34" t="str">
        <f t="shared" si="5"/>
        <v>television</v>
      </c>
      <c r="V34">
        <f t="shared" si="6"/>
        <v>13</v>
      </c>
      <c r="W34">
        <f t="shared" si="7"/>
        <v>23</v>
      </c>
    </row>
    <row r="35" spans="1:23" ht="45" x14ac:dyDescent="0.25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f t="shared" si="8"/>
        <v>42316.494224537033</v>
      </c>
      <c r="K35">
        <v>1444405901</v>
      </c>
      <c r="L35" s="14">
        <f t="shared" si="0"/>
        <v>42286.452557870369</v>
      </c>
      <c r="M35" s="13">
        <f t="shared" si="1"/>
        <v>2015</v>
      </c>
      <c r="N35" t="b">
        <v>0</v>
      </c>
      <c r="O35">
        <v>64</v>
      </c>
      <c r="P35" t="b">
        <v>1</v>
      </c>
      <c r="Q35" t="s">
        <v>8264</v>
      </c>
      <c r="R35" s="6">
        <f t="shared" si="2"/>
        <v>2.0952380952380951E-2</v>
      </c>
      <c r="S35" s="10">
        <f t="shared" si="3"/>
        <v>83.75</v>
      </c>
      <c r="T35" t="str">
        <f t="shared" si="4"/>
        <v>film &amp; video/</v>
      </c>
      <c r="U35" t="str">
        <f t="shared" si="5"/>
        <v>television</v>
      </c>
      <c r="V35">
        <f t="shared" si="6"/>
        <v>13</v>
      </c>
      <c r="W35">
        <f t="shared" si="7"/>
        <v>23</v>
      </c>
    </row>
    <row r="36" spans="1:23" ht="45" x14ac:dyDescent="0.25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f t="shared" si="8"/>
        <v>41856.113437499997</v>
      </c>
      <c r="K36">
        <v>1405928601</v>
      </c>
      <c r="L36" s="14">
        <f t="shared" si="0"/>
        <v>41841.113437499997</v>
      </c>
      <c r="M36" s="13">
        <f t="shared" si="1"/>
        <v>2014</v>
      </c>
      <c r="N36" t="b">
        <v>0</v>
      </c>
      <c r="O36">
        <v>68</v>
      </c>
      <c r="P36" t="b">
        <v>1</v>
      </c>
      <c r="Q36" t="s">
        <v>8264</v>
      </c>
      <c r="R36" s="6">
        <f t="shared" si="2"/>
        <v>0.30461538461538462</v>
      </c>
      <c r="S36" s="10">
        <f t="shared" si="3"/>
        <v>49.882352941176471</v>
      </c>
      <c r="T36" t="str">
        <f t="shared" si="4"/>
        <v>film &amp; video/</v>
      </c>
      <c r="U36" t="str">
        <f t="shared" si="5"/>
        <v>television</v>
      </c>
      <c r="V36">
        <f t="shared" si="6"/>
        <v>13</v>
      </c>
      <c r="W36">
        <f t="shared" si="7"/>
        <v>23</v>
      </c>
    </row>
    <row r="37" spans="1:23" ht="30" x14ac:dyDescent="0.25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f t="shared" si="8"/>
        <v>42121.791666666664</v>
      </c>
      <c r="K37">
        <v>1428130814</v>
      </c>
      <c r="L37" s="14">
        <f t="shared" si="0"/>
        <v>42098.083495370367</v>
      </c>
      <c r="M37" s="13">
        <f t="shared" si="1"/>
        <v>2015</v>
      </c>
      <c r="N37" t="b">
        <v>0</v>
      </c>
      <c r="O37">
        <v>28</v>
      </c>
      <c r="P37" t="b">
        <v>1</v>
      </c>
      <c r="Q37" t="s">
        <v>8264</v>
      </c>
      <c r="R37" s="6">
        <f t="shared" si="2"/>
        <v>0.66500000000000004</v>
      </c>
      <c r="S37" s="10">
        <f t="shared" si="3"/>
        <v>59.464285714285715</v>
      </c>
      <c r="T37" t="str">
        <f t="shared" si="4"/>
        <v>film &amp; video/</v>
      </c>
      <c r="U37" t="str">
        <f t="shared" si="5"/>
        <v>television</v>
      </c>
      <c r="V37">
        <f t="shared" si="6"/>
        <v>13</v>
      </c>
      <c r="W37">
        <f t="shared" si="7"/>
        <v>23</v>
      </c>
    </row>
    <row r="38" spans="1:23" ht="30" x14ac:dyDescent="0.25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f t="shared" si="8"/>
        <v>42098.05700231481</v>
      </c>
      <c r="K38">
        <v>1425540125</v>
      </c>
      <c r="L38" s="14">
        <f t="shared" si="0"/>
        <v>42068.098668981482</v>
      </c>
      <c r="M38" s="13">
        <f t="shared" si="1"/>
        <v>2015</v>
      </c>
      <c r="N38" t="b">
        <v>0</v>
      </c>
      <c r="O38">
        <v>44</v>
      </c>
      <c r="P38" t="b">
        <v>1</v>
      </c>
      <c r="Q38" t="s">
        <v>8264</v>
      </c>
      <c r="R38" s="6">
        <f t="shared" si="2"/>
        <v>0.42149999999999999</v>
      </c>
      <c r="S38" s="10">
        <f t="shared" si="3"/>
        <v>193.84090909090909</v>
      </c>
      <c r="T38" t="str">
        <f t="shared" si="4"/>
        <v>film &amp; video/</v>
      </c>
      <c r="U38" t="str">
        <f t="shared" si="5"/>
        <v>television</v>
      </c>
      <c r="V38">
        <f t="shared" si="6"/>
        <v>13</v>
      </c>
      <c r="W38">
        <f t="shared" si="7"/>
        <v>23</v>
      </c>
    </row>
    <row r="39" spans="1:23" ht="45" x14ac:dyDescent="0.25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f t="shared" si="8"/>
        <v>42062.484710648147</v>
      </c>
      <c r="K39">
        <v>1422463079</v>
      </c>
      <c r="L39" s="14">
        <f t="shared" si="0"/>
        <v>42032.484710648147</v>
      </c>
      <c r="M39" s="13">
        <f t="shared" si="1"/>
        <v>2015</v>
      </c>
      <c r="N39" t="b">
        <v>0</v>
      </c>
      <c r="O39">
        <v>253</v>
      </c>
      <c r="P39" t="b">
        <v>1</v>
      </c>
      <c r="Q39" t="s">
        <v>8264</v>
      </c>
      <c r="R39" s="6">
        <f t="shared" si="2"/>
        <v>0.83440909090909088</v>
      </c>
      <c r="S39" s="10">
        <f t="shared" si="3"/>
        <v>159.51383399209487</v>
      </c>
      <c r="T39" t="str">
        <f t="shared" si="4"/>
        <v>film &amp; video/</v>
      </c>
      <c r="U39" t="str">
        <f t="shared" si="5"/>
        <v>television</v>
      </c>
      <c r="V39">
        <f t="shared" si="6"/>
        <v>13</v>
      </c>
      <c r="W39">
        <f t="shared" si="7"/>
        <v>23</v>
      </c>
    </row>
    <row r="40" spans="1:23" ht="45" x14ac:dyDescent="0.25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f t="shared" si="8"/>
        <v>41404.84888888889</v>
      </c>
      <c r="K40">
        <v>1365643344</v>
      </c>
      <c r="L40" s="14">
        <f t="shared" si="0"/>
        <v>41374.84888888889</v>
      </c>
      <c r="M40" s="13">
        <f t="shared" si="1"/>
        <v>2013</v>
      </c>
      <c r="N40" t="b">
        <v>0</v>
      </c>
      <c r="O40">
        <v>66</v>
      </c>
      <c r="P40" t="b">
        <v>1</v>
      </c>
      <c r="Q40" t="s">
        <v>8264</v>
      </c>
      <c r="R40" s="6">
        <f t="shared" si="2"/>
        <v>0.1004</v>
      </c>
      <c r="S40" s="10">
        <f t="shared" si="3"/>
        <v>41.68181818181818</v>
      </c>
      <c r="T40" t="str">
        <f t="shared" si="4"/>
        <v>film &amp; video/</v>
      </c>
      <c r="U40" t="str">
        <f t="shared" si="5"/>
        <v>television</v>
      </c>
      <c r="V40">
        <f t="shared" si="6"/>
        <v>13</v>
      </c>
      <c r="W40">
        <f t="shared" si="7"/>
        <v>23</v>
      </c>
    </row>
    <row r="41" spans="1:23" ht="45" x14ac:dyDescent="0.25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f t="shared" si="8"/>
        <v>41784.749305555553</v>
      </c>
      <c r="K41">
        <v>1398388068</v>
      </c>
      <c r="L41" s="14">
        <f t="shared" si="0"/>
        <v>41753.838749999995</v>
      </c>
      <c r="M41" s="13">
        <f t="shared" si="1"/>
        <v>2014</v>
      </c>
      <c r="N41" t="b">
        <v>0</v>
      </c>
      <c r="O41">
        <v>217</v>
      </c>
      <c r="P41" t="b">
        <v>1</v>
      </c>
      <c r="Q41" t="s">
        <v>8264</v>
      </c>
      <c r="R41" s="6">
        <f t="shared" si="2"/>
        <v>0.30980000000000002</v>
      </c>
      <c r="S41" s="10">
        <f t="shared" si="3"/>
        <v>150.89861751152074</v>
      </c>
      <c r="T41" t="str">
        <f t="shared" si="4"/>
        <v>film &amp; video/</v>
      </c>
      <c r="U41" t="str">
        <f t="shared" si="5"/>
        <v>television</v>
      </c>
      <c r="V41">
        <f t="shared" si="6"/>
        <v>13</v>
      </c>
      <c r="W41">
        <f t="shared" si="7"/>
        <v>23</v>
      </c>
    </row>
    <row r="42" spans="1:23" ht="45" x14ac:dyDescent="0.25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f t="shared" si="8"/>
        <v>41808.958333333328</v>
      </c>
      <c r="K42">
        <v>1401426488</v>
      </c>
      <c r="L42" s="14">
        <f t="shared" si="0"/>
        <v>41789.005648148144</v>
      </c>
      <c r="M42" s="13">
        <f t="shared" si="1"/>
        <v>2014</v>
      </c>
      <c r="N42" t="b">
        <v>0</v>
      </c>
      <c r="O42">
        <v>16</v>
      </c>
      <c r="P42" t="b">
        <v>1</v>
      </c>
      <c r="Q42" t="s">
        <v>8264</v>
      </c>
      <c r="R42" s="6">
        <f t="shared" si="2"/>
        <v>1.35E-2</v>
      </c>
      <c r="S42" s="10">
        <f t="shared" si="3"/>
        <v>126.6875</v>
      </c>
      <c r="T42" t="str">
        <f t="shared" si="4"/>
        <v>film &amp; video/</v>
      </c>
      <c r="U42" t="str">
        <f t="shared" si="5"/>
        <v>television</v>
      </c>
      <c r="V42">
        <f t="shared" si="6"/>
        <v>13</v>
      </c>
      <c r="W42">
        <f t="shared" si="7"/>
        <v>23</v>
      </c>
    </row>
    <row r="43" spans="1:23" ht="45" x14ac:dyDescent="0.25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f t="shared" si="8"/>
        <v>41917.360578703701</v>
      </c>
      <c r="K43">
        <v>1409924354</v>
      </c>
      <c r="L43" s="14">
        <f t="shared" si="0"/>
        <v>41887.360578703701</v>
      </c>
      <c r="M43" s="13">
        <f t="shared" si="1"/>
        <v>2014</v>
      </c>
      <c r="N43" t="b">
        <v>0</v>
      </c>
      <c r="O43">
        <v>19</v>
      </c>
      <c r="P43" t="b">
        <v>1</v>
      </c>
      <c r="Q43" t="s">
        <v>8264</v>
      </c>
      <c r="R43" s="6">
        <f t="shared" si="2"/>
        <v>0</v>
      </c>
      <c r="S43" s="10">
        <f t="shared" si="3"/>
        <v>105.26315789473684</v>
      </c>
      <c r="T43" t="str">
        <f t="shared" si="4"/>
        <v>film &amp; video/</v>
      </c>
      <c r="U43" t="str">
        <f t="shared" si="5"/>
        <v>television</v>
      </c>
      <c r="V43">
        <f t="shared" si="6"/>
        <v>13</v>
      </c>
      <c r="W43">
        <f t="shared" si="7"/>
        <v>23</v>
      </c>
    </row>
    <row r="44" spans="1:23" ht="45" x14ac:dyDescent="0.25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f t="shared" si="8"/>
        <v>42001.430856481478</v>
      </c>
      <c r="K44">
        <v>1417188026</v>
      </c>
      <c r="L44" s="14">
        <f t="shared" si="0"/>
        <v>41971.430856481478</v>
      </c>
      <c r="M44" s="13">
        <f t="shared" si="1"/>
        <v>2014</v>
      </c>
      <c r="N44" t="b">
        <v>0</v>
      </c>
      <c r="O44">
        <v>169</v>
      </c>
      <c r="P44" t="b">
        <v>1</v>
      </c>
      <c r="Q44" t="s">
        <v>8264</v>
      </c>
      <c r="R44" s="6">
        <f t="shared" si="2"/>
        <v>0.41857142857142859</v>
      </c>
      <c r="S44" s="10">
        <f t="shared" si="3"/>
        <v>117.51479289940828</v>
      </c>
      <c r="T44" t="str">
        <f t="shared" si="4"/>
        <v>film &amp; video/</v>
      </c>
      <c r="U44" t="str">
        <f t="shared" si="5"/>
        <v>television</v>
      </c>
      <c r="V44">
        <f t="shared" si="6"/>
        <v>13</v>
      </c>
      <c r="W44">
        <f t="shared" si="7"/>
        <v>23</v>
      </c>
    </row>
    <row r="45" spans="1:23" ht="45" x14ac:dyDescent="0.25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f t="shared" si="8"/>
        <v>41832.791666666664</v>
      </c>
      <c r="K45">
        <v>1402599486</v>
      </c>
      <c r="L45" s="14">
        <f t="shared" si="0"/>
        <v>41802.582013888888</v>
      </c>
      <c r="M45" s="13">
        <f t="shared" si="1"/>
        <v>2014</v>
      </c>
      <c r="N45" t="b">
        <v>0</v>
      </c>
      <c r="O45">
        <v>263</v>
      </c>
      <c r="P45" t="b">
        <v>1</v>
      </c>
      <c r="Q45" t="s">
        <v>8264</v>
      </c>
      <c r="R45" s="6">
        <f t="shared" si="2"/>
        <v>2.0865999999999998</v>
      </c>
      <c r="S45" s="10">
        <f t="shared" si="3"/>
        <v>117.36121673003802</v>
      </c>
      <c r="T45" t="str">
        <f t="shared" si="4"/>
        <v>film &amp; video/</v>
      </c>
      <c r="U45" t="str">
        <f t="shared" si="5"/>
        <v>television</v>
      </c>
      <c r="V45">
        <f t="shared" si="6"/>
        <v>13</v>
      </c>
      <c r="W45">
        <f t="shared" si="7"/>
        <v>23</v>
      </c>
    </row>
    <row r="46" spans="1:23" ht="45" x14ac:dyDescent="0.25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f t="shared" si="8"/>
        <v>41918.890474537031</v>
      </c>
      <c r="K46">
        <v>1408760537</v>
      </c>
      <c r="L46" s="14">
        <f t="shared" si="0"/>
        <v>41873.890474537031</v>
      </c>
      <c r="M46" s="13">
        <f t="shared" si="1"/>
        <v>2014</v>
      </c>
      <c r="N46" t="b">
        <v>0</v>
      </c>
      <c r="O46">
        <v>15</v>
      </c>
      <c r="P46" t="b">
        <v>1</v>
      </c>
      <c r="Q46" t="s">
        <v>8264</v>
      </c>
      <c r="R46" s="6">
        <f t="shared" si="2"/>
        <v>0</v>
      </c>
      <c r="S46" s="10">
        <f t="shared" si="3"/>
        <v>133.33333333333334</v>
      </c>
      <c r="T46" t="str">
        <f t="shared" si="4"/>
        <v>film &amp; video/</v>
      </c>
      <c r="U46" t="str">
        <f t="shared" si="5"/>
        <v>television</v>
      </c>
      <c r="V46">
        <f t="shared" si="6"/>
        <v>13</v>
      </c>
      <c r="W46">
        <f t="shared" si="7"/>
        <v>23</v>
      </c>
    </row>
    <row r="47" spans="1:23" ht="45" x14ac:dyDescent="0.25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f t="shared" si="8"/>
        <v>42487.415590277778</v>
      </c>
      <c r="K47">
        <v>1459177107</v>
      </c>
      <c r="L47" s="14">
        <f t="shared" si="0"/>
        <v>42457.415590277778</v>
      </c>
      <c r="M47" s="13">
        <f t="shared" si="1"/>
        <v>2016</v>
      </c>
      <c r="N47" t="b">
        <v>0</v>
      </c>
      <c r="O47">
        <v>61</v>
      </c>
      <c r="P47" t="b">
        <v>1</v>
      </c>
      <c r="Q47" t="s">
        <v>8264</v>
      </c>
      <c r="R47" s="6">
        <f t="shared" si="2"/>
        <v>0.2</v>
      </c>
      <c r="S47" s="10">
        <f t="shared" si="3"/>
        <v>98.360655737704917</v>
      </c>
      <c r="T47" t="str">
        <f t="shared" si="4"/>
        <v>film &amp; video/</v>
      </c>
      <c r="U47" t="str">
        <f t="shared" si="5"/>
        <v>television</v>
      </c>
      <c r="V47">
        <f t="shared" si="6"/>
        <v>13</v>
      </c>
      <c r="W47">
        <f t="shared" si="7"/>
        <v>23</v>
      </c>
    </row>
    <row r="48" spans="1:23" ht="45" x14ac:dyDescent="0.25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f t="shared" si="8"/>
        <v>42353.756643518514</v>
      </c>
      <c r="K48">
        <v>1447628974</v>
      </c>
      <c r="L48" s="14">
        <f t="shared" si="0"/>
        <v>42323.756643518514</v>
      </c>
      <c r="M48" s="13">
        <f t="shared" si="1"/>
        <v>2015</v>
      </c>
      <c r="N48" t="b">
        <v>0</v>
      </c>
      <c r="O48">
        <v>45</v>
      </c>
      <c r="P48" t="b">
        <v>1</v>
      </c>
      <c r="Q48" t="s">
        <v>8264</v>
      </c>
      <c r="R48" s="6">
        <f t="shared" si="2"/>
        <v>4.1666666666666664E-2</v>
      </c>
      <c r="S48" s="10">
        <f t="shared" si="3"/>
        <v>194.44444444444446</v>
      </c>
      <c r="T48" t="str">
        <f t="shared" si="4"/>
        <v>film &amp; video/</v>
      </c>
      <c r="U48" t="str">
        <f t="shared" si="5"/>
        <v>television</v>
      </c>
      <c r="V48">
        <f t="shared" si="6"/>
        <v>13</v>
      </c>
      <c r="W48">
        <f t="shared" si="7"/>
        <v>23</v>
      </c>
    </row>
    <row r="49" spans="1:23" ht="45" x14ac:dyDescent="0.25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f t="shared" si="8"/>
        <v>41992.652858796289</v>
      </c>
      <c r="K49">
        <v>1413834007</v>
      </c>
      <c r="L49" s="14">
        <f t="shared" si="0"/>
        <v>41932.611192129625</v>
      </c>
      <c r="M49" s="13">
        <f t="shared" si="1"/>
        <v>2014</v>
      </c>
      <c r="N49" t="b">
        <v>0</v>
      </c>
      <c r="O49">
        <v>70</v>
      </c>
      <c r="P49" t="b">
        <v>1</v>
      </c>
      <c r="Q49" t="s">
        <v>8264</v>
      </c>
      <c r="R49" s="6">
        <f t="shared" si="2"/>
        <v>7.6110000000000039E-2</v>
      </c>
      <c r="S49" s="10">
        <f t="shared" si="3"/>
        <v>76.865000000000009</v>
      </c>
      <c r="T49" t="str">
        <f t="shared" si="4"/>
        <v>film &amp; video/</v>
      </c>
      <c r="U49" t="str">
        <f t="shared" si="5"/>
        <v>television</v>
      </c>
      <c r="V49">
        <f t="shared" si="6"/>
        <v>13</v>
      </c>
      <c r="W49">
        <f t="shared" si="7"/>
        <v>23</v>
      </c>
    </row>
    <row r="50" spans="1:23" ht="45" x14ac:dyDescent="0.25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f t="shared" si="8"/>
        <v>42064.291666666664</v>
      </c>
      <c r="K50">
        <v>1422534260</v>
      </c>
      <c r="L50" s="14">
        <f t="shared" si="0"/>
        <v>42033.308564814812</v>
      </c>
      <c r="M50" s="13">
        <f t="shared" si="1"/>
        <v>2015</v>
      </c>
      <c r="N50" t="b">
        <v>0</v>
      </c>
      <c r="O50">
        <v>38</v>
      </c>
      <c r="P50" t="b">
        <v>1</v>
      </c>
      <c r="Q50" t="s">
        <v>8264</v>
      </c>
      <c r="R50" s="6">
        <f t="shared" si="2"/>
        <v>7.9500000000000001E-2</v>
      </c>
      <c r="S50" s="10">
        <f t="shared" si="3"/>
        <v>56.815789473684212</v>
      </c>
      <c r="T50" t="str">
        <f t="shared" si="4"/>
        <v>film &amp; video/</v>
      </c>
      <c r="U50" t="str">
        <f t="shared" si="5"/>
        <v>television</v>
      </c>
      <c r="V50">
        <f t="shared" si="6"/>
        <v>13</v>
      </c>
      <c r="W50">
        <f t="shared" si="7"/>
        <v>23</v>
      </c>
    </row>
    <row r="51" spans="1:23" x14ac:dyDescent="0.25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f t="shared" si="8"/>
        <v>42300.968113425923</v>
      </c>
      <c r="K51">
        <v>1443068045</v>
      </c>
      <c r="L51" s="14">
        <f t="shared" si="0"/>
        <v>42270.968113425923</v>
      </c>
      <c r="M51" s="13">
        <f t="shared" si="1"/>
        <v>2015</v>
      </c>
      <c r="N51" t="b">
        <v>0</v>
      </c>
      <c r="O51">
        <v>87</v>
      </c>
      <c r="P51" t="b">
        <v>1</v>
      </c>
      <c r="Q51" t="s">
        <v>8264</v>
      </c>
      <c r="R51" s="6">
        <f t="shared" si="2"/>
        <v>0</v>
      </c>
      <c r="S51" s="10">
        <f t="shared" si="3"/>
        <v>137.93103448275863</v>
      </c>
      <c r="T51" t="str">
        <f t="shared" si="4"/>
        <v>film &amp; video/</v>
      </c>
      <c r="U51" t="str">
        <f t="shared" si="5"/>
        <v>television</v>
      </c>
      <c r="V51">
        <f t="shared" si="6"/>
        <v>13</v>
      </c>
      <c r="W51">
        <f t="shared" si="7"/>
        <v>23</v>
      </c>
    </row>
    <row r="52" spans="1:23" ht="45" x14ac:dyDescent="0.25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f t="shared" si="8"/>
        <v>42034.499999999993</v>
      </c>
      <c r="K52">
        <v>1419271458</v>
      </c>
      <c r="L52" s="14">
        <f t="shared" si="0"/>
        <v>41995.544652777775</v>
      </c>
      <c r="M52" s="13">
        <f t="shared" si="1"/>
        <v>2014</v>
      </c>
      <c r="N52" t="b">
        <v>0</v>
      </c>
      <c r="O52">
        <v>22</v>
      </c>
      <c r="P52" t="b">
        <v>1</v>
      </c>
      <c r="Q52" t="s">
        <v>8264</v>
      </c>
      <c r="R52" s="6">
        <f t="shared" si="2"/>
        <v>0</v>
      </c>
      <c r="S52" s="10">
        <f t="shared" si="3"/>
        <v>27.272727272727273</v>
      </c>
      <c r="T52" t="str">
        <f t="shared" si="4"/>
        <v>film &amp; video/</v>
      </c>
      <c r="U52" t="str">
        <f t="shared" si="5"/>
        <v>television</v>
      </c>
      <c r="V52">
        <f t="shared" si="6"/>
        <v>13</v>
      </c>
      <c r="W52">
        <f t="shared" si="7"/>
        <v>23</v>
      </c>
    </row>
    <row r="53" spans="1:23" ht="45" x14ac:dyDescent="0.25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f t="shared" si="8"/>
        <v>42226.72033564814</v>
      </c>
      <c r="K53">
        <v>1436653037</v>
      </c>
      <c r="L53" s="14">
        <f t="shared" si="0"/>
        <v>42196.72033564814</v>
      </c>
      <c r="M53" s="13">
        <f t="shared" si="1"/>
        <v>2015</v>
      </c>
      <c r="N53" t="b">
        <v>0</v>
      </c>
      <c r="O53">
        <v>119</v>
      </c>
      <c r="P53" t="b">
        <v>1</v>
      </c>
      <c r="Q53" t="s">
        <v>8264</v>
      </c>
      <c r="R53" s="6">
        <f t="shared" si="2"/>
        <v>0.2801818181818182</v>
      </c>
      <c r="S53" s="10">
        <f t="shared" si="3"/>
        <v>118.33613445378151</v>
      </c>
      <c r="T53" t="str">
        <f t="shared" si="4"/>
        <v>film &amp; video/</v>
      </c>
      <c r="U53" t="str">
        <f t="shared" si="5"/>
        <v>television</v>
      </c>
      <c r="V53">
        <f t="shared" si="6"/>
        <v>13</v>
      </c>
      <c r="W53">
        <f t="shared" si="7"/>
        <v>23</v>
      </c>
    </row>
    <row r="54" spans="1:23" ht="45" x14ac:dyDescent="0.25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f t="shared" si="8"/>
        <v>41837.493587962963</v>
      </c>
      <c r="K54">
        <v>1403023846</v>
      </c>
      <c r="L54" s="14">
        <f t="shared" si="0"/>
        <v>41807.493587962963</v>
      </c>
      <c r="M54" s="13">
        <f t="shared" si="1"/>
        <v>2014</v>
      </c>
      <c r="N54" t="b">
        <v>0</v>
      </c>
      <c r="O54">
        <v>52</v>
      </c>
      <c r="P54" t="b">
        <v>1</v>
      </c>
      <c r="Q54" t="s">
        <v>8264</v>
      </c>
      <c r="R54" s="6">
        <f t="shared" si="2"/>
        <v>0.16209999999999999</v>
      </c>
      <c r="S54" s="10">
        <f t="shared" si="3"/>
        <v>223.48076923076923</v>
      </c>
      <c r="T54" t="str">
        <f t="shared" si="4"/>
        <v>film &amp; video/</v>
      </c>
      <c r="U54" t="str">
        <f t="shared" si="5"/>
        <v>television</v>
      </c>
      <c r="V54">
        <f t="shared" si="6"/>
        <v>13</v>
      </c>
      <c r="W54">
        <f t="shared" si="7"/>
        <v>23</v>
      </c>
    </row>
    <row r="55" spans="1:23" ht="30" x14ac:dyDescent="0.25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f t="shared" si="8"/>
        <v>41733.708333333328</v>
      </c>
      <c r="K55">
        <v>1395407445</v>
      </c>
      <c r="L55" s="14">
        <f t="shared" si="0"/>
        <v>41719.340798611105</v>
      </c>
      <c r="M55" s="13">
        <f t="shared" si="1"/>
        <v>2014</v>
      </c>
      <c r="N55" t="b">
        <v>0</v>
      </c>
      <c r="O55">
        <v>117</v>
      </c>
      <c r="P55" t="b">
        <v>1</v>
      </c>
      <c r="Q55" t="s">
        <v>8264</v>
      </c>
      <c r="R55" s="6">
        <f t="shared" si="2"/>
        <v>9.633333333333334E-2</v>
      </c>
      <c r="S55" s="10">
        <f t="shared" si="3"/>
        <v>28.111111111111111</v>
      </c>
      <c r="T55" t="str">
        <f t="shared" si="4"/>
        <v>film &amp; video/</v>
      </c>
      <c r="U55" t="str">
        <f t="shared" si="5"/>
        <v>television</v>
      </c>
      <c r="V55">
        <f t="shared" si="6"/>
        <v>13</v>
      </c>
      <c r="W55">
        <f t="shared" si="7"/>
        <v>23</v>
      </c>
    </row>
    <row r="56" spans="1:23" ht="45" x14ac:dyDescent="0.25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f t="shared" si="8"/>
        <v>42363.504872685182</v>
      </c>
      <c r="K56">
        <v>1448471221</v>
      </c>
      <c r="L56" s="14">
        <f t="shared" si="0"/>
        <v>42333.504872685182</v>
      </c>
      <c r="M56" s="13">
        <f t="shared" si="1"/>
        <v>2015</v>
      </c>
      <c r="N56" t="b">
        <v>0</v>
      </c>
      <c r="O56">
        <v>52</v>
      </c>
      <c r="P56" t="b">
        <v>1</v>
      </c>
      <c r="Q56" t="s">
        <v>8264</v>
      </c>
      <c r="R56" s="6">
        <f t="shared" si="2"/>
        <v>0.01</v>
      </c>
      <c r="S56" s="10">
        <f t="shared" si="3"/>
        <v>194.23076923076923</v>
      </c>
      <c r="T56" t="str">
        <f t="shared" si="4"/>
        <v>film &amp; video/</v>
      </c>
      <c r="U56" t="str">
        <f t="shared" si="5"/>
        <v>television</v>
      </c>
      <c r="V56">
        <f t="shared" si="6"/>
        <v>13</v>
      </c>
      <c r="W56">
        <f t="shared" si="7"/>
        <v>23</v>
      </c>
    </row>
    <row r="57" spans="1:23" ht="45" x14ac:dyDescent="0.25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f t="shared" si="8"/>
        <v>42517.760601851849</v>
      </c>
      <c r="K57">
        <v>1462576516</v>
      </c>
      <c r="L57" s="14">
        <f t="shared" si="0"/>
        <v>42496.760601851849</v>
      </c>
      <c r="M57" s="13">
        <f t="shared" si="1"/>
        <v>2016</v>
      </c>
      <c r="N57" t="b">
        <v>0</v>
      </c>
      <c r="O57">
        <v>86</v>
      </c>
      <c r="P57" t="b">
        <v>1</v>
      </c>
      <c r="Q57" t="s">
        <v>8264</v>
      </c>
      <c r="R57" s="6">
        <f t="shared" si="2"/>
        <v>0.28953488372093023</v>
      </c>
      <c r="S57" s="10">
        <f t="shared" si="3"/>
        <v>128.95348837209303</v>
      </c>
      <c r="T57" t="str">
        <f t="shared" si="4"/>
        <v>film &amp; video/</v>
      </c>
      <c r="U57" t="str">
        <f t="shared" si="5"/>
        <v>television</v>
      </c>
      <c r="V57">
        <f t="shared" si="6"/>
        <v>13</v>
      </c>
      <c r="W57">
        <f t="shared" si="7"/>
        <v>23</v>
      </c>
    </row>
    <row r="58" spans="1:23" ht="30" x14ac:dyDescent="0.25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f t="shared" si="8"/>
        <v>42163.458333333336</v>
      </c>
      <c r="K58">
        <v>1432559424</v>
      </c>
      <c r="L58" s="14">
        <f t="shared" si="0"/>
        <v>42149.340555555558</v>
      </c>
      <c r="M58" s="13">
        <f t="shared" si="1"/>
        <v>2015</v>
      </c>
      <c r="N58" t="b">
        <v>0</v>
      </c>
      <c r="O58">
        <v>174</v>
      </c>
      <c r="P58" t="b">
        <v>1</v>
      </c>
      <c r="Q58" t="s">
        <v>8264</v>
      </c>
      <c r="R58" s="6">
        <f t="shared" si="2"/>
        <v>7.2624999999999995E-2</v>
      </c>
      <c r="S58" s="10">
        <f t="shared" si="3"/>
        <v>49.316091954022987</v>
      </c>
      <c r="T58" t="str">
        <f t="shared" si="4"/>
        <v>film &amp; video/</v>
      </c>
      <c r="U58" t="str">
        <f t="shared" si="5"/>
        <v>television</v>
      </c>
      <c r="V58">
        <f t="shared" si="6"/>
        <v>13</v>
      </c>
      <c r="W58">
        <f t="shared" si="7"/>
        <v>23</v>
      </c>
    </row>
    <row r="59" spans="1:23" ht="45" x14ac:dyDescent="0.25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f t="shared" si="8"/>
        <v>42119.624560185184</v>
      </c>
      <c r="K59">
        <v>1427399962</v>
      </c>
      <c r="L59" s="14">
        <f t="shared" si="0"/>
        <v>42089.624560185184</v>
      </c>
      <c r="M59" s="13">
        <f t="shared" si="1"/>
        <v>2015</v>
      </c>
      <c r="N59" t="b">
        <v>0</v>
      </c>
      <c r="O59">
        <v>69</v>
      </c>
      <c r="P59" t="b">
        <v>1</v>
      </c>
      <c r="Q59" t="s">
        <v>8264</v>
      </c>
      <c r="R59" s="6">
        <f t="shared" si="2"/>
        <v>1.9E-2</v>
      </c>
      <c r="S59" s="10">
        <f t="shared" si="3"/>
        <v>221.52173913043478</v>
      </c>
      <c r="T59" t="str">
        <f t="shared" si="4"/>
        <v>film &amp; video/</v>
      </c>
      <c r="U59" t="str">
        <f t="shared" si="5"/>
        <v>television</v>
      </c>
      <c r="V59">
        <f t="shared" si="6"/>
        <v>13</v>
      </c>
      <c r="W59">
        <f t="shared" si="7"/>
        <v>23</v>
      </c>
    </row>
    <row r="60" spans="1:23" ht="30" x14ac:dyDescent="0.25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f t="shared" si="8"/>
        <v>41962.578379629624</v>
      </c>
      <c r="K60">
        <v>1413827572</v>
      </c>
      <c r="L60" s="14">
        <f t="shared" si="0"/>
        <v>41932.536712962959</v>
      </c>
      <c r="M60" s="13">
        <f t="shared" si="1"/>
        <v>2014</v>
      </c>
      <c r="N60" t="b">
        <v>0</v>
      </c>
      <c r="O60">
        <v>75</v>
      </c>
      <c r="P60" t="b">
        <v>1</v>
      </c>
      <c r="Q60" t="s">
        <v>8264</v>
      </c>
      <c r="R60" s="6">
        <f t="shared" si="2"/>
        <v>2.9100000000000001E-2</v>
      </c>
      <c r="S60" s="10">
        <f t="shared" si="3"/>
        <v>137.21333333333334</v>
      </c>
      <c r="T60" t="str">
        <f t="shared" si="4"/>
        <v>film &amp; video/</v>
      </c>
      <c r="U60" t="str">
        <f t="shared" si="5"/>
        <v>television</v>
      </c>
      <c r="V60">
        <f t="shared" si="6"/>
        <v>13</v>
      </c>
      <c r="W60">
        <f t="shared" si="7"/>
        <v>23</v>
      </c>
    </row>
    <row r="61" spans="1:23" ht="45" x14ac:dyDescent="0.25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f t="shared" si="8"/>
        <v>42261.666666666664</v>
      </c>
      <c r="K61">
        <v>1439530776</v>
      </c>
      <c r="L61" s="14">
        <f t="shared" si="0"/>
        <v>42230.027499999997</v>
      </c>
      <c r="M61" s="13">
        <f t="shared" si="1"/>
        <v>2015</v>
      </c>
      <c r="N61" t="b">
        <v>0</v>
      </c>
      <c r="O61">
        <v>33</v>
      </c>
      <c r="P61" t="b">
        <v>1</v>
      </c>
      <c r="Q61" t="s">
        <v>8264</v>
      </c>
      <c r="R61" s="6">
        <f t="shared" si="2"/>
        <v>1.2569999999999708E-3</v>
      </c>
      <c r="S61" s="10">
        <f t="shared" si="3"/>
        <v>606.82242424242418</v>
      </c>
      <c r="T61" t="str">
        <f t="shared" si="4"/>
        <v>film &amp; video/</v>
      </c>
      <c r="U61" t="str">
        <f t="shared" si="5"/>
        <v>television</v>
      </c>
      <c r="V61">
        <f t="shared" si="6"/>
        <v>13</v>
      </c>
      <c r="W61">
        <f t="shared" si="7"/>
        <v>23</v>
      </c>
    </row>
    <row r="62" spans="1:23" ht="45" x14ac:dyDescent="0.25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f t="shared" si="8"/>
        <v>41720.791666666664</v>
      </c>
      <c r="K62">
        <v>1393882717</v>
      </c>
      <c r="L62" s="14">
        <f t="shared" si="0"/>
        <v>41701.693483796298</v>
      </c>
      <c r="M62" s="13">
        <f t="shared" si="1"/>
        <v>2014</v>
      </c>
      <c r="N62" t="b">
        <v>0</v>
      </c>
      <c r="O62">
        <v>108</v>
      </c>
      <c r="P62" t="b">
        <v>1</v>
      </c>
      <c r="Q62" t="s">
        <v>8265</v>
      </c>
      <c r="R62" s="6">
        <f t="shared" si="2"/>
        <v>3.2962222222222205E-2</v>
      </c>
      <c r="S62" s="10">
        <f t="shared" si="3"/>
        <v>43.040092592592593</v>
      </c>
      <c r="T62" t="str">
        <f t="shared" si="4"/>
        <v>film &amp; video/</v>
      </c>
      <c r="U62" t="str">
        <f t="shared" si="5"/>
        <v>shorts</v>
      </c>
      <c r="V62">
        <f t="shared" si="6"/>
        <v>13</v>
      </c>
      <c r="W62">
        <f t="shared" si="7"/>
        <v>19</v>
      </c>
    </row>
    <row r="63" spans="1:23" ht="45" x14ac:dyDescent="0.25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f t="shared" si="8"/>
        <v>41431.605983796289</v>
      </c>
      <c r="K63">
        <v>1368646357</v>
      </c>
      <c r="L63" s="14">
        <f t="shared" si="0"/>
        <v>41409.605983796289</v>
      </c>
      <c r="M63" s="13">
        <f t="shared" si="1"/>
        <v>2013</v>
      </c>
      <c r="N63" t="b">
        <v>0</v>
      </c>
      <c r="O63">
        <v>23</v>
      </c>
      <c r="P63" t="b">
        <v>1</v>
      </c>
      <c r="Q63" t="s">
        <v>8265</v>
      </c>
      <c r="R63" s="6">
        <f t="shared" si="2"/>
        <v>0.48299999999999998</v>
      </c>
      <c r="S63" s="10">
        <f t="shared" si="3"/>
        <v>322.39130434782606</v>
      </c>
      <c r="T63" t="str">
        <f t="shared" si="4"/>
        <v>film &amp; video/</v>
      </c>
      <c r="U63" t="str">
        <f t="shared" si="5"/>
        <v>shorts</v>
      </c>
      <c r="V63">
        <f t="shared" si="6"/>
        <v>13</v>
      </c>
      <c r="W63">
        <f t="shared" si="7"/>
        <v>19</v>
      </c>
    </row>
    <row r="64" spans="1:23" ht="45" x14ac:dyDescent="0.25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f t="shared" si="8"/>
        <v>41336.591180555552</v>
      </c>
      <c r="K64">
        <v>1360177878</v>
      </c>
      <c r="L64" s="14">
        <f t="shared" si="0"/>
        <v>41311.591180555552</v>
      </c>
      <c r="M64" s="13">
        <f t="shared" si="1"/>
        <v>2013</v>
      </c>
      <c r="N64" t="b">
        <v>0</v>
      </c>
      <c r="O64">
        <v>48</v>
      </c>
      <c r="P64" t="b">
        <v>1</v>
      </c>
      <c r="Q64" t="s">
        <v>8265</v>
      </c>
      <c r="R64" s="6">
        <f t="shared" si="2"/>
        <v>0.54733333333333334</v>
      </c>
      <c r="S64" s="10">
        <f t="shared" si="3"/>
        <v>96.708333333333329</v>
      </c>
      <c r="T64" t="str">
        <f t="shared" si="4"/>
        <v>film &amp; video/</v>
      </c>
      <c r="U64" t="str">
        <f t="shared" si="5"/>
        <v>shorts</v>
      </c>
      <c r="V64">
        <f t="shared" si="6"/>
        <v>13</v>
      </c>
      <c r="W64">
        <f t="shared" si="7"/>
        <v>19</v>
      </c>
    </row>
    <row r="65" spans="1:23" ht="45" x14ac:dyDescent="0.25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f t="shared" si="8"/>
        <v>41635.999305555553</v>
      </c>
      <c r="K65">
        <v>1386194013</v>
      </c>
      <c r="L65" s="14">
        <f t="shared" si="0"/>
        <v>41612.703854166662</v>
      </c>
      <c r="M65" s="13">
        <f t="shared" si="1"/>
        <v>2013</v>
      </c>
      <c r="N65" t="b">
        <v>0</v>
      </c>
      <c r="O65">
        <v>64</v>
      </c>
      <c r="P65" t="b">
        <v>1</v>
      </c>
      <c r="Q65" t="s">
        <v>8265</v>
      </c>
      <c r="R65" s="6">
        <f t="shared" si="2"/>
        <v>0.13518499999999994</v>
      </c>
      <c r="S65" s="10">
        <f t="shared" si="3"/>
        <v>35.474531249999998</v>
      </c>
      <c r="T65" t="str">
        <f t="shared" si="4"/>
        <v>film &amp; video/</v>
      </c>
      <c r="U65" t="str">
        <f t="shared" si="5"/>
        <v>shorts</v>
      </c>
      <c r="V65">
        <f t="shared" si="6"/>
        <v>13</v>
      </c>
      <c r="W65">
        <f t="shared" si="7"/>
        <v>19</v>
      </c>
    </row>
    <row r="66" spans="1:23" ht="45" x14ac:dyDescent="0.25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f t="shared" si="8"/>
        <v>41462.809965277775</v>
      </c>
      <c r="K66">
        <v>1370651181</v>
      </c>
      <c r="L66" s="14">
        <f t="shared" si="0"/>
        <v>41432.809965277775</v>
      </c>
      <c r="M66" s="13">
        <f t="shared" si="1"/>
        <v>2013</v>
      </c>
      <c r="N66" t="b">
        <v>0</v>
      </c>
      <c r="O66">
        <v>24</v>
      </c>
      <c r="P66" t="b">
        <v>1</v>
      </c>
      <c r="Q66" t="s">
        <v>8265</v>
      </c>
      <c r="R66" s="6">
        <f t="shared" si="2"/>
        <v>0.73333333333333328</v>
      </c>
      <c r="S66" s="10">
        <f t="shared" si="3"/>
        <v>86.666666666666671</v>
      </c>
      <c r="T66" t="str">
        <f t="shared" si="4"/>
        <v>film &amp; video/</v>
      </c>
      <c r="U66" t="str">
        <f t="shared" si="5"/>
        <v>shorts</v>
      </c>
      <c r="V66">
        <f t="shared" si="6"/>
        <v>13</v>
      </c>
      <c r="W66">
        <f t="shared" si="7"/>
        <v>19</v>
      </c>
    </row>
    <row r="67" spans="1:23" ht="30" x14ac:dyDescent="0.25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f t="shared" si="8"/>
        <v>41862.040972222218</v>
      </c>
      <c r="K67">
        <v>1405453354</v>
      </c>
      <c r="L67" s="14">
        <f t="shared" ref="L67:L130" si="9">(K67/86400)+25569+(-5/24)</f>
        <v>41835.612893518519</v>
      </c>
      <c r="M67" s="13">
        <f t="shared" ref="M67:M130" si="10">YEAR(L67)</f>
        <v>2014</v>
      </c>
      <c r="N67" t="b">
        <v>0</v>
      </c>
      <c r="O67">
        <v>57</v>
      </c>
      <c r="P67" t="b">
        <v>1</v>
      </c>
      <c r="Q67" t="s">
        <v>8265</v>
      </c>
      <c r="R67" s="6">
        <f t="shared" ref="R67:R130" si="11">(E67-D67)/D67</f>
        <v>7.5285714285714289E-2</v>
      </c>
      <c r="S67" s="10">
        <f t="shared" ref="S67:S130" si="12">E67/O67</f>
        <v>132.05263157894737</v>
      </c>
      <c r="T67" t="str">
        <f t="shared" ref="T67:T130" si="13">LEFT(Q67,V67)</f>
        <v>film &amp; video/</v>
      </c>
      <c r="U67" t="str">
        <f t="shared" ref="U67:U130" si="14">RIGHT(Q67, W67-V67)</f>
        <v>shorts</v>
      </c>
      <c r="V67">
        <f t="shared" ref="V67:V130" si="15">FIND("/",Q67)</f>
        <v>13</v>
      </c>
      <c r="W67">
        <f t="shared" ref="W67:W130" si="16">LEN(Q67)</f>
        <v>19</v>
      </c>
    </row>
    <row r="68" spans="1:23" ht="30" x14ac:dyDescent="0.25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f t="shared" ref="J68:J131" si="17">(I68/86400)+25569+(-5/24)</f>
        <v>42569.641435185178</v>
      </c>
      <c r="K68">
        <v>1466281420</v>
      </c>
      <c r="L68" s="14">
        <f t="shared" si="9"/>
        <v>42539.641435185178</v>
      </c>
      <c r="M68" s="13">
        <f t="shared" si="10"/>
        <v>2016</v>
      </c>
      <c r="N68" t="b">
        <v>0</v>
      </c>
      <c r="O68">
        <v>26</v>
      </c>
      <c r="P68" t="b">
        <v>1</v>
      </c>
      <c r="Q68" t="s">
        <v>8265</v>
      </c>
      <c r="R68" s="6">
        <f t="shared" si="11"/>
        <v>0.186</v>
      </c>
      <c r="S68" s="10">
        <f t="shared" si="12"/>
        <v>91.230769230769226</v>
      </c>
      <c r="T68" t="str">
        <f t="shared" si="13"/>
        <v>film &amp; video/</v>
      </c>
      <c r="U68" t="str">
        <f t="shared" si="14"/>
        <v>shorts</v>
      </c>
      <c r="V68">
        <f t="shared" si="15"/>
        <v>13</v>
      </c>
      <c r="W68">
        <f t="shared" si="16"/>
        <v>19</v>
      </c>
    </row>
    <row r="69" spans="1:23" ht="45" x14ac:dyDescent="0.25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f t="shared" si="17"/>
        <v>41105.375046296293</v>
      </c>
      <c r="K69">
        <v>1339768804</v>
      </c>
      <c r="L69" s="14">
        <f t="shared" si="9"/>
        <v>41075.375046296293</v>
      </c>
      <c r="M69" s="13">
        <f t="shared" si="10"/>
        <v>2012</v>
      </c>
      <c r="N69" t="b">
        <v>0</v>
      </c>
      <c r="O69">
        <v>20</v>
      </c>
      <c r="P69" t="b">
        <v>1</v>
      </c>
      <c r="Q69" t="s">
        <v>8265</v>
      </c>
      <c r="R69" s="6">
        <f t="shared" si="11"/>
        <v>0.16250000000000001</v>
      </c>
      <c r="S69" s="10">
        <f t="shared" si="12"/>
        <v>116.25</v>
      </c>
      <c r="T69" t="str">
        <f t="shared" si="13"/>
        <v>film &amp; video/</v>
      </c>
      <c r="U69" t="str">
        <f t="shared" si="14"/>
        <v>shorts</v>
      </c>
      <c r="V69">
        <f t="shared" si="15"/>
        <v>13</v>
      </c>
      <c r="W69">
        <f t="shared" si="16"/>
        <v>19</v>
      </c>
    </row>
    <row r="70" spans="1:23" ht="60" x14ac:dyDescent="0.25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f t="shared" si="17"/>
        <v>41693.36100694444</v>
      </c>
      <c r="K70">
        <v>1390570791</v>
      </c>
      <c r="L70" s="14">
        <f t="shared" si="9"/>
        <v>41663.36100694444</v>
      </c>
      <c r="M70" s="13">
        <f t="shared" si="10"/>
        <v>2014</v>
      </c>
      <c r="N70" t="b">
        <v>0</v>
      </c>
      <c r="O70">
        <v>36</v>
      </c>
      <c r="P70" t="b">
        <v>1</v>
      </c>
      <c r="Q70" t="s">
        <v>8265</v>
      </c>
      <c r="R70" s="6">
        <f t="shared" si="11"/>
        <v>0.27166666666666667</v>
      </c>
      <c r="S70" s="10">
        <f t="shared" si="12"/>
        <v>21.194444444444443</v>
      </c>
      <c r="T70" t="str">
        <f t="shared" si="13"/>
        <v>film &amp; video/</v>
      </c>
      <c r="U70" t="str">
        <f t="shared" si="14"/>
        <v>shorts</v>
      </c>
      <c r="V70">
        <f t="shared" si="15"/>
        <v>13</v>
      </c>
      <c r="W70">
        <f t="shared" si="16"/>
        <v>19</v>
      </c>
    </row>
    <row r="71" spans="1:23" ht="45" x14ac:dyDescent="0.25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f t="shared" si="17"/>
        <v>40818.082638888889</v>
      </c>
      <c r="K71">
        <v>1314765025</v>
      </c>
      <c r="L71" s="14">
        <f t="shared" si="9"/>
        <v>40785.979456018518</v>
      </c>
      <c r="M71" s="13">
        <f t="shared" si="10"/>
        <v>2011</v>
      </c>
      <c r="N71" t="b">
        <v>0</v>
      </c>
      <c r="O71">
        <v>178</v>
      </c>
      <c r="P71" t="b">
        <v>1</v>
      </c>
      <c r="Q71" t="s">
        <v>8265</v>
      </c>
      <c r="R71" s="6">
        <f t="shared" si="11"/>
        <v>0.10942299999999995</v>
      </c>
      <c r="S71" s="10">
        <f t="shared" si="12"/>
        <v>62.327134831460668</v>
      </c>
      <c r="T71" t="str">
        <f t="shared" si="13"/>
        <v>film &amp; video/</v>
      </c>
      <c r="U71" t="str">
        <f t="shared" si="14"/>
        <v>shorts</v>
      </c>
      <c r="V71">
        <f t="shared" si="15"/>
        <v>13</v>
      </c>
      <c r="W71">
        <f t="shared" si="16"/>
        <v>19</v>
      </c>
    </row>
    <row r="72" spans="1:23" ht="45" x14ac:dyDescent="0.25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f t="shared" si="17"/>
        <v>40790.688020833331</v>
      </c>
      <c r="K72">
        <v>1309987845</v>
      </c>
      <c r="L72" s="14">
        <f t="shared" si="9"/>
        <v>40730.688020833331</v>
      </c>
      <c r="M72" s="13">
        <f t="shared" si="10"/>
        <v>2011</v>
      </c>
      <c r="N72" t="b">
        <v>0</v>
      </c>
      <c r="O72">
        <v>17</v>
      </c>
      <c r="P72" t="b">
        <v>1</v>
      </c>
      <c r="Q72" t="s">
        <v>8265</v>
      </c>
      <c r="R72" s="6">
        <f t="shared" si="11"/>
        <v>0.27200000000000002</v>
      </c>
      <c r="S72" s="10">
        <f t="shared" si="12"/>
        <v>37.411764705882355</v>
      </c>
      <c r="T72" t="str">
        <f t="shared" si="13"/>
        <v>film &amp; video/</v>
      </c>
      <c r="U72" t="str">
        <f t="shared" si="14"/>
        <v>shorts</v>
      </c>
      <c r="V72">
        <f t="shared" si="15"/>
        <v>13</v>
      </c>
      <c r="W72">
        <f t="shared" si="16"/>
        <v>19</v>
      </c>
    </row>
    <row r="73" spans="1:23" ht="45" x14ac:dyDescent="0.25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f t="shared" si="17"/>
        <v>41057.063159722216</v>
      </c>
      <c r="K73">
        <v>1333002657</v>
      </c>
      <c r="L73" s="14">
        <f t="shared" si="9"/>
        <v>40997.063159722216</v>
      </c>
      <c r="M73" s="13">
        <f t="shared" si="10"/>
        <v>2012</v>
      </c>
      <c r="N73" t="b">
        <v>0</v>
      </c>
      <c r="O73">
        <v>32</v>
      </c>
      <c r="P73" t="b">
        <v>1</v>
      </c>
      <c r="Q73" t="s">
        <v>8265</v>
      </c>
      <c r="R73" s="6">
        <f t="shared" si="11"/>
        <v>0.23944444444444443</v>
      </c>
      <c r="S73" s="10">
        <f t="shared" si="12"/>
        <v>69.71875</v>
      </c>
      <c r="T73" t="str">
        <f t="shared" si="13"/>
        <v>film &amp; video/</v>
      </c>
      <c r="U73" t="str">
        <f t="shared" si="14"/>
        <v>shorts</v>
      </c>
      <c r="V73">
        <f t="shared" si="15"/>
        <v>13</v>
      </c>
      <c r="W73">
        <f t="shared" si="16"/>
        <v>19</v>
      </c>
    </row>
    <row r="74" spans="1:23" ht="45" x14ac:dyDescent="0.25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f t="shared" si="17"/>
        <v>41227.791666666664</v>
      </c>
      <c r="K74">
        <v>1351210481</v>
      </c>
      <c r="L74" s="14">
        <f t="shared" si="9"/>
        <v>41207.801863425928</v>
      </c>
      <c r="M74" s="13">
        <f t="shared" si="10"/>
        <v>2012</v>
      </c>
      <c r="N74" t="b">
        <v>0</v>
      </c>
      <c r="O74">
        <v>41</v>
      </c>
      <c r="P74" t="b">
        <v>1</v>
      </c>
      <c r="Q74" t="s">
        <v>8265</v>
      </c>
      <c r="R74" s="6">
        <f t="shared" si="11"/>
        <v>8.4090909090909091E-2</v>
      </c>
      <c r="S74" s="10">
        <f t="shared" si="12"/>
        <v>58.170731707317074</v>
      </c>
      <c r="T74" t="str">
        <f t="shared" si="13"/>
        <v>film &amp; video/</v>
      </c>
      <c r="U74" t="str">
        <f t="shared" si="14"/>
        <v>shorts</v>
      </c>
      <c r="V74">
        <f t="shared" si="15"/>
        <v>13</v>
      </c>
      <c r="W74">
        <f t="shared" si="16"/>
        <v>19</v>
      </c>
    </row>
    <row r="75" spans="1:23" ht="45" x14ac:dyDescent="0.25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f t="shared" si="17"/>
        <v>40665.957638888889</v>
      </c>
      <c r="K75">
        <v>1297620584</v>
      </c>
      <c r="L75" s="14">
        <f t="shared" si="9"/>
        <v>40587.548425925925</v>
      </c>
      <c r="M75" s="13">
        <f t="shared" si="10"/>
        <v>2011</v>
      </c>
      <c r="N75" t="b">
        <v>0</v>
      </c>
      <c r="O75">
        <v>18</v>
      </c>
      <c r="P75" t="b">
        <v>1</v>
      </c>
      <c r="Q75" t="s">
        <v>8265</v>
      </c>
      <c r="R75" s="6">
        <f t="shared" si="11"/>
        <v>0</v>
      </c>
      <c r="S75" s="10">
        <f t="shared" si="12"/>
        <v>50</v>
      </c>
      <c r="T75" t="str">
        <f t="shared" si="13"/>
        <v>film &amp; video/</v>
      </c>
      <c r="U75" t="str">
        <f t="shared" si="14"/>
        <v>shorts</v>
      </c>
      <c r="V75">
        <f t="shared" si="15"/>
        <v>13</v>
      </c>
      <c r="W75">
        <f t="shared" si="16"/>
        <v>19</v>
      </c>
    </row>
    <row r="76" spans="1:23" ht="45" x14ac:dyDescent="0.25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f t="shared" si="17"/>
        <v>42390.278877314813</v>
      </c>
      <c r="K76">
        <v>1450784495</v>
      </c>
      <c r="L76" s="14">
        <f t="shared" si="9"/>
        <v>42360.278877314813</v>
      </c>
      <c r="M76" s="13">
        <f t="shared" si="10"/>
        <v>2015</v>
      </c>
      <c r="N76" t="b">
        <v>0</v>
      </c>
      <c r="O76">
        <v>29</v>
      </c>
      <c r="P76" t="b">
        <v>1</v>
      </c>
      <c r="Q76" t="s">
        <v>8265</v>
      </c>
      <c r="R76" s="6">
        <f t="shared" si="11"/>
        <v>0.12931999999999994</v>
      </c>
      <c r="S76" s="10">
        <f t="shared" si="12"/>
        <v>19.471034482758618</v>
      </c>
      <c r="T76" t="str">
        <f t="shared" si="13"/>
        <v>film &amp; video/</v>
      </c>
      <c r="U76" t="str">
        <f t="shared" si="14"/>
        <v>shorts</v>
      </c>
      <c r="V76">
        <f t="shared" si="15"/>
        <v>13</v>
      </c>
      <c r="W76">
        <f t="shared" si="16"/>
        <v>19</v>
      </c>
    </row>
    <row r="77" spans="1:23" ht="45" x14ac:dyDescent="0.25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f t="shared" si="17"/>
        <v>41387.000833333332</v>
      </c>
      <c r="K77">
        <v>1364101272</v>
      </c>
      <c r="L77" s="14">
        <f t="shared" si="9"/>
        <v>41357.000833333332</v>
      </c>
      <c r="M77" s="13">
        <f t="shared" si="10"/>
        <v>2013</v>
      </c>
      <c r="N77" t="b">
        <v>0</v>
      </c>
      <c r="O77">
        <v>47</v>
      </c>
      <c r="P77" t="b">
        <v>1</v>
      </c>
      <c r="Q77" t="s">
        <v>8265</v>
      </c>
      <c r="R77" s="6">
        <f t="shared" si="11"/>
        <v>0.15428571428571428</v>
      </c>
      <c r="S77" s="10">
        <f t="shared" si="12"/>
        <v>85.957446808510639</v>
      </c>
      <c r="T77" t="str">
        <f t="shared" si="13"/>
        <v>film &amp; video/</v>
      </c>
      <c r="U77" t="str">
        <f t="shared" si="14"/>
        <v>shorts</v>
      </c>
      <c r="V77">
        <f t="shared" si="15"/>
        <v>13</v>
      </c>
      <c r="W77">
        <f t="shared" si="16"/>
        <v>19</v>
      </c>
    </row>
    <row r="78" spans="1:23" ht="45" x14ac:dyDescent="0.25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f t="shared" si="17"/>
        <v>40904.524976851848</v>
      </c>
      <c r="K78">
        <v>1319819758</v>
      </c>
      <c r="L78" s="14">
        <f t="shared" si="9"/>
        <v>40844.483310185184</v>
      </c>
      <c r="M78" s="13">
        <f t="shared" si="10"/>
        <v>2011</v>
      </c>
      <c r="N78" t="b">
        <v>0</v>
      </c>
      <c r="O78">
        <v>15</v>
      </c>
      <c r="P78" t="b">
        <v>1</v>
      </c>
      <c r="Q78" t="s">
        <v>8265</v>
      </c>
      <c r="R78" s="6">
        <f t="shared" si="11"/>
        <v>0.53333333333333333</v>
      </c>
      <c r="S78" s="10">
        <f t="shared" si="12"/>
        <v>30.666666666666668</v>
      </c>
      <c r="T78" t="str">
        <f t="shared" si="13"/>
        <v>film &amp; video/</v>
      </c>
      <c r="U78" t="str">
        <f t="shared" si="14"/>
        <v>shorts</v>
      </c>
      <c r="V78">
        <f t="shared" si="15"/>
        <v>13</v>
      </c>
      <c r="W78">
        <f t="shared" si="16"/>
        <v>19</v>
      </c>
    </row>
    <row r="79" spans="1:23" ht="30" x14ac:dyDescent="0.25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f t="shared" si="17"/>
        <v>41049.915972222218</v>
      </c>
      <c r="K79">
        <v>1332991717</v>
      </c>
      <c r="L79" s="14">
        <f t="shared" si="9"/>
        <v>40996.936539351846</v>
      </c>
      <c r="M79" s="13">
        <f t="shared" si="10"/>
        <v>2012</v>
      </c>
      <c r="N79" t="b">
        <v>0</v>
      </c>
      <c r="O79">
        <v>26</v>
      </c>
      <c r="P79" t="b">
        <v>1</v>
      </c>
      <c r="Q79" t="s">
        <v>8265</v>
      </c>
      <c r="R79" s="6">
        <f t="shared" si="11"/>
        <v>2.9249999999999998</v>
      </c>
      <c r="S79" s="10">
        <f t="shared" si="12"/>
        <v>60.384615384615387</v>
      </c>
      <c r="T79" t="str">
        <f t="shared" si="13"/>
        <v>film &amp; video/</v>
      </c>
      <c r="U79" t="str">
        <f t="shared" si="14"/>
        <v>shorts</v>
      </c>
      <c r="V79">
        <f t="shared" si="15"/>
        <v>13</v>
      </c>
      <c r="W79">
        <f t="shared" si="16"/>
        <v>19</v>
      </c>
    </row>
    <row r="80" spans="1:23" ht="90" x14ac:dyDescent="0.25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f t="shared" si="17"/>
        <v>42614.522233796299</v>
      </c>
      <c r="K80">
        <v>1471887121</v>
      </c>
      <c r="L80" s="14">
        <f t="shared" si="9"/>
        <v>42604.522233796299</v>
      </c>
      <c r="M80" s="13">
        <f t="shared" si="10"/>
        <v>2016</v>
      </c>
      <c r="N80" t="b">
        <v>0</v>
      </c>
      <c r="O80">
        <v>35</v>
      </c>
      <c r="P80" t="b">
        <v>1</v>
      </c>
      <c r="Q80" t="s">
        <v>8265</v>
      </c>
      <c r="R80" s="6">
        <f t="shared" si="11"/>
        <v>26.02</v>
      </c>
      <c r="S80" s="10">
        <f t="shared" si="12"/>
        <v>38.6</v>
      </c>
      <c r="T80" t="str">
        <f t="shared" si="13"/>
        <v>film &amp; video/</v>
      </c>
      <c r="U80" t="str">
        <f t="shared" si="14"/>
        <v>shorts</v>
      </c>
      <c r="V80">
        <f t="shared" si="15"/>
        <v>13</v>
      </c>
      <c r="W80">
        <f t="shared" si="16"/>
        <v>19</v>
      </c>
    </row>
    <row r="81" spans="1:23" ht="45" x14ac:dyDescent="0.25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f t="shared" si="17"/>
        <v>41754.568206018514</v>
      </c>
      <c r="K81">
        <v>1395859093</v>
      </c>
      <c r="L81" s="14">
        <f t="shared" si="9"/>
        <v>41724.568206018514</v>
      </c>
      <c r="M81" s="13">
        <f t="shared" si="10"/>
        <v>2014</v>
      </c>
      <c r="N81" t="b">
        <v>0</v>
      </c>
      <c r="O81">
        <v>41</v>
      </c>
      <c r="P81" t="b">
        <v>1</v>
      </c>
      <c r="Q81" t="s">
        <v>8265</v>
      </c>
      <c r="R81" s="6">
        <f t="shared" si="11"/>
        <v>0.27</v>
      </c>
      <c r="S81" s="10">
        <f t="shared" si="12"/>
        <v>40.268292682926827</v>
      </c>
      <c r="T81" t="str">
        <f t="shared" si="13"/>
        <v>film &amp; video/</v>
      </c>
      <c r="U81" t="str">
        <f t="shared" si="14"/>
        <v>shorts</v>
      </c>
      <c r="V81">
        <f t="shared" si="15"/>
        <v>13</v>
      </c>
      <c r="W81">
        <f t="shared" si="16"/>
        <v>19</v>
      </c>
    </row>
    <row r="82" spans="1:23" ht="45" x14ac:dyDescent="0.25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f t="shared" si="17"/>
        <v>41617.875648148147</v>
      </c>
      <c r="K82">
        <v>1383616856</v>
      </c>
      <c r="L82" s="14">
        <f t="shared" si="9"/>
        <v>41582.875648148147</v>
      </c>
      <c r="M82" s="13">
        <f t="shared" si="10"/>
        <v>2013</v>
      </c>
      <c r="N82" t="b">
        <v>0</v>
      </c>
      <c r="O82">
        <v>47</v>
      </c>
      <c r="P82" t="b">
        <v>1</v>
      </c>
      <c r="Q82" t="s">
        <v>8265</v>
      </c>
      <c r="R82" s="6">
        <f t="shared" si="11"/>
        <v>7.2499999999999995E-2</v>
      </c>
      <c r="S82" s="10">
        <f t="shared" si="12"/>
        <v>273.82978723404256</v>
      </c>
      <c r="T82" t="str">
        <f t="shared" si="13"/>
        <v>film &amp; video/</v>
      </c>
      <c r="U82" t="str">
        <f t="shared" si="14"/>
        <v>shorts</v>
      </c>
      <c r="V82">
        <f t="shared" si="15"/>
        <v>13</v>
      </c>
      <c r="W82">
        <f t="shared" si="16"/>
        <v>19</v>
      </c>
    </row>
    <row r="83" spans="1:23" ht="45" x14ac:dyDescent="0.25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f t="shared" si="17"/>
        <v>41103.918055555558</v>
      </c>
      <c r="K83">
        <v>1341892127</v>
      </c>
      <c r="L83" s="14">
        <f t="shared" si="9"/>
        <v>41099.950543981475</v>
      </c>
      <c r="M83" s="13">
        <f t="shared" si="10"/>
        <v>2012</v>
      </c>
      <c r="N83" t="b">
        <v>0</v>
      </c>
      <c r="O83">
        <v>28</v>
      </c>
      <c r="P83" t="b">
        <v>1</v>
      </c>
      <c r="Q83" t="s">
        <v>8265</v>
      </c>
      <c r="R83" s="6">
        <f t="shared" si="11"/>
        <v>0.98</v>
      </c>
      <c r="S83" s="10">
        <f t="shared" si="12"/>
        <v>53.035714285714285</v>
      </c>
      <c r="T83" t="str">
        <f t="shared" si="13"/>
        <v>film &amp; video/</v>
      </c>
      <c r="U83" t="str">
        <f t="shared" si="14"/>
        <v>shorts</v>
      </c>
      <c r="V83">
        <f t="shared" si="15"/>
        <v>13</v>
      </c>
      <c r="W83">
        <f t="shared" si="16"/>
        <v>19</v>
      </c>
    </row>
    <row r="84" spans="1:23" ht="45" x14ac:dyDescent="0.25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f t="shared" si="17"/>
        <v>40825.611817129626</v>
      </c>
      <c r="K84">
        <v>1315597261</v>
      </c>
      <c r="L84" s="14">
        <f t="shared" si="9"/>
        <v>40795.611817129626</v>
      </c>
      <c r="M84" s="13">
        <f t="shared" si="10"/>
        <v>2011</v>
      </c>
      <c r="N84" t="b">
        <v>0</v>
      </c>
      <c r="O84">
        <v>100</v>
      </c>
      <c r="P84" t="b">
        <v>1</v>
      </c>
      <c r="Q84" t="s">
        <v>8265</v>
      </c>
      <c r="R84" s="6">
        <f t="shared" si="11"/>
        <v>1.25E-4</v>
      </c>
      <c r="S84" s="10">
        <f t="shared" si="12"/>
        <v>40.005000000000003</v>
      </c>
      <c r="T84" t="str">
        <f t="shared" si="13"/>
        <v>film &amp; video/</v>
      </c>
      <c r="U84" t="str">
        <f t="shared" si="14"/>
        <v>shorts</v>
      </c>
      <c r="V84">
        <f t="shared" si="15"/>
        <v>13</v>
      </c>
      <c r="W84">
        <f t="shared" si="16"/>
        <v>19</v>
      </c>
    </row>
    <row r="85" spans="1:23" ht="45" x14ac:dyDescent="0.25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f t="shared" si="17"/>
        <v>42057.270833333336</v>
      </c>
      <c r="K85">
        <v>1423320389</v>
      </c>
      <c r="L85" s="14">
        <f t="shared" si="9"/>
        <v>42042.407280092586</v>
      </c>
      <c r="M85" s="13">
        <f t="shared" si="10"/>
        <v>2015</v>
      </c>
      <c r="N85" t="b">
        <v>0</v>
      </c>
      <c r="O85">
        <v>13</v>
      </c>
      <c r="P85" t="b">
        <v>1</v>
      </c>
      <c r="Q85" t="s">
        <v>8265</v>
      </c>
      <c r="R85" s="6">
        <f t="shared" si="11"/>
        <v>2.5000000000000001E-2</v>
      </c>
      <c r="S85" s="10">
        <f t="shared" si="12"/>
        <v>15.76923076923077</v>
      </c>
      <c r="T85" t="str">
        <f t="shared" si="13"/>
        <v>film &amp; video/</v>
      </c>
      <c r="U85" t="str">
        <f t="shared" si="14"/>
        <v>shorts</v>
      </c>
      <c r="V85">
        <f t="shared" si="15"/>
        <v>13</v>
      </c>
      <c r="W85">
        <f t="shared" si="16"/>
        <v>19</v>
      </c>
    </row>
    <row r="86" spans="1:23" ht="45" x14ac:dyDescent="0.25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f t="shared" si="17"/>
        <v>40678.54960648148</v>
      </c>
      <c r="K86">
        <v>1302891086</v>
      </c>
      <c r="L86" s="14">
        <f t="shared" si="9"/>
        <v>40648.54960648148</v>
      </c>
      <c r="M86" s="13">
        <f t="shared" si="10"/>
        <v>2011</v>
      </c>
      <c r="N86" t="b">
        <v>0</v>
      </c>
      <c r="O86">
        <v>7</v>
      </c>
      <c r="P86" t="b">
        <v>1</v>
      </c>
      <c r="Q86" t="s">
        <v>8265</v>
      </c>
      <c r="R86" s="6">
        <f t="shared" si="11"/>
        <v>0</v>
      </c>
      <c r="S86" s="10">
        <f t="shared" si="12"/>
        <v>71.428571428571431</v>
      </c>
      <c r="T86" t="str">
        <f t="shared" si="13"/>
        <v>film &amp; video/</v>
      </c>
      <c r="U86" t="str">
        <f t="shared" si="14"/>
        <v>shorts</v>
      </c>
      <c r="V86">
        <f t="shared" si="15"/>
        <v>13</v>
      </c>
      <c r="W86">
        <f t="shared" si="16"/>
        <v>19</v>
      </c>
    </row>
    <row r="87" spans="1:23" ht="45" x14ac:dyDescent="0.25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f t="shared" si="17"/>
        <v>40808.917094907403</v>
      </c>
      <c r="K87">
        <v>1314154837</v>
      </c>
      <c r="L87" s="14">
        <f t="shared" si="9"/>
        <v>40778.917094907403</v>
      </c>
      <c r="M87" s="13">
        <f t="shared" si="10"/>
        <v>2011</v>
      </c>
      <c r="N87" t="b">
        <v>0</v>
      </c>
      <c r="O87">
        <v>21</v>
      </c>
      <c r="P87" t="b">
        <v>1</v>
      </c>
      <c r="Q87" t="s">
        <v>8265</v>
      </c>
      <c r="R87" s="6">
        <f t="shared" si="11"/>
        <v>0.255</v>
      </c>
      <c r="S87" s="10">
        <f t="shared" si="12"/>
        <v>71.714285714285708</v>
      </c>
      <c r="T87" t="str">
        <f t="shared" si="13"/>
        <v>film &amp; video/</v>
      </c>
      <c r="U87" t="str">
        <f t="shared" si="14"/>
        <v>shorts</v>
      </c>
      <c r="V87">
        <f t="shared" si="15"/>
        <v>13</v>
      </c>
      <c r="W87">
        <f t="shared" si="16"/>
        <v>19</v>
      </c>
    </row>
    <row r="88" spans="1:23" ht="45" x14ac:dyDescent="0.25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f t="shared" si="17"/>
        <v>42365.389409722215</v>
      </c>
      <c r="K88">
        <v>1444828845</v>
      </c>
      <c r="L88" s="14">
        <f t="shared" si="9"/>
        <v>42291.347743055558</v>
      </c>
      <c r="M88" s="13">
        <f t="shared" si="10"/>
        <v>2015</v>
      </c>
      <c r="N88" t="b">
        <v>0</v>
      </c>
      <c r="O88">
        <v>17</v>
      </c>
      <c r="P88" t="b">
        <v>1</v>
      </c>
      <c r="Q88" t="s">
        <v>8265</v>
      </c>
      <c r="R88" s="6">
        <f t="shared" si="11"/>
        <v>6.4666666666666664E-2</v>
      </c>
      <c r="S88" s="10">
        <f t="shared" si="12"/>
        <v>375.76470588235293</v>
      </c>
      <c r="T88" t="str">
        <f t="shared" si="13"/>
        <v>film &amp; video/</v>
      </c>
      <c r="U88" t="str">
        <f t="shared" si="14"/>
        <v>shorts</v>
      </c>
      <c r="V88">
        <f t="shared" si="15"/>
        <v>13</v>
      </c>
      <c r="W88">
        <f t="shared" si="16"/>
        <v>19</v>
      </c>
    </row>
    <row r="89" spans="1:23" ht="45" x14ac:dyDescent="0.25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f t="shared" si="17"/>
        <v>40331.861805555549</v>
      </c>
      <c r="K89">
        <v>1274705803</v>
      </c>
      <c r="L89" s="14">
        <f t="shared" si="9"/>
        <v>40322.331053240741</v>
      </c>
      <c r="M89" s="13">
        <f t="shared" si="10"/>
        <v>2010</v>
      </c>
      <c r="N89" t="b">
        <v>0</v>
      </c>
      <c r="O89">
        <v>25</v>
      </c>
      <c r="P89" t="b">
        <v>1</v>
      </c>
      <c r="Q89" t="s">
        <v>8265</v>
      </c>
      <c r="R89" s="6">
        <f t="shared" si="11"/>
        <v>4.5999999999999999E-2</v>
      </c>
      <c r="S89" s="10">
        <f t="shared" si="12"/>
        <v>104.6</v>
      </c>
      <c r="T89" t="str">
        <f t="shared" si="13"/>
        <v>film &amp; video/</v>
      </c>
      <c r="U89" t="str">
        <f t="shared" si="14"/>
        <v>shorts</v>
      </c>
      <c r="V89">
        <f t="shared" si="15"/>
        <v>13</v>
      </c>
      <c r="W89">
        <f t="shared" si="16"/>
        <v>19</v>
      </c>
    </row>
    <row r="90" spans="1:23" ht="45" x14ac:dyDescent="0.25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f t="shared" si="17"/>
        <v>41812.450590277775</v>
      </c>
      <c r="K90">
        <v>1401205731</v>
      </c>
      <c r="L90" s="14">
        <f t="shared" si="9"/>
        <v>41786.450590277775</v>
      </c>
      <c r="M90" s="13">
        <f t="shared" si="10"/>
        <v>2014</v>
      </c>
      <c r="N90" t="b">
        <v>0</v>
      </c>
      <c r="O90">
        <v>60</v>
      </c>
      <c r="P90" t="b">
        <v>1</v>
      </c>
      <c r="Q90" t="s">
        <v>8265</v>
      </c>
      <c r="R90" s="6">
        <f t="shared" si="11"/>
        <v>2.8571428571428571E-2</v>
      </c>
      <c r="S90" s="10">
        <f t="shared" si="12"/>
        <v>60</v>
      </c>
      <c r="T90" t="str">
        <f t="shared" si="13"/>
        <v>film &amp; video/</v>
      </c>
      <c r="U90" t="str">
        <f t="shared" si="14"/>
        <v>shorts</v>
      </c>
      <c r="V90">
        <f t="shared" si="15"/>
        <v>13</v>
      </c>
      <c r="W90">
        <f t="shared" si="16"/>
        <v>19</v>
      </c>
    </row>
    <row r="91" spans="1:23" ht="45" x14ac:dyDescent="0.25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f t="shared" si="17"/>
        <v>41427.543888888882</v>
      </c>
      <c r="K91">
        <v>1368036192</v>
      </c>
      <c r="L91" s="14">
        <f t="shared" si="9"/>
        <v>41402.543888888882</v>
      </c>
      <c r="M91" s="13">
        <f t="shared" si="10"/>
        <v>2013</v>
      </c>
      <c r="N91" t="b">
        <v>0</v>
      </c>
      <c r="O91">
        <v>56</v>
      </c>
      <c r="P91" t="b">
        <v>1</v>
      </c>
      <c r="Q91" t="s">
        <v>8265</v>
      </c>
      <c r="R91" s="6">
        <f t="shared" si="11"/>
        <v>0.15066666666666667</v>
      </c>
      <c r="S91" s="10">
        <f t="shared" si="12"/>
        <v>123.28571428571429</v>
      </c>
      <c r="T91" t="str">
        <f t="shared" si="13"/>
        <v>film &amp; video/</v>
      </c>
      <c r="U91" t="str">
        <f t="shared" si="14"/>
        <v>shorts</v>
      </c>
      <c r="V91">
        <f t="shared" si="15"/>
        <v>13</v>
      </c>
      <c r="W91">
        <f t="shared" si="16"/>
        <v>19</v>
      </c>
    </row>
    <row r="92" spans="1:23" ht="30" x14ac:dyDescent="0.25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f t="shared" si="17"/>
        <v>40736.089108796295</v>
      </c>
      <c r="K92">
        <v>1307862499</v>
      </c>
      <c r="L92" s="14">
        <f t="shared" si="9"/>
        <v>40706.089108796295</v>
      </c>
      <c r="M92" s="13">
        <f t="shared" si="10"/>
        <v>2011</v>
      </c>
      <c r="N92" t="b">
        <v>0</v>
      </c>
      <c r="O92">
        <v>16</v>
      </c>
      <c r="P92" t="b">
        <v>1</v>
      </c>
      <c r="Q92" t="s">
        <v>8265</v>
      </c>
      <c r="R92" s="6">
        <f t="shared" si="11"/>
        <v>4.0000000000000001E-3</v>
      </c>
      <c r="S92" s="10">
        <f t="shared" si="12"/>
        <v>31.375</v>
      </c>
      <c r="T92" t="str">
        <f t="shared" si="13"/>
        <v>film &amp; video/</v>
      </c>
      <c r="U92" t="str">
        <f t="shared" si="14"/>
        <v>shorts</v>
      </c>
      <c r="V92">
        <f t="shared" si="15"/>
        <v>13</v>
      </c>
      <c r="W92">
        <f t="shared" si="16"/>
        <v>19</v>
      </c>
    </row>
    <row r="93" spans="1:23" ht="45" x14ac:dyDescent="0.25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f t="shared" si="17"/>
        <v>40680.194027777776</v>
      </c>
      <c r="K93">
        <v>1300354764</v>
      </c>
      <c r="L93" s="14">
        <f t="shared" si="9"/>
        <v>40619.194027777776</v>
      </c>
      <c r="M93" s="13">
        <f t="shared" si="10"/>
        <v>2011</v>
      </c>
      <c r="N93" t="b">
        <v>0</v>
      </c>
      <c r="O93">
        <v>46</v>
      </c>
      <c r="P93" t="b">
        <v>1</v>
      </c>
      <c r="Q93" t="s">
        <v>8265</v>
      </c>
      <c r="R93" s="6">
        <f t="shared" si="11"/>
        <v>0.2</v>
      </c>
      <c r="S93" s="10">
        <f t="shared" si="12"/>
        <v>78.260869565217391</v>
      </c>
      <c r="T93" t="str">
        <f t="shared" si="13"/>
        <v>film &amp; video/</v>
      </c>
      <c r="U93" t="str">
        <f t="shared" si="14"/>
        <v>shorts</v>
      </c>
      <c r="V93">
        <f t="shared" si="15"/>
        <v>13</v>
      </c>
      <c r="W93">
        <f t="shared" si="16"/>
        <v>19</v>
      </c>
    </row>
    <row r="94" spans="1:23" ht="45" x14ac:dyDescent="0.25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f t="shared" si="17"/>
        <v>42767.124999999993</v>
      </c>
      <c r="K94">
        <v>1481949983</v>
      </c>
      <c r="L94" s="14">
        <f t="shared" si="9"/>
        <v>42720.990543981483</v>
      </c>
      <c r="M94" s="13">
        <f t="shared" si="10"/>
        <v>2016</v>
      </c>
      <c r="N94" t="b">
        <v>0</v>
      </c>
      <c r="O94">
        <v>43</v>
      </c>
      <c r="P94" t="b">
        <v>1</v>
      </c>
      <c r="Q94" t="s">
        <v>8265</v>
      </c>
      <c r="R94" s="6">
        <f t="shared" si="11"/>
        <v>5.1999999999999998E-2</v>
      </c>
      <c r="S94" s="10">
        <f t="shared" si="12"/>
        <v>122.32558139534883</v>
      </c>
      <c r="T94" t="str">
        <f t="shared" si="13"/>
        <v>film &amp; video/</v>
      </c>
      <c r="U94" t="str">
        <f t="shared" si="14"/>
        <v>shorts</v>
      </c>
      <c r="V94">
        <f t="shared" si="15"/>
        <v>13</v>
      </c>
      <c r="W94">
        <f t="shared" si="16"/>
        <v>19</v>
      </c>
    </row>
    <row r="95" spans="1:23" ht="45" x14ac:dyDescent="0.25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f t="shared" si="17"/>
        <v>41093.666666666664</v>
      </c>
      <c r="K95">
        <v>1338928537</v>
      </c>
      <c r="L95" s="14">
        <f t="shared" si="9"/>
        <v>41065.649733796294</v>
      </c>
      <c r="M95" s="13">
        <f t="shared" si="10"/>
        <v>2012</v>
      </c>
      <c r="N95" t="b">
        <v>0</v>
      </c>
      <c r="O95">
        <v>15</v>
      </c>
      <c r="P95" t="b">
        <v>1</v>
      </c>
      <c r="Q95" t="s">
        <v>8265</v>
      </c>
      <c r="R95" s="6">
        <f t="shared" si="11"/>
        <v>0.106</v>
      </c>
      <c r="S95" s="10">
        <f t="shared" si="12"/>
        <v>73.733333333333334</v>
      </c>
      <c r="T95" t="str">
        <f t="shared" si="13"/>
        <v>film &amp; video/</v>
      </c>
      <c r="U95" t="str">
        <f t="shared" si="14"/>
        <v>shorts</v>
      </c>
      <c r="V95">
        <f t="shared" si="15"/>
        <v>13</v>
      </c>
      <c r="W95">
        <f t="shared" si="16"/>
        <v>19</v>
      </c>
    </row>
    <row r="96" spans="1:23" ht="45" x14ac:dyDescent="0.25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f t="shared" si="17"/>
        <v>41736.509513888886</v>
      </c>
      <c r="K96">
        <v>1395162822</v>
      </c>
      <c r="L96" s="14">
        <f t="shared" si="9"/>
        <v>41716.509513888886</v>
      </c>
      <c r="M96" s="13">
        <f t="shared" si="10"/>
        <v>2014</v>
      </c>
      <c r="N96" t="b">
        <v>0</v>
      </c>
      <c r="O96">
        <v>12</v>
      </c>
      <c r="P96" t="b">
        <v>1</v>
      </c>
      <c r="Q96" t="s">
        <v>8265</v>
      </c>
      <c r="R96" s="6">
        <f t="shared" si="11"/>
        <v>0.04</v>
      </c>
      <c r="S96" s="10">
        <f t="shared" si="12"/>
        <v>21.666666666666668</v>
      </c>
      <c r="T96" t="str">
        <f t="shared" si="13"/>
        <v>film &amp; video/</v>
      </c>
      <c r="U96" t="str">
        <f t="shared" si="14"/>
        <v>shorts</v>
      </c>
      <c r="V96">
        <f t="shared" si="15"/>
        <v>13</v>
      </c>
      <c r="W96">
        <f t="shared" si="16"/>
        <v>19</v>
      </c>
    </row>
    <row r="97" spans="1:23" ht="45" x14ac:dyDescent="0.25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f t="shared" si="17"/>
        <v>40964.796770833331</v>
      </c>
      <c r="K97">
        <v>1327622841</v>
      </c>
      <c r="L97" s="14">
        <f t="shared" si="9"/>
        <v>40934.796770833331</v>
      </c>
      <c r="M97" s="13">
        <f t="shared" si="10"/>
        <v>2012</v>
      </c>
      <c r="N97" t="b">
        <v>0</v>
      </c>
      <c r="O97">
        <v>21</v>
      </c>
      <c r="P97" t="b">
        <v>1</v>
      </c>
      <c r="Q97" t="s">
        <v>8265</v>
      </c>
      <c r="R97" s="6">
        <f t="shared" si="11"/>
        <v>0.31428571428571428</v>
      </c>
      <c r="S97" s="10">
        <f t="shared" si="12"/>
        <v>21.904761904761905</v>
      </c>
      <c r="T97" t="str">
        <f t="shared" si="13"/>
        <v>film &amp; video/</v>
      </c>
      <c r="U97" t="str">
        <f t="shared" si="14"/>
        <v>shorts</v>
      </c>
      <c r="V97">
        <f t="shared" si="15"/>
        <v>13</v>
      </c>
      <c r="W97">
        <f t="shared" si="16"/>
        <v>19</v>
      </c>
    </row>
    <row r="98" spans="1:23" ht="45" x14ac:dyDescent="0.25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f t="shared" si="17"/>
        <v>40390.916666666664</v>
      </c>
      <c r="K98">
        <v>1274889241</v>
      </c>
      <c r="L98" s="14">
        <f t="shared" si="9"/>
        <v>40324.45417824074</v>
      </c>
      <c r="M98" s="13">
        <f t="shared" si="10"/>
        <v>2010</v>
      </c>
      <c r="N98" t="b">
        <v>0</v>
      </c>
      <c r="O98">
        <v>34</v>
      </c>
      <c r="P98" t="b">
        <v>1</v>
      </c>
      <c r="Q98" t="s">
        <v>8265</v>
      </c>
      <c r="R98" s="6">
        <f t="shared" si="11"/>
        <v>0.14666666666666667</v>
      </c>
      <c r="S98" s="10">
        <f t="shared" si="12"/>
        <v>50.588235294117645</v>
      </c>
      <c r="T98" t="str">
        <f t="shared" si="13"/>
        <v>film &amp; video/</v>
      </c>
      <c r="U98" t="str">
        <f t="shared" si="14"/>
        <v>shorts</v>
      </c>
      <c r="V98">
        <f t="shared" si="15"/>
        <v>13</v>
      </c>
      <c r="W98">
        <f t="shared" si="16"/>
        <v>19</v>
      </c>
    </row>
    <row r="99" spans="1:23" ht="45" x14ac:dyDescent="0.25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f t="shared" si="17"/>
        <v>40735.926874999997</v>
      </c>
      <c r="K99">
        <v>1307848482</v>
      </c>
      <c r="L99" s="14">
        <f t="shared" si="9"/>
        <v>40705.926874999997</v>
      </c>
      <c r="M99" s="13">
        <f t="shared" si="10"/>
        <v>2011</v>
      </c>
      <c r="N99" t="b">
        <v>0</v>
      </c>
      <c r="O99">
        <v>8</v>
      </c>
      <c r="P99" t="b">
        <v>1</v>
      </c>
      <c r="Q99" t="s">
        <v>8265</v>
      </c>
      <c r="R99" s="6">
        <f t="shared" si="11"/>
        <v>6.25E-2</v>
      </c>
      <c r="S99" s="10">
        <f t="shared" si="12"/>
        <v>53.125</v>
      </c>
      <c r="T99" t="str">
        <f t="shared" si="13"/>
        <v>film &amp; video/</v>
      </c>
      <c r="U99" t="str">
        <f t="shared" si="14"/>
        <v>shorts</v>
      </c>
      <c r="V99">
        <f t="shared" si="15"/>
        <v>13</v>
      </c>
      <c r="W99">
        <f t="shared" si="16"/>
        <v>19</v>
      </c>
    </row>
    <row r="100" spans="1:23" ht="45" x14ac:dyDescent="0.25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f t="shared" si="17"/>
        <v>41250.770833333328</v>
      </c>
      <c r="K100">
        <v>1351796674</v>
      </c>
      <c r="L100" s="14">
        <f t="shared" si="9"/>
        <v>41214.586504629631</v>
      </c>
      <c r="M100" s="13">
        <f t="shared" si="10"/>
        <v>2012</v>
      </c>
      <c r="N100" t="b">
        <v>0</v>
      </c>
      <c r="O100">
        <v>60</v>
      </c>
      <c r="P100" t="b">
        <v>1</v>
      </c>
      <c r="Q100" t="s">
        <v>8265</v>
      </c>
      <c r="R100" s="6">
        <f t="shared" si="11"/>
        <v>6.25E-2</v>
      </c>
      <c r="S100" s="10">
        <f t="shared" si="12"/>
        <v>56.666666666666664</v>
      </c>
      <c r="T100" t="str">
        <f t="shared" si="13"/>
        <v>film &amp; video/</v>
      </c>
      <c r="U100" t="str">
        <f t="shared" si="14"/>
        <v>shorts</v>
      </c>
      <c r="V100">
        <f t="shared" si="15"/>
        <v>13</v>
      </c>
      <c r="W100">
        <f t="shared" si="16"/>
        <v>19</v>
      </c>
    </row>
    <row r="101" spans="1:23" ht="30" x14ac:dyDescent="0.25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f t="shared" si="17"/>
        <v>41661.694432870368</v>
      </c>
      <c r="K101">
        <v>1387834799</v>
      </c>
      <c r="L101" s="14">
        <f t="shared" si="9"/>
        <v>41631.694432870368</v>
      </c>
      <c r="M101" s="13">
        <f t="shared" si="10"/>
        <v>2013</v>
      </c>
      <c r="N101" t="b">
        <v>0</v>
      </c>
      <c r="O101">
        <v>39</v>
      </c>
      <c r="P101" t="b">
        <v>1</v>
      </c>
      <c r="Q101" t="s">
        <v>8265</v>
      </c>
      <c r="R101" s="6">
        <f t="shared" si="11"/>
        <v>6.0193333333333307E-2</v>
      </c>
      <c r="S101" s="10">
        <f t="shared" si="12"/>
        <v>40.776666666666664</v>
      </c>
      <c r="T101" t="str">
        <f t="shared" si="13"/>
        <v>film &amp; video/</v>
      </c>
      <c r="U101" t="str">
        <f t="shared" si="14"/>
        <v>shorts</v>
      </c>
      <c r="V101">
        <f t="shared" si="15"/>
        <v>13</v>
      </c>
      <c r="W101">
        <f t="shared" si="16"/>
        <v>19</v>
      </c>
    </row>
    <row r="102" spans="1:23" ht="45" x14ac:dyDescent="0.25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f t="shared" si="17"/>
        <v>41217.586643518516</v>
      </c>
      <c r="K102">
        <v>1350324286</v>
      </c>
      <c r="L102" s="14">
        <f t="shared" si="9"/>
        <v>41197.544976851852</v>
      </c>
      <c r="M102" s="13">
        <f t="shared" si="10"/>
        <v>2012</v>
      </c>
      <c r="N102" t="b">
        <v>0</v>
      </c>
      <c r="O102">
        <v>26</v>
      </c>
      <c r="P102" t="b">
        <v>1</v>
      </c>
      <c r="Q102" t="s">
        <v>8265</v>
      </c>
      <c r="R102" s="6">
        <f t="shared" si="11"/>
        <v>0</v>
      </c>
      <c r="S102" s="10">
        <f t="shared" si="12"/>
        <v>192.30769230769232</v>
      </c>
      <c r="T102" t="str">
        <f t="shared" si="13"/>
        <v>film &amp; video/</v>
      </c>
      <c r="U102" t="str">
        <f t="shared" si="14"/>
        <v>shorts</v>
      </c>
      <c r="V102">
        <f t="shared" si="15"/>
        <v>13</v>
      </c>
      <c r="W102">
        <f t="shared" si="16"/>
        <v>19</v>
      </c>
    </row>
    <row r="103" spans="1:23" ht="45" x14ac:dyDescent="0.25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f t="shared" si="17"/>
        <v>41298.568402777775</v>
      </c>
      <c r="K103">
        <v>1356979110</v>
      </c>
      <c r="L103" s="14">
        <f t="shared" si="9"/>
        <v>41274.568402777775</v>
      </c>
      <c r="M103" s="13">
        <f t="shared" si="10"/>
        <v>2012</v>
      </c>
      <c r="N103" t="b">
        <v>0</v>
      </c>
      <c r="O103">
        <v>35</v>
      </c>
      <c r="P103" t="b">
        <v>1</v>
      </c>
      <c r="Q103" t="s">
        <v>8265</v>
      </c>
      <c r="R103" s="6">
        <f t="shared" si="11"/>
        <v>0</v>
      </c>
      <c r="S103" s="10">
        <f t="shared" si="12"/>
        <v>100</v>
      </c>
      <c r="T103" t="str">
        <f t="shared" si="13"/>
        <v>film &amp; video/</v>
      </c>
      <c r="U103" t="str">
        <f t="shared" si="14"/>
        <v>shorts</v>
      </c>
      <c r="V103">
        <f t="shared" si="15"/>
        <v>13</v>
      </c>
      <c r="W103">
        <f t="shared" si="16"/>
        <v>19</v>
      </c>
    </row>
    <row r="104" spans="1:23" ht="45" x14ac:dyDescent="0.25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f t="shared" si="17"/>
        <v>40534.922835648147</v>
      </c>
      <c r="K104">
        <v>1290481733</v>
      </c>
      <c r="L104" s="14">
        <f t="shared" si="9"/>
        <v>40504.922835648147</v>
      </c>
      <c r="M104" s="13">
        <f t="shared" si="10"/>
        <v>2010</v>
      </c>
      <c r="N104" t="b">
        <v>0</v>
      </c>
      <c r="O104">
        <v>65</v>
      </c>
      <c r="P104" t="b">
        <v>1</v>
      </c>
      <c r="Q104" t="s">
        <v>8265</v>
      </c>
      <c r="R104" s="6">
        <f t="shared" si="11"/>
        <v>0.27750000000000002</v>
      </c>
      <c r="S104" s="10">
        <f t="shared" si="12"/>
        <v>117.92307692307692</v>
      </c>
      <c r="T104" t="str">
        <f t="shared" si="13"/>
        <v>film &amp; video/</v>
      </c>
      <c r="U104" t="str">
        <f t="shared" si="14"/>
        <v>shorts</v>
      </c>
      <c r="V104">
        <f t="shared" si="15"/>
        <v>13</v>
      </c>
      <c r="W104">
        <f t="shared" si="16"/>
        <v>19</v>
      </c>
    </row>
    <row r="105" spans="1:23" ht="30" x14ac:dyDescent="0.25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f t="shared" si="17"/>
        <v>41705.597569444442</v>
      </c>
      <c r="K105">
        <v>1392232830</v>
      </c>
      <c r="L105" s="14">
        <f t="shared" si="9"/>
        <v>41682.597569444442</v>
      </c>
      <c r="M105" s="13">
        <f t="shared" si="10"/>
        <v>2014</v>
      </c>
      <c r="N105" t="b">
        <v>0</v>
      </c>
      <c r="O105">
        <v>49</v>
      </c>
      <c r="P105" t="b">
        <v>1</v>
      </c>
      <c r="Q105" t="s">
        <v>8265</v>
      </c>
      <c r="R105" s="6">
        <f t="shared" si="11"/>
        <v>5.153846153846154E-2</v>
      </c>
      <c r="S105" s="10">
        <f t="shared" si="12"/>
        <v>27.897959183673468</v>
      </c>
      <c r="T105" t="str">
        <f t="shared" si="13"/>
        <v>film &amp; video/</v>
      </c>
      <c r="U105" t="str">
        <f t="shared" si="14"/>
        <v>shorts</v>
      </c>
      <c r="V105">
        <f t="shared" si="15"/>
        <v>13</v>
      </c>
      <c r="W105">
        <f t="shared" si="16"/>
        <v>19</v>
      </c>
    </row>
    <row r="106" spans="1:23" ht="30" x14ac:dyDescent="0.25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f t="shared" si="17"/>
        <v>40635.833333333328</v>
      </c>
      <c r="K106">
        <v>1299775266</v>
      </c>
      <c r="L106" s="14">
        <f t="shared" si="9"/>
        <v>40612.486874999995</v>
      </c>
      <c r="M106" s="13">
        <f t="shared" si="10"/>
        <v>2011</v>
      </c>
      <c r="N106" t="b">
        <v>0</v>
      </c>
      <c r="O106">
        <v>10</v>
      </c>
      <c r="P106" t="b">
        <v>1</v>
      </c>
      <c r="Q106" t="s">
        <v>8265</v>
      </c>
      <c r="R106" s="6">
        <f t="shared" si="11"/>
        <v>0.2</v>
      </c>
      <c r="S106" s="10">
        <f t="shared" si="12"/>
        <v>60</v>
      </c>
      <c r="T106" t="str">
        <f t="shared" si="13"/>
        <v>film &amp; video/</v>
      </c>
      <c r="U106" t="str">
        <f t="shared" si="14"/>
        <v>shorts</v>
      </c>
      <c r="V106">
        <f t="shared" si="15"/>
        <v>13</v>
      </c>
      <c r="W106">
        <f t="shared" si="16"/>
        <v>19</v>
      </c>
    </row>
    <row r="107" spans="1:23" ht="45" x14ac:dyDescent="0.25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f t="shared" si="17"/>
        <v>42503.791666666664</v>
      </c>
      <c r="K107">
        <v>1461605020</v>
      </c>
      <c r="L107" s="14">
        <f t="shared" si="9"/>
        <v>42485.516435185178</v>
      </c>
      <c r="M107" s="13">
        <f t="shared" si="10"/>
        <v>2016</v>
      </c>
      <c r="N107" t="b">
        <v>0</v>
      </c>
      <c r="O107">
        <v>60</v>
      </c>
      <c r="P107" t="b">
        <v>1</v>
      </c>
      <c r="Q107" t="s">
        <v>8265</v>
      </c>
      <c r="R107" s="6">
        <f t="shared" si="11"/>
        <v>7.4090909090909096E-2</v>
      </c>
      <c r="S107" s="10">
        <f t="shared" si="12"/>
        <v>39.383333333333333</v>
      </c>
      <c r="T107" t="str">
        <f t="shared" si="13"/>
        <v>film &amp; video/</v>
      </c>
      <c r="U107" t="str">
        <f t="shared" si="14"/>
        <v>shorts</v>
      </c>
      <c r="V107">
        <f t="shared" si="15"/>
        <v>13</v>
      </c>
      <c r="W107">
        <f t="shared" si="16"/>
        <v>19</v>
      </c>
    </row>
    <row r="108" spans="1:23" x14ac:dyDescent="0.25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f t="shared" si="17"/>
        <v>41001.568298611106</v>
      </c>
      <c r="K108">
        <v>1332182301</v>
      </c>
      <c r="L108" s="14">
        <f t="shared" si="9"/>
        <v>40987.568298611106</v>
      </c>
      <c r="M108" s="13">
        <f t="shared" si="10"/>
        <v>2012</v>
      </c>
      <c r="N108" t="b">
        <v>0</v>
      </c>
      <c r="O108">
        <v>27</v>
      </c>
      <c r="P108" t="b">
        <v>1</v>
      </c>
      <c r="Q108" t="s">
        <v>8265</v>
      </c>
      <c r="R108" s="6">
        <f t="shared" si="11"/>
        <v>5.0000000000000001E-3</v>
      </c>
      <c r="S108" s="10">
        <f t="shared" si="12"/>
        <v>186.11111111111111</v>
      </c>
      <c r="T108" t="str">
        <f t="shared" si="13"/>
        <v>film &amp; video/</v>
      </c>
      <c r="U108" t="str">
        <f t="shared" si="14"/>
        <v>shorts</v>
      </c>
      <c r="V108">
        <f t="shared" si="15"/>
        <v>13</v>
      </c>
      <c r="W108">
        <f t="shared" si="16"/>
        <v>19</v>
      </c>
    </row>
    <row r="109" spans="1:23" ht="45" x14ac:dyDescent="0.25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f t="shared" si="17"/>
        <v>40657.774155092593</v>
      </c>
      <c r="K109">
        <v>1301787287</v>
      </c>
      <c r="L109" s="14">
        <f t="shared" si="9"/>
        <v>40635.774155092593</v>
      </c>
      <c r="M109" s="13">
        <f t="shared" si="10"/>
        <v>2011</v>
      </c>
      <c r="N109" t="b">
        <v>0</v>
      </c>
      <c r="O109">
        <v>69</v>
      </c>
      <c r="P109" t="b">
        <v>1</v>
      </c>
      <c r="Q109" t="s">
        <v>8265</v>
      </c>
      <c r="R109" s="6">
        <f t="shared" si="11"/>
        <v>2.4666666666666667E-2</v>
      </c>
      <c r="S109" s="10">
        <f t="shared" si="12"/>
        <v>111.37681159420291</v>
      </c>
      <c r="T109" t="str">
        <f t="shared" si="13"/>
        <v>film &amp; video/</v>
      </c>
      <c r="U109" t="str">
        <f t="shared" si="14"/>
        <v>shorts</v>
      </c>
      <c r="V109">
        <f t="shared" si="15"/>
        <v>13</v>
      </c>
      <c r="W109">
        <f t="shared" si="16"/>
        <v>19</v>
      </c>
    </row>
    <row r="110" spans="1:23" ht="45" x14ac:dyDescent="0.25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f t="shared" si="17"/>
        <v>41425.404745370368</v>
      </c>
      <c r="K110">
        <v>1364827370</v>
      </c>
      <c r="L110" s="14">
        <f t="shared" si="9"/>
        <v>41365.404745370368</v>
      </c>
      <c r="M110" s="13">
        <f t="shared" si="10"/>
        <v>2013</v>
      </c>
      <c r="N110" t="b">
        <v>0</v>
      </c>
      <c r="O110">
        <v>47</v>
      </c>
      <c r="P110" t="b">
        <v>1</v>
      </c>
      <c r="Q110" t="s">
        <v>8265</v>
      </c>
      <c r="R110" s="6">
        <f t="shared" si="11"/>
        <v>1.4666666666666666</v>
      </c>
      <c r="S110" s="10">
        <f t="shared" si="12"/>
        <v>78.723404255319153</v>
      </c>
      <c r="T110" t="str">
        <f t="shared" si="13"/>
        <v>film &amp; video/</v>
      </c>
      <c r="U110" t="str">
        <f t="shared" si="14"/>
        <v>shorts</v>
      </c>
      <c r="V110">
        <f t="shared" si="15"/>
        <v>13</v>
      </c>
      <c r="W110">
        <f t="shared" si="16"/>
        <v>19</v>
      </c>
    </row>
    <row r="111" spans="1:23" ht="45" x14ac:dyDescent="0.25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f t="shared" si="17"/>
        <v>40599.817476851851</v>
      </c>
      <c r="K111">
        <v>1296088630</v>
      </c>
      <c r="L111" s="14">
        <f t="shared" si="9"/>
        <v>40569.817476851851</v>
      </c>
      <c r="M111" s="13">
        <f t="shared" si="10"/>
        <v>2011</v>
      </c>
      <c r="N111" t="b">
        <v>0</v>
      </c>
      <c r="O111">
        <v>47</v>
      </c>
      <c r="P111" t="b">
        <v>1</v>
      </c>
      <c r="Q111" t="s">
        <v>8265</v>
      </c>
      <c r="R111" s="6">
        <f t="shared" si="11"/>
        <v>1.1950000000000001</v>
      </c>
      <c r="S111" s="10">
        <f t="shared" si="12"/>
        <v>46.702127659574465</v>
      </c>
      <c r="T111" t="str">
        <f t="shared" si="13"/>
        <v>film &amp; video/</v>
      </c>
      <c r="U111" t="str">
        <f t="shared" si="14"/>
        <v>shorts</v>
      </c>
      <c r="V111">
        <f t="shared" si="15"/>
        <v>13</v>
      </c>
      <c r="W111">
        <f t="shared" si="16"/>
        <v>19</v>
      </c>
    </row>
    <row r="112" spans="1:23" ht="45" x14ac:dyDescent="0.25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f t="shared" si="17"/>
        <v>41592.040972222218</v>
      </c>
      <c r="K112">
        <v>1381445253</v>
      </c>
      <c r="L112" s="14">
        <f t="shared" si="9"/>
        <v>41557.741354166668</v>
      </c>
      <c r="M112" s="13">
        <f t="shared" si="10"/>
        <v>2013</v>
      </c>
      <c r="N112" t="b">
        <v>0</v>
      </c>
      <c r="O112">
        <v>26</v>
      </c>
      <c r="P112" t="b">
        <v>1</v>
      </c>
      <c r="Q112" t="s">
        <v>8265</v>
      </c>
      <c r="R112" s="6">
        <f t="shared" si="11"/>
        <v>0.30769230769230771</v>
      </c>
      <c r="S112" s="10">
        <f t="shared" si="12"/>
        <v>65.384615384615387</v>
      </c>
      <c r="T112" t="str">
        <f t="shared" si="13"/>
        <v>film &amp; video/</v>
      </c>
      <c r="U112" t="str">
        <f t="shared" si="14"/>
        <v>shorts</v>
      </c>
      <c r="V112">
        <f t="shared" si="15"/>
        <v>13</v>
      </c>
      <c r="W112">
        <f t="shared" si="16"/>
        <v>19</v>
      </c>
    </row>
    <row r="113" spans="1:23" ht="45" x14ac:dyDescent="0.25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f t="shared" si="17"/>
        <v>42155.124849537031</v>
      </c>
      <c r="K113">
        <v>1430467187</v>
      </c>
      <c r="L113" s="14">
        <f t="shared" si="9"/>
        <v>42125.124849537031</v>
      </c>
      <c r="M113" s="13">
        <f t="shared" si="10"/>
        <v>2015</v>
      </c>
      <c r="N113" t="b">
        <v>0</v>
      </c>
      <c r="O113">
        <v>53</v>
      </c>
      <c r="P113" t="b">
        <v>1</v>
      </c>
      <c r="Q113" t="s">
        <v>8265</v>
      </c>
      <c r="R113" s="6">
        <f t="shared" si="11"/>
        <v>0.54571428571428571</v>
      </c>
      <c r="S113" s="10">
        <f t="shared" si="12"/>
        <v>102.0754716981132</v>
      </c>
      <c r="T113" t="str">
        <f t="shared" si="13"/>
        <v>film &amp; video/</v>
      </c>
      <c r="U113" t="str">
        <f t="shared" si="14"/>
        <v>shorts</v>
      </c>
      <c r="V113">
        <f t="shared" si="15"/>
        <v>13</v>
      </c>
      <c r="W113">
        <f t="shared" si="16"/>
        <v>19</v>
      </c>
    </row>
    <row r="114" spans="1:23" ht="45" x14ac:dyDescent="0.25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f t="shared" si="17"/>
        <v>41741.875</v>
      </c>
      <c r="K114">
        <v>1395277318</v>
      </c>
      <c r="L114" s="14">
        <f t="shared" si="9"/>
        <v>41717.834699074076</v>
      </c>
      <c r="M114" s="13">
        <f t="shared" si="10"/>
        <v>2014</v>
      </c>
      <c r="N114" t="b">
        <v>0</v>
      </c>
      <c r="O114">
        <v>81</v>
      </c>
      <c r="P114" t="b">
        <v>1</v>
      </c>
      <c r="Q114" t="s">
        <v>8265</v>
      </c>
      <c r="R114" s="6">
        <f t="shared" si="11"/>
        <v>0.04</v>
      </c>
      <c r="S114" s="10">
        <f t="shared" si="12"/>
        <v>64.197530864197532</v>
      </c>
      <c r="T114" t="str">
        <f t="shared" si="13"/>
        <v>film &amp; video/</v>
      </c>
      <c r="U114" t="str">
        <f t="shared" si="14"/>
        <v>shorts</v>
      </c>
      <c r="V114">
        <f t="shared" si="15"/>
        <v>13</v>
      </c>
      <c r="W114">
        <f t="shared" si="16"/>
        <v>19</v>
      </c>
    </row>
    <row r="115" spans="1:23" ht="30" x14ac:dyDescent="0.25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f t="shared" si="17"/>
        <v>40761.416666666664</v>
      </c>
      <c r="K115">
        <v>1311963128</v>
      </c>
      <c r="L115" s="14">
        <f t="shared" si="9"/>
        <v>40753.550092592588</v>
      </c>
      <c r="M115" s="13">
        <f t="shared" si="10"/>
        <v>2011</v>
      </c>
      <c r="N115" t="b">
        <v>0</v>
      </c>
      <c r="O115">
        <v>78</v>
      </c>
      <c r="P115" t="b">
        <v>1</v>
      </c>
      <c r="Q115" t="s">
        <v>8265</v>
      </c>
      <c r="R115" s="6">
        <f t="shared" si="11"/>
        <v>0.41</v>
      </c>
      <c r="S115" s="10">
        <f t="shared" si="12"/>
        <v>90.384615384615387</v>
      </c>
      <c r="T115" t="str">
        <f t="shared" si="13"/>
        <v>film &amp; video/</v>
      </c>
      <c r="U115" t="str">
        <f t="shared" si="14"/>
        <v>shorts</v>
      </c>
      <c r="V115">
        <f t="shared" si="15"/>
        <v>13</v>
      </c>
      <c r="W115">
        <f t="shared" si="16"/>
        <v>19</v>
      </c>
    </row>
    <row r="116" spans="1:23" ht="45" x14ac:dyDescent="0.25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f t="shared" si="17"/>
        <v>40921.065833333334</v>
      </c>
      <c r="K116">
        <v>1321252488</v>
      </c>
      <c r="L116" s="14">
        <f t="shared" si="9"/>
        <v>40861.065833333334</v>
      </c>
      <c r="M116" s="13">
        <f t="shared" si="10"/>
        <v>2011</v>
      </c>
      <c r="N116" t="b">
        <v>0</v>
      </c>
      <c r="O116">
        <v>35</v>
      </c>
      <c r="P116" t="b">
        <v>1</v>
      </c>
      <c r="Q116" t="s">
        <v>8265</v>
      </c>
      <c r="R116" s="6">
        <f t="shared" si="11"/>
        <v>3.3333333333333333E-2</v>
      </c>
      <c r="S116" s="10">
        <f t="shared" si="12"/>
        <v>88.571428571428569</v>
      </c>
      <c r="T116" t="str">
        <f t="shared" si="13"/>
        <v>film &amp; video/</v>
      </c>
      <c r="U116" t="str">
        <f t="shared" si="14"/>
        <v>shorts</v>
      </c>
      <c r="V116">
        <f t="shared" si="15"/>
        <v>13</v>
      </c>
      <c r="W116">
        <f t="shared" si="16"/>
        <v>19</v>
      </c>
    </row>
    <row r="117" spans="1:23" x14ac:dyDescent="0.25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f t="shared" si="17"/>
        <v>40943.530601851853</v>
      </c>
      <c r="K117">
        <v>1326217444</v>
      </c>
      <c r="L117" s="14">
        <f t="shared" si="9"/>
        <v>40918.530601851853</v>
      </c>
      <c r="M117" s="13">
        <f t="shared" si="10"/>
        <v>2012</v>
      </c>
      <c r="N117" t="b">
        <v>0</v>
      </c>
      <c r="O117">
        <v>22</v>
      </c>
      <c r="P117" t="b">
        <v>1</v>
      </c>
      <c r="Q117" t="s">
        <v>8265</v>
      </c>
      <c r="R117" s="6">
        <f t="shared" si="11"/>
        <v>0.40444444444444444</v>
      </c>
      <c r="S117" s="10">
        <f t="shared" si="12"/>
        <v>28.727272727272727</v>
      </c>
      <c r="T117" t="str">
        <f t="shared" si="13"/>
        <v>film &amp; video/</v>
      </c>
      <c r="U117" t="str">
        <f t="shared" si="14"/>
        <v>shorts</v>
      </c>
      <c r="V117">
        <f t="shared" si="15"/>
        <v>13</v>
      </c>
      <c r="W117">
        <f t="shared" si="16"/>
        <v>19</v>
      </c>
    </row>
    <row r="118" spans="1:23" ht="45" x14ac:dyDescent="0.25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f t="shared" si="17"/>
        <v>40641.247164351851</v>
      </c>
      <c r="K118">
        <v>1298289355</v>
      </c>
      <c r="L118" s="14">
        <f t="shared" si="9"/>
        <v>40595.288831018515</v>
      </c>
      <c r="M118" s="13">
        <f t="shared" si="10"/>
        <v>2011</v>
      </c>
      <c r="N118" t="b">
        <v>0</v>
      </c>
      <c r="O118">
        <v>57</v>
      </c>
      <c r="P118" t="b">
        <v>1</v>
      </c>
      <c r="Q118" t="s">
        <v>8265</v>
      </c>
      <c r="R118" s="6">
        <f t="shared" si="11"/>
        <v>0.13657142857142857</v>
      </c>
      <c r="S118" s="10">
        <f t="shared" si="12"/>
        <v>69.78947368421052</v>
      </c>
      <c r="T118" t="str">
        <f t="shared" si="13"/>
        <v>film &amp; video/</v>
      </c>
      <c r="U118" t="str">
        <f t="shared" si="14"/>
        <v>shorts</v>
      </c>
      <c r="V118">
        <f t="shared" si="15"/>
        <v>13</v>
      </c>
      <c r="W118">
        <f t="shared" si="16"/>
        <v>19</v>
      </c>
    </row>
    <row r="119" spans="1:23" ht="45" x14ac:dyDescent="0.25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f t="shared" si="17"/>
        <v>40338.583333333328</v>
      </c>
      <c r="K119">
        <v>1268337744</v>
      </c>
      <c r="L119" s="14">
        <f t="shared" si="9"/>
        <v>40248.626666666663</v>
      </c>
      <c r="M119" s="13">
        <f t="shared" si="10"/>
        <v>2010</v>
      </c>
      <c r="N119" t="b">
        <v>0</v>
      </c>
      <c r="O119">
        <v>27</v>
      </c>
      <c r="P119" t="b">
        <v>1</v>
      </c>
      <c r="Q119" t="s">
        <v>8265</v>
      </c>
      <c r="R119" s="6">
        <f t="shared" si="11"/>
        <v>4.9377777777778343E-3</v>
      </c>
      <c r="S119" s="10">
        <f t="shared" si="12"/>
        <v>167.48962962962963</v>
      </c>
      <c r="T119" t="str">
        <f t="shared" si="13"/>
        <v>film &amp; video/</v>
      </c>
      <c r="U119" t="str">
        <f t="shared" si="14"/>
        <v>shorts</v>
      </c>
      <c r="V119">
        <f t="shared" si="15"/>
        <v>13</v>
      </c>
      <c r="W119">
        <f t="shared" si="16"/>
        <v>19</v>
      </c>
    </row>
    <row r="120" spans="1:23" ht="30" x14ac:dyDescent="0.25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f t="shared" si="17"/>
        <v>40752.845324074071</v>
      </c>
      <c r="K120">
        <v>1309310236</v>
      </c>
      <c r="L120" s="14">
        <f t="shared" si="9"/>
        <v>40722.845324074071</v>
      </c>
      <c r="M120" s="13">
        <f t="shared" si="10"/>
        <v>2011</v>
      </c>
      <c r="N120" t="b">
        <v>0</v>
      </c>
      <c r="O120">
        <v>39</v>
      </c>
      <c r="P120" t="b">
        <v>1</v>
      </c>
      <c r="Q120" t="s">
        <v>8265</v>
      </c>
      <c r="R120" s="6">
        <f t="shared" si="11"/>
        <v>0.13031599999999999</v>
      </c>
      <c r="S120" s="10">
        <f t="shared" si="12"/>
        <v>144.91230769230768</v>
      </c>
      <c r="T120" t="str">
        <f t="shared" si="13"/>
        <v>film &amp; video/</v>
      </c>
      <c r="U120" t="str">
        <f t="shared" si="14"/>
        <v>shorts</v>
      </c>
      <c r="V120">
        <f t="shared" si="15"/>
        <v>13</v>
      </c>
      <c r="W120">
        <f t="shared" si="16"/>
        <v>19</v>
      </c>
    </row>
    <row r="121" spans="1:23" ht="45" x14ac:dyDescent="0.25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f t="shared" si="17"/>
        <v>40768.75</v>
      </c>
      <c r="K121">
        <v>1310693986</v>
      </c>
      <c r="L121" s="14">
        <f t="shared" si="9"/>
        <v>40738.860949074071</v>
      </c>
      <c r="M121" s="13">
        <f t="shared" si="10"/>
        <v>2011</v>
      </c>
      <c r="N121" t="b">
        <v>0</v>
      </c>
      <c r="O121">
        <v>37</v>
      </c>
      <c r="P121" t="b">
        <v>1</v>
      </c>
      <c r="Q121" t="s">
        <v>8265</v>
      </c>
      <c r="R121" s="6">
        <f t="shared" si="11"/>
        <v>4.5569230769230744E-2</v>
      </c>
      <c r="S121" s="10">
        <f t="shared" si="12"/>
        <v>91.840540540540545</v>
      </c>
      <c r="T121" t="str">
        <f t="shared" si="13"/>
        <v>film &amp; video/</v>
      </c>
      <c r="U121" t="str">
        <f t="shared" si="14"/>
        <v>shorts</v>
      </c>
      <c r="V121">
        <f t="shared" si="15"/>
        <v>13</v>
      </c>
      <c r="W121">
        <f t="shared" si="16"/>
        <v>19</v>
      </c>
    </row>
    <row r="122" spans="1:23" ht="45" x14ac:dyDescent="0.25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f t="shared" si="17"/>
        <v>42645.841516203705</v>
      </c>
      <c r="K122">
        <v>1472865107</v>
      </c>
      <c r="L122" s="14">
        <f t="shared" si="9"/>
        <v>42615.841516203705</v>
      </c>
      <c r="M122" s="13">
        <f t="shared" si="10"/>
        <v>2016</v>
      </c>
      <c r="N122" t="b">
        <v>0</v>
      </c>
      <c r="O122">
        <v>1</v>
      </c>
      <c r="P122" t="b">
        <v>0</v>
      </c>
      <c r="Q122" t="s">
        <v>8266</v>
      </c>
      <c r="R122" s="6">
        <f t="shared" si="11"/>
        <v>-0.99985714285714289</v>
      </c>
      <c r="S122" s="10">
        <f t="shared" si="12"/>
        <v>10</v>
      </c>
      <c r="T122" t="str">
        <f t="shared" si="13"/>
        <v>film &amp; video/</v>
      </c>
      <c r="U122" t="str">
        <f t="shared" si="14"/>
        <v>science fiction</v>
      </c>
      <c r="V122">
        <f t="shared" si="15"/>
        <v>13</v>
      </c>
      <c r="W122">
        <f t="shared" si="16"/>
        <v>28</v>
      </c>
    </row>
    <row r="123" spans="1:23" ht="45" x14ac:dyDescent="0.25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f t="shared" si="17"/>
        <v>42112.219444444439</v>
      </c>
      <c r="K123">
        <v>1427993710</v>
      </c>
      <c r="L123" s="14">
        <f t="shared" si="9"/>
        <v>42096.496643518512</v>
      </c>
      <c r="M123" s="13">
        <f t="shared" si="10"/>
        <v>2015</v>
      </c>
      <c r="N123" t="b">
        <v>0</v>
      </c>
      <c r="O123">
        <v>1</v>
      </c>
      <c r="P123" t="b">
        <v>0</v>
      </c>
      <c r="Q123" t="s">
        <v>8266</v>
      </c>
      <c r="R123" s="6">
        <f t="shared" si="11"/>
        <v>-0.9996666666666667</v>
      </c>
      <c r="S123" s="10">
        <f t="shared" si="12"/>
        <v>1</v>
      </c>
      <c r="T123" t="str">
        <f t="shared" si="13"/>
        <v>film &amp; video/</v>
      </c>
      <c r="U123" t="str">
        <f t="shared" si="14"/>
        <v>science fiction</v>
      </c>
      <c r="V123">
        <f t="shared" si="15"/>
        <v>13</v>
      </c>
      <c r="W123">
        <f t="shared" si="16"/>
        <v>28</v>
      </c>
    </row>
    <row r="124" spans="1:23" ht="30" x14ac:dyDescent="0.25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f t="shared" si="17"/>
        <v>42653.223460648143</v>
      </c>
      <c r="K124">
        <v>1470910907</v>
      </c>
      <c r="L124" s="14">
        <f t="shared" si="9"/>
        <v>42593.223460648143</v>
      </c>
      <c r="M124" s="13">
        <f t="shared" si="10"/>
        <v>2016</v>
      </c>
      <c r="N124" t="b">
        <v>0</v>
      </c>
      <c r="O124">
        <v>0</v>
      </c>
      <c r="P124" t="b">
        <v>0</v>
      </c>
      <c r="Q124" t="s">
        <v>8266</v>
      </c>
      <c r="R124" s="6">
        <f t="shared" si="11"/>
        <v>-1</v>
      </c>
      <c r="S124" s="10" t="e">
        <f t="shared" si="12"/>
        <v>#DIV/0!</v>
      </c>
      <c r="T124" t="str">
        <f t="shared" si="13"/>
        <v>film &amp; video/</v>
      </c>
      <c r="U124" t="str">
        <f t="shared" si="14"/>
        <v>science fiction</v>
      </c>
      <c r="V124">
        <f t="shared" si="15"/>
        <v>13</v>
      </c>
      <c r="W124">
        <f t="shared" si="16"/>
        <v>28</v>
      </c>
    </row>
    <row r="125" spans="1:23" ht="45" x14ac:dyDescent="0.25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f t="shared" si="17"/>
        <v>41940.708333333328</v>
      </c>
      <c r="K125">
        <v>1411411564</v>
      </c>
      <c r="L125" s="14">
        <f t="shared" si="9"/>
        <v>41904.573657407404</v>
      </c>
      <c r="M125" s="13">
        <f t="shared" si="10"/>
        <v>2014</v>
      </c>
      <c r="N125" t="b">
        <v>0</v>
      </c>
      <c r="O125">
        <v>6</v>
      </c>
      <c r="P125" t="b">
        <v>0</v>
      </c>
      <c r="Q125" t="s">
        <v>8266</v>
      </c>
      <c r="R125" s="6">
        <f t="shared" si="11"/>
        <v>-0.9972545454545455</v>
      </c>
      <c r="S125" s="10">
        <f t="shared" si="12"/>
        <v>25.166666666666668</v>
      </c>
      <c r="T125" t="str">
        <f t="shared" si="13"/>
        <v>film &amp; video/</v>
      </c>
      <c r="U125" t="str">
        <f t="shared" si="14"/>
        <v>science fiction</v>
      </c>
      <c r="V125">
        <f t="shared" si="15"/>
        <v>13</v>
      </c>
      <c r="W125">
        <f t="shared" si="16"/>
        <v>28</v>
      </c>
    </row>
    <row r="126" spans="1:23" ht="45" x14ac:dyDescent="0.25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f t="shared" si="17"/>
        <v>42139.720393518517</v>
      </c>
      <c r="K126">
        <v>1429568242</v>
      </c>
      <c r="L126" s="14">
        <f t="shared" si="9"/>
        <v>42114.720393518517</v>
      </c>
      <c r="M126" s="13">
        <f t="shared" si="10"/>
        <v>2015</v>
      </c>
      <c r="N126" t="b">
        <v>0</v>
      </c>
      <c r="O126">
        <v>0</v>
      </c>
      <c r="P126" t="b">
        <v>0</v>
      </c>
      <c r="Q126" t="s">
        <v>8266</v>
      </c>
      <c r="R126" s="6">
        <f t="shared" si="11"/>
        <v>-1</v>
      </c>
      <c r="S126" s="10" t="e">
        <f t="shared" si="12"/>
        <v>#DIV/0!</v>
      </c>
      <c r="T126" t="str">
        <f t="shared" si="13"/>
        <v>film &amp; video/</v>
      </c>
      <c r="U126" t="str">
        <f t="shared" si="14"/>
        <v>science fiction</v>
      </c>
      <c r="V126">
        <f t="shared" si="15"/>
        <v>13</v>
      </c>
      <c r="W126">
        <f t="shared" si="16"/>
        <v>28</v>
      </c>
    </row>
    <row r="127" spans="1:23" ht="45" x14ac:dyDescent="0.25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f t="shared" si="17"/>
        <v>42769.78564814815</v>
      </c>
      <c r="K127">
        <v>1480981880</v>
      </c>
      <c r="L127" s="14">
        <f t="shared" si="9"/>
        <v>42709.78564814815</v>
      </c>
      <c r="M127" s="13">
        <f t="shared" si="10"/>
        <v>2016</v>
      </c>
      <c r="N127" t="b">
        <v>0</v>
      </c>
      <c r="O127">
        <v>6</v>
      </c>
      <c r="P127" t="b">
        <v>0</v>
      </c>
      <c r="Q127" t="s">
        <v>8266</v>
      </c>
      <c r="R127" s="6">
        <f t="shared" si="11"/>
        <v>-0.86</v>
      </c>
      <c r="S127" s="10">
        <f t="shared" si="12"/>
        <v>11.666666666666666</v>
      </c>
      <c r="T127" t="str">
        <f t="shared" si="13"/>
        <v>film &amp; video/</v>
      </c>
      <c r="U127" t="str">
        <f t="shared" si="14"/>
        <v>science fiction</v>
      </c>
      <c r="V127">
        <f t="shared" si="15"/>
        <v>13</v>
      </c>
      <c r="W127">
        <f t="shared" si="16"/>
        <v>28</v>
      </c>
    </row>
    <row r="128" spans="1:23" ht="45" x14ac:dyDescent="0.25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f t="shared" si="17"/>
        <v>42165.874999999993</v>
      </c>
      <c r="K128">
        <v>1431353337</v>
      </c>
      <c r="L128" s="14">
        <f t="shared" si="9"/>
        <v>42135.381215277775</v>
      </c>
      <c r="M128" s="13">
        <f t="shared" si="10"/>
        <v>2015</v>
      </c>
      <c r="N128" t="b">
        <v>0</v>
      </c>
      <c r="O128">
        <v>13</v>
      </c>
      <c r="P128" t="b">
        <v>0</v>
      </c>
      <c r="Q128" t="s">
        <v>8266</v>
      </c>
      <c r="R128" s="6">
        <f t="shared" si="11"/>
        <v>-0.94452000000000003</v>
      </c>
      <c r="S128" s="10">
        <f t="shared" si="12"/>
        <v>106.69230769230769</v>
      </c>
      <c r="T128" t="str">
        <f t="shared" si="13"/>
        <v>film &amp; video/</v>
      </c>
      <c r="U128" t="str">
        <f t="shared" si="14"/>
        <v>science fiction</v>
      </c>
      <c r="V128">
        <f t="shared" si="15"/>
        <v>13</v>
      </c>
      <c r="W128">
        <f t="shared" si="16"/>
        <v>28</v>
      </c>
    </row>
    <row r="129" spans="1:23" ht="45" x14ac:dyDescent="0.25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f t="shared" si="17"/>
        <v>42097.37431712963</v>
      </c>
      <c r="K129">
        <v>1425481141</v>
      </c>
      <c r="L129" s="14">
        <f t="shared" si="9"/>
        <v>42067.415983796294</v>
      </c>
      <c r="M129" s="13">
        <f t="shared" si="10"/>
        <v>2015</v>
      </c>
      <c r="N129" t="b">
        <v>0</v>
      </c>
      <c r="O129">
        <v>4</v>
      </c>
      <c r="P129" t="b">
        <v>0</v>
      </c>
      <c r="Q129" t="s">
        <v>8266</v>
      </c>
      <c r="R129" s="6">
        <f t="shared" si="11"/>
        <v>-0.97624999999999995</v>
      </c>
      <c r="S129" s="10">
        <f t="shared" si="12"/>
        <v>47.5</v>
      </c>
      <c r="T129" t="str">
        <f t="shared" si="13"/>
        <v>film &amp; video/</v>
      </c>
      <c r="U129" t="str">
        <f t="shared" si="14"/>
        <v>science fiction</v>
      </c>
      <c r="V129">
        <f t="shared" si="15"/>
        <v>13</v>
      </c>
      <c r="W129">
        <f t="shared" si="16"/>
        <v>28</v>
      </c>
    </row>
    <row r="130" spans="1:23" ht="30" x14ac:dyDescent="0.25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f t="shared" si="17"/>
        <v>42663.019594907404</v>
      </c>
      <c r="K130">
        <v>1473917293</v>
      </c>
      <c r="L130" s="14">
        <f t="shared" si="9"/>
        <v>42628.019594907404</v>
      </c>
      <c r="M130" s="13">
        <f t="shared" si="10"/>
        <v>2016</v>
      </c>
      <c r="N130" t="b">
        <v>0</v>
      </c>
      <c r="O130">
        <v>6</v>
      </c>
      <c r="P130" t="b">
        <v>0</v>
      </c>
      <c r="Q130" t="s">
        <v>8266</v>
      </c>
      <c r="R130" s="6">
        <f t="shared" si="11"/>
        <v>-0.98133000000000004</v>
      </c>
      <c r="S130" s="10">
        <f t="shared" si="12"/>
        <v>311.16666666666669</v>
      </c>
      <c r="T130" t="str">
        <f t="shared" si="13"/>
        <v>film &amp; video/</v>
      </c>
      <c r="U130" t="str">
        <f t="shared" si="14"/>
        <v>science fiction</v>
      </c>
      <c r="V130">
        <f t="shared" si="15"/>
        <v>13</v>
      </c>
      <c r="W130">
        <f t="shared" si="16"/>
        <v>28</v>
      </c>
    </row>
    <row r="131" spans="1:23" ht="45" x14ac:dyDescent="0.25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f t="shared" si="17"/>
        <v>41942.728969907403</v>
      </c>
      <c r="K131">
        <v>1409524183</v>
      </c>
      <c r="L131" s="14">
        <f t="shared" ref="L131:L194" si="18">(K131/86400)+25569+(-5/24)</f>
        <v>41882.728969907403</v>
      </c>
      <c r="M131" s="13">
        <f t="shared" ref="M131:M194" si="19">YEAR(L131)</f>
        <v>2014</v>
      </c>
      <c r="N131" t="b">
        <v>0</v>
      </c>
      <c r="O131">
        <v>0</v>
      </c>
      <c r="P131" t="b">
        <v>0</v>
      </c>
      <c r="Q131" t="s">
        <v>8266</v>
      </c>
      <c r="R131" s="6">
        <f t="shared" ref="R131:R194" si="20">(E131-D131)/D131</f>
        <v>-1</v>
      </c>
      <c r="S131" s="10" t="e">
        <f t="shared" ref="S131:S194" si="21">E131/O131</f>
        <v>#DIV/0!</v>
      </c>
      <c r="T131" t="str">
        <f t="shared" ref="T131:T194" si="22">LEFT(Q131,V131)</f>
        <v>film &amp; video/</v>
      </c>
      <c r="U131" t="str">
        <f t="shared" ref="U131:U194" si="23">RIGHT(Q131, W131-V131)</f>
        <v>science fiction</v>
      </c>
      <c r="V131">
        <f t="shared" ref="V131:V194" si="24">FIND("/",Q131)</f>
        <v>13</v>
      </c>
      <c r="W131">
        <f t="shared" ref="W131:W194" si="25">LEN(Q131)</f>
        <v>28</v>
      </c>
    </row>
    <row r="132" spans="1:23" ht="45" x14ac:dyDescent="0.25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f t="shared" ref="J132:J195" si="26">(I132/86400)+25569+(-5/24)</f>
        <v>41806.636111111111</v>
      </c>
      <c r="K132">
        <v>1400536692</v>
      </c>
      <c r="L132" s="14">
        <f t="shared" si="18"/>
        <v>41778.707083333335</v>
      </c>
      <c r="M132" s="13">
        <f t="shared" si="19"/>
        <v>2014</v>
      </c>
      <c r="N132" t="b">
        <v>0</v>
      </c>
      <c r="O132">
        <v>0</v>
      </c>
      <c r="P132" t="b">
        <v>0</v>
      </c>
      <c r="Q132" t="s">
        <v>8266</v>
      </c>
      <c r="R132" s="6">
        <f t="shared" si="20"/>
        <v>-1</v>
      </c>
      <c r="S132" s="10" t="e">
        <f t="shared" si="21"/>
        <v>#DIV/0!</v>
      </c>
      <c r="T132" t="str">
        <f t="shared" si="22"/>
        <v>film &amp; video/</v>
      </c>
      <c r="U132" t="str">
        <f t="shared" si="23"/>
        <v>science fiction</v>
      </c>
      <c r="V132">
        <f t="shared" si="24"/>
        <v>13</v>
      </c>
      <c r="W132">
        <f t="shared" si="25"/>
        <v>28</v>
      </c>
    </row>
    <row r="133" spans="1:23" x14ac:dyDescent="0.25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f t="shared" si="26"/>
        <v>42556.791666666664</v>
      </c>
      <c r="K133">
        <v>1466453161</v>
      </c>
      <c r="L133" s="14">
        <f t="shared" si="18"/>
        <v>42541.629178240742</v>
      </c>
      <c r="M133" s="13">
        <f t="shared" si="19"/>
        <v>2016</v>
      </c>
      <c r="N133" t="b">
        <v>0</v>
      </c>
      <c r="O133">
        <v>0</v>
      </c>
      <c r="P133" t="b">
        <v>0</v>
      </c>
      <c r="Q133" t="s">
        <v>8266</v>
      </c>
      <c r="R133" s="6">
        <f t="shared" si="20"/>
        <v>-1</v>
      </c>
      <c r="S133" s="10" t="e">
        <f t="shared" si="21"/>
        <v>#DIV/0!</v>
      </c>
      <c r="T133" t="str">
        <f t="shared" si="22"/>
        <v>film &amp; video/</v>
      </c>
      <c r="U133" t="str">
        <f t="shared" si="23"/>
        <v>science fiction</v>
      </c>
      <c r="V133">
        <f t="shared" si="24"/>
        <v>13</v>
      </c>
      <c r="W133">
        <f t="shared" si="25"/>
        <v>28</v>
      </c>
    </row>
    <row r="134" spans="1:23" ht="45" x14ac:dyDescent="0.25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f t="shared" si="26"/>
        <v>41950.645914351851</v>
      </c>
      <c r="K134">
        <v>1411500607</v>
      </c>
      <c r="L134" s="14">
        <f t="shared" si="18"/>
        <v>41905.60424768518</v>
      </c>
      <c r="M134" s="13">
        <f t="shared" si="19"/>
        <v>2014</v>
      </c>
      <c r="N134" t="b">
        <v>0</v>
      </c>
      <c r="O134">
        <v>81</v>
      </c>
      <c r="P134" t="b">
        <v>0</v>
      </c>
      <c r="Q134" t="s">
        <v>8266</v>
      </c>
      <c r="R134" s="6">
        <f t="shared" si="20"/>
        <v>-0.90431249999999996</v>
      </c>
      <c r="S134" s="10">
        <f t="shared" si="21"/>
        <v>94.506172839506178</v>
      </c>
      <c r="T134" t="str">
        <f t="shared" si="22"/>
        <v>film &amp; video/</v>
      </c>
      <c r="U134" t="str">
        <f t="shared" si="23"/>
        <v>science fiction</v>
      </c>
      <c r="V134">
        <f t="shared" si="24"/>
        <v>13</v>
      </c>
      <c r="W134">
        <f t="shared" si="25"/>
        <v>28</v>
      </c>
    </row>
    <row r="135" spans="1:23" ht="30" x14ac:dyDescent="0.25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f t="shared" si="26"/>
        <v>42521.521527777775</v>
      </c>
      <c r="K135">
        <v>1462130584</v>
      </c>
      <c r="L135" s="14">
        <f t="shared" si="18"/>
        <v>42491.599351851844</v>
      </c>
      <c r="M135" s="13">
        <f t="shared" si="19"/>
        <v>2016</v>
      </c>
      <c r="N135" t="b">
        <v>0</v>
      </c>
      <c r="O135">
        <v>0</v>
      </c>
      <c r="P135" t="b">
        <v>0</v>
      </c>
      <c r="Q135" t="s">
        <v>8266</v>
      </c>
      <c r="R135" s="6">
        <f t="shared" si="20"/>
        <v>-1</v>
      </c>
      <c r="S135" s="10" t="e">
        <f t="shared" si="21"/>
        <v>#DIV/0!</v>
      </c>
      <c r="T135" t="str">
        <f t="shared" si="22"/>
        <v>film &amp; video/</v>
      </c>
      <c r="U135" t="str">
        <f t="shared" si="23"/>
        <v>science fiction</v>
      </c>
      <c r="V135">
        <f t="shared" si="24"/>
        <v>13</v>
      </c>
      <c r="W135">
        <f t="shared" si="25"/>
        <v>28</v>
      </c>
    </row>
    <row r="136" spans="1:23" ht="30" x14ac:dyDescent="0.25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f t="shared" si="26"/>
        <v>42251.499999999993</v>
      </c>
      <c r="K136">
        <v>1438811418</v>
      </c>
      <c r="L136" s="14">
        <f t="shared" si="18"/>
        <v>42221.701597222222</v>
      </c>
      <c r="M136" s="13">
        <f t="shared" si="19"/>
        <v>2015</v>
      </c>
      <c r="N136" t="b">
        <v>0</v>
      </c>
      <c r="O136">
        <v>0</v>
      </c>
      <c r="P136" t="b">
        <v>0</v>
      </c>
      <c r="Q136" t="s">
        <v>8266</v>
      </c>
      <c r="R136" s="6">
        <f t="shared" si="20"/>
        <v>-1</v>
      </c>
      <c r="S136" s="10" t="e">
        <f t="shared" si="21"/>
        <v>#DIV/0!</v>
      </c>
      <c r="T136" t="str">
        <f t="shared" si="22"/>
        <v>film &amp; video/</v>
      </c>
      <c r="U136" t="str">
        <f t="shared" si="23"/>
        <v>science fiction</v>
      </c>
      <c r="V136">
        <f t="shared" si="24"/>
        <v>13</v>
      </c>
      <c r="W136">
        <f t="shared" si="25"/>
        <v>28</v>
      </c>
    </row>
    <row r="137" spans="1:23" ht="45" x14ac:dyDescent="0.25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f t="shared" si="26"/>
        <v>41821.583333333328</v>
      </c>
      <c r="K137">
        <v>1401354597</v>
      </c>
      <c r="L137" s="14">
        <f t="shared" si="18"/>
        <v>41788.173576388886</v>
      </c>
      <c r="M137" s="13">
        <f t="shared" si="19"/>
        <v>2014</v>
      </c>
      <c r="N137" t="b">
        <v>0</v>
      </c>
      <c r="O137">
        <v>5</v>
      </c>
      <c r="P137" t="b">
        <v>0</v>
      </c>
      <c r="Q137" t="s">
        <v>8266</v>
      </c>
      <c r="R137" s="6">
        <f t="shared" si="20"/>
        <v>-0.8656666666666667</v>
      </c>
      <c r="S137" s="10">
        <f t="shared" si="21"/>
        <v>80.599999999999994</v>
      </c>
      <c r="T137" t="str">
        <f t="shared" si="22"/>
        <v>film &amp; video/</v>
      </c>
      <c r="U137" t="str">
        <f t="shared" si="23"/>
        <v>science fiction</v>
      </c>
      <c r="V137">
        <f t="shared" si="24"/>
        <v>13</v>
      </c>
      <c r="W137">
        <f t="shared" si="25"/>
        <v>28</v>
      </c>
    </row>
    <row r="138" spans="1:23" ht="45" x14ac:dyDescent="0.25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f t="shared" si="26"/>
        <v>42140.219444444439</v>
      </c>
      <c r="K138">
        <v>1427968234</v>
      </c>
      <c r="L138" s="14">
        <f t="shared" si="18"/>
        <v>42096.201782407406</v>
      </c>
      <c r="M138" s="13">
        <f t="shared" si="19"/>
        <v>2015</v>
      </c>
      <c r="N138" t="b">
        <v>0</v>
      </c>
      <c r="O138">
        <v>0</v>
      </c>
      <c r="P138" t="b">
        <v>0</v>
      </c>
      <c r="Q138" t="s">
        <v>8266</v>
      </c>
      <c r="R138" s="6">
        <f t="shared" si="20"/>
        <v>-1</v>
      </c>
      <c r="S138" s="10" t="e">
        <f t="shared" si="21"/>
        <v>#DIV/0!</v>
      </c>
      <c r="T138" t="str">
        <f t="shared" si="22"/>
        <v>film &amp; video/</v>
      </c>
      <c r="U138" t="str">
        <f t="shared" si="23"/>
        <v>science fiction</v>
      </c>
      <c r="V138">
        <f t="shared" si="24"/>
        <v>13</v>
      </c>
      <c r="W138">
        <f t="shared" si="25"/>
        <v>28</v>
      </c>
    </row>
    <row r="139" spans="1:23" ht="45" x14ac:dyDescent="0.25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f t="shared" si="26"/>
        <v>42289.365659722222</v>
      </c>
      <c r="K139">
        <v>1440337593</v>
      </c>
      <c r="L139" s="14">
        <f t="shared" si="18"/>
        <v>42239.365659722222</v>
      </c>
      <c r="M139" s="13">
        <f t="shared" si="19"/>
        <v>2015</v>
      </c>
      <c r="N139" t="b">
        <v>0</v>
      </c>
      <c r="O139">
        <v>0</v>
      </c>
      <c r="P139" t="b">
        <v>0</v>
      </c>
      <c r="Q139" t="s">
        <v>8266</v>
      </c>
      <c r="R139" s="6">
        <f t="shared" si="20"/>
        <v>-1</v>
      </c>
      <c r="S139" s="10" t="e">
        <f t="shared" si="21"/>
        <v>#DIV/0!</v>
      </c>
      <c r="T139" t="str">
        <f t="shared" si="22"/>
        <v>film &amp; video/</v>
      </c>
      <c r="U139" t="str">
        <f t="shared" si="23"/>
        <v>science fiction</v>
      </c>
      <c r="V139">
        <f t="shared" si="24"/>
        <v>13</v>
      </c>
      <c r="W139">
        <f t="shared" si="25"/>
        <v>28</v>
      </c>
    </row>
    <row r="140" spans="1:23" ht="45" x14ac:dyDescent="0.25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f t="shared" si="26"/>
        <v>42216.999305555553</v>
      </c>
      <c r="K140">
        <v>1435731041</v>
      </c>
      <c r="L140" s="14">
        <f t="shared" si="18"/>
        <v>42186.049085648141</v>
      </c>
      <c r="M140" s="13">
        <f t="shared" si="19"/>
        <v>2015</v>
      </c>
      <c r="N140" t="b">
        <v>0</v>
      </c>
      <c r="O140">
        <v>58</v>
      </c>
      <c r="P140" t="b">
        <v>0</v>
      </c>
      <c r="Q140" t="s">
        <v>8266</v>
      </c>
      <c r="R140" s="6">
        <f t="shared" si="20"/>
        <v>-0.96858666666666671</v>
      </c>
      <c r="S140" s="10">
        <f t="shared" si="21"/>
        <v>81.241379310344826</v>
      </c>
      <c r="T140" t="str">
        <f t="shared" si="22"/>
        <v>film &amp; video/</v>
      </c>
      <c r="U140" t="str">
        <f t="shared" si="23"/>
        <v>science fiction</v>
      </c>
      <c r="V140">
        <f t="shared" si="24"/>
        <v>13</v>
      </c>
      <c r="W140">
        <f t="shared" si="25"/>
        <v>28</v>
      </c>
    </row>
    <row r="141" spans="1:23" ht="30" x14ac:dyDescent="0.25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f t="shared" si="26"/>
        <v>42197.712638888886</v>
      </c>
      <c r="K141">
        <v>1435874772</v>
      </c>
      <c r="L141" s="14">
        <f t="shared" si="18"/>
        <v>42187.712638888886</v>
      </c>
      <c r="M141" s="13">
        <f t="shared" si="19"/>
        <v>2015</v>
      </c>
      <c r="N141" t="b">
        <v>0</v>
      </c>
      <c r="O141">
        <v>1</v>
      </c>
      <c r="P141" t="b">
        <v>0</v>
      </c>
      <c r="Q141" t="s">
        <v>8266</v>
      </c>
      <c r="R141" s="6">
        <f t="shared" si="20"/>
        <v>0</v>
      </c>
      <c r="S141" s="10">
        <f t="shared" si="21"/>
        <v>500</v>
      </c>
      <c r="T141" t="str">
        <f t="shared" si="22"/>
        <v>film &amp; video/</v>
      </c>
      <c r="U141" t="str">
        <f t="shared" si="23"/>
        <v>science fiction</v>
      </c>
      <c r="V141">
        <f t="shared" si="24"/>
        <v>13</v>
      </c>
      <c r="W141">
        <f t="shared" si="25"/>
        <v>28</v>
      </c>
    </row>
    <row r="142" spans="1:23" ht="45" x14ac:dyDescent="0.25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f t="shared" si="26"/>
        <v>42082.948287037034</v>
      </c>
      <c r="K142">
        <v>1424234732</v>
      </c>
      <c r="L142" s="14">
        <f t="shared" si="18"/>
        <v>42052.989953703705</v>
      </c>
      <c r="M142" s="13">
        <f t="shared" si="19"/>
        <v>2015</v>
      </c>
      <c r="N142" t="b">
        <v>0</v>
      </c>
      <c r="O142">
        <v>0</v>
      </c>
      <c r="P142" t="b">
        <v>0</v>
      </c>
      <c r="Q142" t="s">
        <v>8266</v>
      </c>
      <c r="R142" s="6">
        <f t="shared" si="20"/>
        <v>-1</v>
      </c>
      <c r="S142" s="10" t="e">
        <f t="shared" si="21"/>
        <v>#DIV/0!</v>
      </c>
      <c r="T142" t="str">
        <f t="shared" si="22"/>
        <v>film &amp; video/</v>
      </c>
      <c r="U142" t="str">
        <f t="shared" si="23"/>
        <v>science fiction</v>
      </c>
      <c r="V142">
        <f t="shared" si="24"/>
        <v>13</v>
      </c>
      <c r="W142">
        <f t="shared" si="25"/>
        <v>28</v>
      </c>
    </row>
    <row r="143" spans="1:23" ht="45" x14ac:dyDescent="0.25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f t="shared" si="26"/>
        <v>42154.944710648146</v>
      </c>
      <c r="K143">
        <v>1429155623</v>
      </c>
      <c r="L143" s="14">
        <f t="shared" si="18"/>
        <v>42109.944710648146</v>
      </c>
      <c r="M143" s="13">
        <f t="shared" si="19"/>
        <v>2015</v>
      </c>
      <c r="N143" t="b">
        <v>0</v>
      </c>
      <c r="O143">
        <v>28</v>
      </c>
      <c r="P143" t="b">
        <v>0</v>
      </c>
      <c r="Q143" t="s">
        <v>8266</v>
      </c>
      <c r="R143" s="6">
        <f t="shared" si="20"/>
        <v>-0.89224999999999999</v>
      </c>
      <c r="S143" s="10">
        <f t="shared" si="21"/>
        <v>46.178571428571431</v>
      </c>
      <c r="T143" t="str">
        <f t="shared" si="22"/>
        <v>film &amp; video/</v>
      </c>
      <c r="U143" t="str">
        <f t="shared" si="23"/>
        <v>science fiction</v>
      </c>
      <c r="V143">
        <f t="shared" si="24"/>
        <v>13</v>
      </c>
      <c r="W143">
        <f t="shared" si="25"/>
        <v>28</v>
      </c>
    </row>
    <row r="144" spans="1:23" ht="45" x14ac:dyDescent="0.25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f t="shared" si="26"/>
        <v>41959.726597222216</v>
      </c>
      <c r="K144">
        <v>1414358778</v>
      </c>
      <c r="L144" s="14">
        <f t="shared" si="18"/>
        <v>41938.684930555552</v>
      </c>
      <c r="M144" s="13">
        <f t="shared" si="19"/>
        <v>2014</v>
      </c>
      <c r="N144" t="b">
        <v>0</v>
      </c>
      <c r="O144">
        <v>1</v>
      </c>
      <c r="P144" t="b">
        <v>0</v>
      </c>
      <c r="Q144" t="s">
        <v>8266</v>
      </c>
      <c r="R144" s="6">
        <f t="shared" si="20"/>
        <v>-0.9966666666666667</v>
      </c>
      <c r="S144" s="10">
        <f t="shared" si="21"/>
        <v>10</v>
      </c>
      <c r="T144" t="str">
        <f t="shared" si="22"/>
        <v>film &amp; video/</v>
      </c>
      <c r="U144" t="str">
        <f t="shared" si="23"/>
        <v>science fiction</v>
      </c>
      <c r="V144">
        <f t="shared" si="24"/>
        <v>13</v>
      </c>
      <c r="W144">
        <f t="shared" si="25"/>
        <v>28</v>
      </c>
    </row>
    <row r="145" spans="1:23" ht="45" x14ac:dyDescent="0.25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f t="shared" si="26"/>
        <v>42616.038194444445</v>
      </c>
      <c r="K145">
        <v>1467941542</v>
      </c>
      <c r="L145" s="14">
        <f t="shared" si="18"/>
        <v>42558.855810185181</v>
      </c>
      <c r="M145" s="13">
        <f t="shared" si="19"/>
        <v>2016</v>
      </c>
      <c r="N145" t="b">
        <v>0</v>
      </c>
      <c r="O145">
        <v>0</v>
      </c>
      <c r="P145" t="b">
        <v>0</v>
      </c>
      <c r="Q145" t="s">
        <v>8266</v>
      </c>
      <c r="R145" s="6">
        <f t="shared" si="20"/>
        <v>-1</v>
      </c>
      <c r="S145" s="10" t="e">
        <f t="shared" si="21"/>
        <v>#DIV/0!</v>
      </c>
      <c r="T145" t="str">
        <f t="shared" si="22"/>
        <v>film &amp; video/</v>
      </c>
      <c r="U145" t="str">
        <f t="shared" si="23"/>
        <v>science fiction</v>
      </c>
      <c r="V145">
        <f t="shared" si="24"/>
        <v>13</v>
      </c>
      <c r="W145">
        <f t="shared" si="25"/>
        <v>28</v>
      </c>
    </row>
    <row r="146" spans="1:23" ht="45" x14ac:dyDescent="0.25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f t="shared" si="26"/>
        <v>42107.512407407405</v>
      </c>
      <c r="K146">
        <v>1423765072</v>
      </c>
      <c r="L146" s="14">
        <f t="shared" si="18"/>
        <v>42047.554074074076</v>
      </c>
      <c r="M146" s="13">
        <f t="shared" si="19"/>
        <v>2015</v>
      </c>
      <c r="N146" t="b">
        <v>0</v>
      </c>
      <c r="O146">
        <v>37</v>
      </c>
      <c r="P146" t="b">
        <v>0</v>
      </c>
      <c r="Q146" t="s">
        <v>8266</v>
      </c>
      <c r="R146" s="6">
        <f t="shared" si="20"/>
        <v>-0.72399999999999998</v>
      </c>
      <c r="S146" s="10">
        <f t="shared" si="21"/>
        <v>55.945945945945944</v>
      </c>
      <c r="T146" t="str">
        <f t="shared" si="22"/>
        <v>film &amp; video/</v>
      </c>
      <c r="U146" t="str">
        <f t="shared" si="23"/>
        <v>science fiction</v>
      </c>
      <c r="V146">
        <f t="shared" si="24"/>
        <v>13</v>
      </c>
      <c r="W146">
        <f t="shared" si="25"/>
        <v>28</v>
      </c>
    </row>
    <row r="147" spans="1:23" ht="45" x14ac:dyDescent="0.25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f t="shared" si="26"/>
        <v>42227.333935185183</v>
      </c>
      <c r="K147">
        <v>1436965252</v>
      </c>
      <c r="L147" s="14">
        <f t="shared" si="18"/>
        <v>42200.333935185183</v>
      </c>
      <c r="M147" s="13">
        <f t="shared" si="19"/>
        <v>2015</v>
      </c>
      <c r="N147" t="b">
        <v>0</v>
      </c>
      <c r="O147">
        <v>9</v>
      </c>
      <c r="P147" t="b">
        <v>0</v>
      </c>
      <c r="Q147" t="s">
        <v>8266</v>
      </c>
      <c r="R147" s="6">
        <f t="shared" si="20"/>
        <v>-0.92488888888888887</v>
      </c>
      <c r="S147" s="10">
        <f t="shared" si="21"/>
        <v>37.555555555555557</v>
      </c>
      <c r="T147" t="str">
        <f t="shared" si="22"/>
        <v>film &amp; video/</v>
      </c>
      <c r="U147" t="str">
        <f t="shared" si="23"/>
        <v>science fiction</v>
      </c>
      <c r="V147">
        <f t="shared" si="24"/>
        <v>13</v>
      </c>
      <c r="W147">
        <f t="shared" si="25"/>
        <v>28</v>
      </c>
    </row>
    <row r="148" spans="1:23" ht="45" x14ac:dyDescent="0.25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f t="shared" si="26"/>
        <v>42752.807847222219</v>
      </c>
      <c r="K148">
        <v>1479514998</v>
      </c>
      <c r="L148" s="14">
        <f t="shared" si="18"/>
        <v>42692.807847222219</v>
      </c>
      <c r="M148" s="13">
        <f t="shared" si="19"/>
        <v>2016</v>
      </c>
      <c r="N148" t="b">
        <v>0</v>
      </c>
      <c r="O148">
        <v>3</v>
      </c>
      <c r="P148" t="b">
        <v>0</v>
      </c>
      <c r="Q148" t="s">
        <v>8266</v>
      </c>
      <c r="R148" s="6">
        <f t="shared" si="20"/>
        <v>-0.99424999999999997</v>
      </c>
      <c r="S148" s="10">
        <f t="shared" si="21"/>
        <v>38.333333333333336</v>
      </c>
      <c r="T148" t="str">
        <f t="shared" si="22"/>
        <v>film &amp; video/</v>
      </c>
      <c r="U148" t="str">
        <f t="shared" si="23"/>
        <v>science fiction</v>
      </c>
      <c r="V148">
        <f t="shared" si="24"/>
        <v>13</v>
      </c>
      <c r="W148">
        <f t="shared" si="25"/>
        <v>28</v>
      </c>
    </row>
    <row r="149" spans="1:23" ht="30" x14ac:dyDescent="0.25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f t="shared" si="26"/>
        <v>42012.554166666661</v>
      </c>
      <c r="K149">
        <v>1417026340</v>
      </c>
      <c r="L149" s="14">
        <f t="shared" si="18"/>
        <v>41969.559490740743</v>
      </c>
      <c r="M149" s="13">
        <f t="shared" si="19"/>
        <v>2014</v>
      </c>
      <c r="N149" t="b">
        <v>0</v>
      </c>
      <c r="O149">
        <v>0</v>
      </c>
      <c r="P149" t="b">
        <v>0</v>
      </c>
      <c r="Q149" t="s">
        <v>8266</v>
      </c>
      <c r="R149" s="6">
        <f t="shared" si="20"/>
        <v>-1</v>
      </c>
      <c r="S149" s="10" t="e">
        <f t="shared" si="21"/>
        <v>#DIV/0!</v>
      </c>
      <c r="T149" t="str">
        <f t="shared" si="22"/>
        <v>film &amp; video/</v>
      </c>
      <c r="U149" t="str">
        <f t="shared" si="23"/>
        <v>science fiction</v>
      </c>
      <c r="V149">
        <f t="shared" si="24"/>
        <v>13</v>
      </c>
      <c r="W149">
        <f t="shared" si="25"/>
        <v>28</v>
      </c>
    </row>
    <row r="150" spans="1:23" ht="45" x14ac:dyDescent="0.25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f t="shared" si="26"/>
        <v>42427.073333333326</v>
      </c>
      <c r="K150">
        <v>1453963536</v>
      </c>
      <c r="L150" s="14">
        <f t="shared" si="18"/>
        <v>42397.073333333326</v>
      </c>
      <c r="M150" s="13">
        <f t="shared" si="19"/>
        <v>2016</v>
      </c>
      <c r="N150" t="b">
        <v>0</v>
      </c>
      <c r="O150">
        <v>2</v>
      </c>
      <c r="P150" t="b">
        <v>0</v>
      </c>
      <c r="Q150" t="s">
        <v>8266</v>
      </c>
      <c r="R150" s="6">
        <f t="shared" si="20"/>
        <v>-0.99919999999999998</v>
      </c>
      <c r="S150" s="10">
        <f t="shared" si="21"/>
        <v>20</v>
      </c>
      <c r="T150" t="str">
        <f t="shared" si="22"/>
        <v>film &amp; video/</v>
      </c>
      <c r="U150" t="str">
        <f t="shared" si="23"/>
        <v>science fiction</v>
      </c>
      <c r="V150">
        <f t="shared" si="24"/>
        <v>13</v>
      </c>
      <c r="W150">
        <f t="shared" si="25"/>
        <v>28</v>
      </c>
    </row>
    <row r="151" spans="1:23" ht="45" x14ac:dyDescent="0.25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f t="shared" si="26"/>
        <v>41998.124999999993</v>
      </c>
      <c r="K151">
        <v>1416888470</v>
      </c>
      <c r="L151" s="14">
        <f t="shared" si="18"/>
        <v>41967.963773148142</v>
      </c>
      <c r="M151" s="13">
        <f t="shared" si="19"/>
        <v>2014</v>
      </c>
      <c r="N151" t="b">
        <v>0</v>
      </c>
      <c r="O151">
        <v>6</v>
      </c>
      <c r="P151" t="b">
        <v>0</v>
      </c>
      <c r="Q151" t="s">
        <v>8266</v>
      </c>
      <c r="R151" s="6">
        <f t="shared" si="20"/>
        <v>-0.99080000000000001</v>
      </c>
      <c r="S151" s="10">
        <f t="shared" si="21"/>
        <v>15.333333333333334</v>
      </c>
      <c r="T151" t="str">
        <f t="shared" si="22"/>
        <v>film &amp; video/</v>
      </c>
      <c r="U151" t="str">
        <f t="shared" si="23"/>
        <v>science fiction</v>
      </c>
      <c r="V151">
        <f t="shared" si="24"/>
        <v>13</v>
      </c>
      <c r="W151">
        <f t="shared" si="25"/>
        <v>28</v>
      </c>
    </row>
    <row r="152" spans="1:23" ht="30" x14ac:dyDescent="0.25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f t="shared" si="26"/>
        <v>42149.95349537037</v>
      </c>
      <c r="K152">
        <v>1427428382</v>
      </c>
      <c r="L152" s="14">
        <f t="shared" si="18"/>
        <v>42089.95349537037</v>
      </c>
      <c r="M152" s="13">
        <f t="shared" si="19"/>
        <v>2015</v>
      </c>
      <c r="N152" t="b">
        <v>0</v>
      </c>
      <c r="O152">
        <v>67</v>
      </c>
      <c r="P152" t="b">
        <v>0</v>
      </c>
      <c r="Q152" t="s">
        <v>8266</v>
      </c>
      <c r="R152" s="6">
        <f t="shared" si="20"/>
        <v>-0.7683692307692308</v>
      </c>
      <c r="S152" s="10">
        <f t="shared" si="21"/>
        <v>449.43283582089555</v>
      </c>
      <c r="T152" t="str">
        <f t="shared" si="22"/>
        <v>film &amp; video/</v>
      </c>
      <c r="U152" t="str">
        <f t="shared" si="23"/>
        <v>science fiction</v>
      </c>
      <c r="V152">
        <f t="shared" si="24"/>
        <v>13</v>
      </c>
      <c r="W152">
        <f t="shared" si="25"/>
        <v>28</v>
      </c>
    </row>
    <row r="153" spans="1:23" ht="45" x14ac:dyDescent="0.25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f t="shared" si="26"/>
        <v>42173.342488425922</v>
      </c>
      <c r="K153">
        <v>1429449191</v>
      </c>
      <c r="L153" s="14">
        <f t="shared" si="18"/>
        <v>42113.342488425922</v>
      </c>
      <c r="M153" s="13">
        <f t="shared" si="19"/>
        <v>2015</v>
      </c>
      <c r="N153" t="b">
        <v>0</v>
      </c>
      <c r="O153">
        <v>5</v>
      </c>
      <c r="P153" t="b">
        <v>0</v>
      </c>
      <c r="Q153" t="s">
        <v>8266</v>
      </c>
      <c r="R153" s="6">
        <f t="shared" si="20"/>
        <v>-0.99944</v>
      </c>
      <c r="S153" s="10">
        <f t="shared" si="21"/>
        <v>28</v>
      </c>
      <c r="T153" t="str">
        <f t="shared" si="22"/>
        <v>film &amp; video/</v>
      </c>
      <c r="U153" t="str">
        <f t="shared" si="23"/>
        <v>science fiction</v>
      </c>
      <c r="V153">
        <f t="shared" si="24"/>
        <v>13</v>
      </c>
      <c r="W153">
        <f t="shared" si="25"/>
        <v>28</v>
      </c>
    </row>
    <row r="154" spans="1:23" ht="30" x14ac:dyDescent="0.25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f t="shared" si="26"/>
        <v>41904.869212962956</v>
      </c>
      <c r="K154">
        <v>1408845100</v>
      </c>
      <c r="L154" s="14">
        <f t="shared" si="18"/>
        <v>41874.869212962956</v>
      </c>
      <c r="M154" s="13">
        <f t="shared" si="19"/>
        <v>2014</v>
      </c>
      <c r="N154" t="b">
        <v>0</v>
      </c>
      <c r="O154">
        <v>2</v>
      </c>
      <c r="P154" t="b">
        <v>0</v>
      </c>
      <c r="Q154" t="s">
        <v>8266</v>
      </c>
      <c r="R154" s="6">
        <f t="shared" si="20"/>
        <v>-0.99992105263157893</v>
      </c>
      <c r="S154" s="10">
        <f t="shared" si="21"/>
        <v>15</v>
      </c>
      <c r="T154" t="str">
        <f t="shared" si="22"/>
        <v>film &amp; video/</v>
      </c>
      <c r="U154" t="str">
        <f t="shared" si="23"/>
        <v>science fiction</v>
      </c>
      <c r="V154">
        <f t="shared" si="24"/>
        <v>13</v>
      </c>
      <c r="W154">
        <f t="shared" si="25"/>
        <v>28</v>
      </c>
    </row>
    <row r="155" spans="1:23" ht="45" x14ac:dyDescent="0.25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f t="shared" si="26"/>
        <v>41975.419490740744</v>
      </c>
      <c r="K155">
        <v>1413900244</v>
      </c>
      <c r="L155" s="14">
        <f t="shared" si="18"/>
        <v>41933.377824074072</v>
      </c>
      <c r="M155" s="13">
        <f t="shared" si="19"/>
        <v>2014</v>
      </c>
      <c r="N155" t="b">
        <v>0</v>
      </c>
      <c r="O155">
        <v>10</v>
      </c>
      <c r="P155" t="b">
        <v>0</v>
      </c>
      <c r="Q155" t="s">
        <v>8266</v>
      </c>
      <c r="R155" s="6">
        <f t="shared" si="20"/>
        <v>-0.99282000000000004</v>
      </c>
      <c r="S155" s="10">
        <f t="shared" si="21"/>
        <v>35.9</v>
      </c>
      <c r="T155" t="str">
        <f t="shared" si="22"/>
        <v>film &amp; video/</v>
      </c>
      <c r="U155" t="str">
        <f t="shared" si="23"/>
        <v>science fiction</v>
      </c>
      <c r="V155">
        <f t="shared" si="24"/>
        <v>13</v>
      </c>
      <c r="W155">
        <f t="shared" si="25"/>
        <v>28</v>
      </c>
    </row>
    <row r="156" spans="1:23" ht="30" x14ac:dyDescent="0.25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f t="shared" si="26"/>
        <v>42158.339062499996</v>
      </c>
      <c r="K156">
        <v>1429621695</v>
      </c>
      <c r="L156" s="14">
        <f t="shared" si="18"/>
        <v>42115.339062499996</v>
      </c>
      <c r="M156" s="13">
        <f t="shared" si="19"/>
        <v>2015</v>
      </c>
      <c r="N156" t="b">
        <v>0</v>
      </c>
      <c r="O156">
        <v>3</v>
      </c>
      <c r="P156" t="b">
        <v>0</v>
      </c>
      <c r="Q156" t="s">
        <v>8266</v>
      </c>
      <c r="R156" s="6">
        <f t="shared" si="20"/>
        <v>-0.97333333333333338</v>
      </c>
      <c r="S156" s="10">
        <f t="shared" si="21"/>
        <v>13.333333333333334</v>
      </c>
      <c r="T156" t="str">
        <f t="shared" si="22"/>
        <v>film &amp; video/</v>
      </c>
      <c r="U156" t="str">
        <f t="shared" si="23"/>
        <v>science fiction</v>
      </c>
      <c r="V156">
        <f t="shared" si="24"/>
        <v>13</v>
      </c>
      <c r="W156">
        <f t="shared" si="25"/>
        <v>28</v>
      </c>
    </row>
    <row r="157" spans="1:23" ht="60" x14ac:dyDescent="0.25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f t="shared" si="26"/>
        <v>42208.351099537038</v>
      </c>
      <c r="K157">
        <v>1434201935</v>
      </c>
      <c r="L157" s="14">
        <f t="shared" si="18"/>
        <v>42168.351099537038</v>
      </c>
      <c r="M157" s="13">
        <f t="shared" si="19"/>
        <v>2015</v>
      </c>
      <c r="N157" t="b">
        <v>0</v>
      </c>
      <c r="O157">
        <v>4</v>
      </c>
      <c r="P157" t="b">
        <v>0</v>
      </c>
      <c r="Q157" t="s">
        <v>8266</v>
      </c>
      <c r="R157" s="6">
        <f t="shared" si="20"/>
        <v>-0.99994000000000005</v>
      </c>
      <c r="S157" s="10">
        <f t="shared" si="21"/>
        <v>20.25</v>
      </c>
      <c r="T157" t="str">
        <f t="shared" si="22"/>
        <v>film &amp; video/</v>
      </c>
      <c r="U157" t="str">
        <f t="shared" si="23"/>
        <v>science fiction</v>
      </c>
      <c r="V157">
        <f t="shared" si="24"/>
        <v>13</v>
      </c>
      <c r="W157">
        <f t="shared" si="25"/>
        <v>28</v>
      </c>
    </row>
    <row r="158" spans="1:23" ht="45" x14ac:dyDescent="0.25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f t="shared" si="26"/>
        <v>41853.916620370372</v>
      </c>
      <c r="K158">
        <v>1401850796</v>
      </c>
      <c r="L158" s="14">
        <f t="shared" si="18"/>
        <v>41793.916620370372</v>
      </c>
      <c r="M158" s="13">
        <f t="shared" si="19"/>
        <v>2014</v>
      </c>
      <c r="N158" t="b">
        <v>0</v>
      </c>
      <c r="O158">
        <v>15</v>
      </c>
      <c r="P158" t="b">
        <v>0</v>
      </c>
      <c r="Q158" t="s">
        <v>8266</v>
      </c>
      <c r="R158" s="6">
        <f t="shared" si="20"/>
        <v>-0.94899999999999995</v>
      </c>
      <c r="S158" s="10">
        <f t="shared" si="21"/>
        <v>119</v>
      </c>
      <c r="T158" t="str">
        <f t="shared" si="22"/>
        <v>film &amp; video/</v>
      </c>
      <c r="U158" t="str">
        <f t="shared" si="23"/>
        <v>science fiction</v>
      </c>
      <c r="V158">
        <f t="shared" si="24"/>
        <v>13</v>
      </c>
      <c r="W158">
        <f t="shared" si="25"/>
        <v>28</v>
      </c>
    </row>
    <row r="159" spans="1:23" ht="45" x14ac:dyDescent="0.25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f t="shared" si="26"/>
        <v>42426.703379629624</v>
      </c>
      <c r="K159">
        <v>1453931572</v>
      </c>
      <c r="L159" s="14">
        <f t="shared" si="18"/>
        <v>42396.703379629624</v>
      </c>
      <c r="M159" s="13">
        <f t="shared" si="19"/>
        <v>2016</v>
      </c>
      <c r="N159" t="b">
        <v>0</v>
      </c>
      <c r="O159">
        <v>2</v>
      </c>
      <c r="P159" t="b">
        <v>0</v>
      </c>
      <c r="Q159" t="s">
        <v>8266</v>
      </c>
      <c r="R159" s="6">
        <f t="shared" si="20"/>
        <v>-0.99732888146911525</v>
      </c>
      <c r="S159" s="10">
        <f t="shared" si="21"/>
        <v>4</v>
      </c>
      <c r="T159" t="str">
        <f t="shared" si="22"/>
        <v>film &amp; video/</v>
      </c>
      <c r="U159" t="str">
        <f t="shared" si="23"/>
        <v>science fiction</v>
      </c>
      <c r="V159">
        <f t="shared" si="24"/>
        <v>13</v>
      </c>
      <c r="W159">
        <f t="shared" si="25"/>
        <v>28</v>
      </c>
    </row>
    <row r="160" spans="1:23" ht="45" x14ac:dyDescent="0.25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f t="shared" si="26"/>
        <v>41933.868379629625</v>
      </c>
      <c r="K160">
        <v>1411350628</v>
      </c>
      <c r="L160" s="14">
        <f t="shared" si="18"/>
        <v>41903.868379629625</v>
      </c>
      <c r="M160" s="13">
        <f t="shared" si="19"/>
        <v>2014</v>
      </c>
      <c r="N160" t="b">
        <v>0</v>
      </c>
      <c r="O160">
        <v>0</v>
      </c>
      <c r="P160" t="b">
        <v>0</v>
      </c>
      <c r="Q160" t="s">
        <v>8266</v>
      </c>
      <c r="R160" s="6">
        <f t="shared" si="20"/>
        <v>-1</v>
      </c>
      <c r="S160" s="10" t="e">
        <f t="shared" si="21"/>
        <v>#DIV/0!</v>
      </c>
      <c r="T160" t="str">
        <f t="shared" si="22"/>
        <v>film &amp; video/</v>
      </c>
      <c r="U160" t="str">
        <f t="shared" si="23"/>
        <v>science fiction</v>
      </c>
      <c r="V160">
        <f t="shared" si="24"/>
        <v>13</v>
      </c>
      <c r="W160">
        <f t="shared" si="25"/>
        <v>28</v>
      </c>
    </row>
    <row r="161" spans="1:23" ht="45" x14ac:dyDescent="0.25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f t="shared" si="26"/>
        <v>42554.226215277777</v>
      </c>
      <c r="K161">
        <v>1464085545</v>
      </c>
      <c r="L161" s="14">
        <f t="shared" si="18"/>
        <v>42514.226215277777</v>
      </c>
      <c r="M161" s="13">
        <f t="shared" si="19"/>
        <v>2016</v>
      </c>
      <c r="N161" t="b">
        <v>0</v>
      </c>
      <c r="O161">
        <v>1</v>
      </c>
      <c r="P161" t="b">
        <v>0</v>
      </c>
      <c r="Q161" t="s">
        <v>8266</v>
      </c>
      <c r="R161" s="6">
        <f t="shared" si="20"/>
        <v>-0.99997999999999998</v>
      </c>
      <c r="S161" s="10">
        <f t="shared" si="21"/>
        <v>10</v>
      </c>
      <c r="T161" t="str">
        <f t="shared" si="22"/>
        <v>film &amp; video/</v>
      </c>
      <c r="U161" t="str">
        <f t="shared" si="23"/>
        <v>science fiction</v>
      </c>
      <c r="V161">
        <f t="shared" si="24"/>
        <v>13</v>
      </c>
      <c r="W161">
        <f t="shared" si="25"/>
        <v>28</v>
      </c>
    </row>
    <row r="162" spans="1:23" ht="45" x14ac:dyDescent="0.25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f t="shared" si="26"/>
        <v>42231.70475694444</v>
      </c>
      <c r="K162">
        <v>1434491691</v>
      </c>
      <c r="L162" s="14">
        <f t="shared" si="18"/>
        <v>42171.70475694444</v>
      </c>
      <c r="M162" s="13">
        <f t="shared" si="19"/>
        <v>2015</v>
      </c>
      <c r="N162" t="b">
        <v>0</v>
      </c>
      <c r="O162">
        <v>0</v>
      </c>
      <c r="P162" t="b">
        <v>0</v>
      </c>
      <c r="Q162" t="s">
        <v>8267</v>
      </c>
      <c r="R162" s="6">
        <f t="shared" si="20"/>
        <v>-1</v>
      </c>
      <c r="S162" s="10" t="e">
        <f t="shared" si="21"/>
        <v>#DIV/0!</v>
      </c>
      <c r="T162" t="str">
        <f t="shared" si="22"/>
        <v>film &amp; video/</v>
      </c>
      <c r="U162" t="str">
        <f t="shared" si="23"/>
        <v>drama</v>
      </c>
      <c r="V162">
        <f t="shared" si="24"/>
        <v>13</v>
      </c>
      <c r="W162">
        <f t="shared" si="25"/>
        <v>18</v>
      </c>
    </row>
    <row r="163" spans="1:23" ht="45" x14ac:dyDescent="0.25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f t="shared" si="26"/>
        <v>41822.479108796295</v>
      </c>
      <c r="K163">
        <v>1401726595</v>
      </c>
      <c r="L163" s="14">
        <f t="shared" si="18"/>
        <v>41792.479108796295</v>
      </c>
      <c r="M163" s="13">
        <f t="shared" si="19"/>
        <v>2014</v>
      </c>
      <c r="N163" t="b">
        <v>0</v>
      </c>
      <c r="O163">
        <v>1</v>
      </c>
      <c r="P163" t="b">
        <v>0</v>
      </c>
      <c r="Q163" t="s">
        <v>8267</v>
      </c>
      <c r="R163" s="6">
        <f t="shared" si="20"/>
        <v>-0.99990000000000001</v>
      </c>
      <c r="S163" s="10">
        <f t="shared" si="21"/>
        <v>5</v>
      </c>
      <c r="T163" t="str">
        <f t="shared" si="22"/>
        <v>film &amp; video/</v>
      </c>
      <c r="U163" t="str">
        <f t="shared" si="23"/>
        <v>drama</v>
      </c>
      <c r="V163">
        <f t="shared" si="24"/>
        <v>13</v>
      </c>
      <c r="W163">
        <f t="shared" si="25"/>
        <v>18</v>
      </c>
    </row>
    <row r="164" spans="1:23" ht="45" x14ac:dyDescent="0.25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f t="shared" si="26"/>
        <v>41867.779166666667</v>
      </c>
      <c r="K164">
        <v>1405393356</v>
      </c>
      <c r="L164" s="14">
        <f t="shared" si="18"/>
        <v>41834.91847222222</v>
      </c>
      <c r="M164" s="13">
        <f t="shared" si="19"/>
        <v>2014</v>
      </c>
      <c r="N164" t="b">
        <v>0</v>
      </c>
      <c r="O164">
        <v>10</v>
      </c>
      <c r="P164" t="b">
        <v>0</v>
      </c>
      <c r="Q164" t="s">
        <v>8267</v>
      </c>
      <c r="R164" s="6">
        <f t="shared" si="20"/>
        <v>-0.84464285714285714</v>
      </c>
      <c r="S164" s="10">
        <f t="shared" si="21"/>
        <v>43.5</v>
      </c>
      <c r="T164" t="str">
        <f t="shared" si="22"/>
        <v>film &amp; video/</v>
      </c>
      <c r="U164" t="str">
        <f t="shared" si="23"/>
        <v>drama</v>
      </c>
      <c r="V164">
        <f t="shared" si="24"/>
        <v>13</v>
      </c>
      <c r="W164">
        <f t="shared" si="25"/>
        <v>18</v>
      </c>
    </row>
    <row r="165" spans="1:23" ht="60" x14ac:dyDescent="0.25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f t="shared" si="26"/>
        <v>42277.791666666664</v>
      </c>
      <c r="K165">
        <v>1440716654</v>
      </c>
      <c r="L165" s="14">
        <f t="shared" si="18"/>
        <v>42243.752939814811</v>
      </c>
      <c r="M165" s="13">
        <f t="shared" si="19"/>
        <v>2015</v>
      </c>
      <c r="N165" t="b">
        <v>0</v>
      </c>
      <c r="O165">
        <v>0</v>
      </c>
      <c r="P165" t="b">
        <v>0</v>
      </c>
      <c r="Q165" t="s">
        <v>8267</v>
      </c>
      <c r="R165" s="6">
        <f t="shared" si="20"/>
        <v>-1</v>
      </c>
      <c r="S165" s="10" t="e">
        <f t="shared" si="21"/>
        <v>#DIV/0!</v>
      </c>
      <c r="T165" t="str">
        <f t="shared" si="22"/>
        <v>film &amp; video/</v>
      </c>
      <c r="U165" t="str">
        <f t="shared" si="23"/>
        <v>drama</v>
      </c>
      <c r="V165">
        <f t="shared" si="24"/>
        <v>13</v>
      </c>
      <c r="W165">
        <f t="shared" si="25"/>
        <v>18</v>
      </c>
    </row>
    <row r="166" spans="1:23" ht="45" x14ac:dyDescent="0.25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f t="shared" si="26"/>
        <v>41901.554409722223</v>
      </c>
      <c r="K166">
        <v>1405966701</v>
      </c>
      <c r="L166" s="14">
        <f t="shared" si="18"/>
        <v>41841.554409722223</v>
      </c>
      <c r="M166" s="13">
        <f t="shared" si="19"/>
        <v>2014</v>
      </c>
      <c r="N166" t="b">
        <v>0</v>
      </c>
      <c r="O166">
        <v>7</v>
      </c>
      <c r="P166" t="b">
        <v>0</v>
      </c>
      <c r="Q166" t="s">
        <v>8267</v>
      </c>
      <c r="R166" s="6">
        <f t="shared" si="20"/>
        <v>-0.9946666666666667</v>
      </c>
      <c r="S166" s="10">
        <f t="shared" si="21"/>
        <v>91.428571428571431</v>
      </c>
      <c r="T166" t="str">
        <f t="shared" si="22"/>
        <v>film &amp; video/</v>
      </c>
      <c r="U166" t="str">
        <f t="shared" si="23"/>
        <v>drama</v>
      </c>
      <c r="V166">
        <f t="shared" si="24"/>
        <v>13</v>
      </c>
      <c r="W166">
        <f t="shared" si="25"/>
        <v>18</v>
      </c>
    </row>
    <row r="167" spans="1:23" ht="30" x14ac:dyDescent="0.25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f t="shared" si="26"/>
        <v>42381.450509259252</v>
      </c>
      <c r="K167">
        <v>1450021724</v>
      </c>
      <c r="L167" s="14">
        <f t="shared" si="18"/>
        <v>42351.450509259252</v>
      </c>
      <c r="M167" s="13">
        <f t="shared" si="19"/>
        <v>2015</v>
      </c>
      <c r="N167" t="b">
        <v>0</v>
      </c>
      <c r="O167">
        <v>0</v>
      </c>
      <c r="P167" t="b">
        <v>0</v>
      </c>
      <c r="Q167" t="s">
        <v>8267</v>
      </c>
      <c r="R167" s="6">
        <f t="shared" si="20"/>
        <v>-1</v>
      </c>
      <c r="S167" s="10" t="e">
        <f t="shared" si="21"/>
        <v>#DIV/0!</v>
      </c>
      <c r="T167" t="str">
        <f t="shared" si="22"/>
        <v>film &amp; video/</v>
      </c>
      <c r="U167" t="str">
        <f t="shared" si="23"/>
        <v>drama</v>
      </c>
      <c r="V167">
        <f t="shared" si="24"/>
        <v>13</v>
      </c>
      <c r="W167">
        <f t="shared" si="25"/>
        <v>18</v>
      </c>
    </row>
    <row r="168" spans="1:23" ht="45" x14ac:dyDescent="0.25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f t="shared" si="26"/>
        <v>42750.867615740739</v>
      </c>
      <c r="K168">
        <v>1481939362</v>
      </c>
      <c r="L168" s="14">
        <f t="shared" si="18"/>
        <v>42720.867615740739</v>
      </c>
      <c r="M168" s="13">
        <f t="shared" si="19"/>
        <v>2016</v>
      </c>
      <c r="N168" t="b">
        <v>0</v>
      </c>
      <c r="O168">
        <v>1</v>
      </c>
      <c r="P168" t="b">
        <v>0</v>
      </c>
      <c r="Q168" t="s">
        <v>8267</v>
      </c>
      <c r="R168" s="6">
        <f t="shared" si="20"/>
        <v>-0.4</v>
      </c>
      <c r="S168" s="10">
        <f t="shared" si="21"/>
        <v>3000</v>
      </c>
      <c r="T168" t="str">
        <f t="shared" si="22"/>
        <v>film &amp; video/</v>
      </c>
      <c r="U168" t="str">
        <f t="shared" si="23"/>
        <v>drama</v>
      </c>
      <c r="V168">
        <f t="shared" si="24"/>
        <v>13</v>
      </c>
      <c r="W168">
        <f t="shared" si="25"/>
        <v>18</v>
      </c>
    </row>
    <row r="169" spans="1:23" ht="45" x14ac:dyDescent="0.25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f t="shared" si="26"/>
        <v>42220.719155092585</v>
      </c>
      <c r="K169">
        <v>1433542535</v>
      </c>
      <c r="L169" s="14">
        <f t="shared" si="18"/>
        <v>42160.719155092585</v>
      </c>
      <c r="M169" s="13">
        <f t="shared" si="19"/>
        <v>2015</v>
      </c>
      <c r="N169" t="b">
        <v>0</v>
      </c>
      <c r="O169">
        <v>2</v>
      </c>
      <c r="P169" t="b">
        <v>0</v>
      </c>
      <c r="Q169" t="s">
        <v>8267</v>
      </c>
      <c r="R169" s="6">
        <f t="shared" si="20"/>
        <v>-0.99990000000000001</v>
      </c>
      <c r="S169" s="10">
        <f t="shared" si="21"/>
        <v>5.5</v>
      </c>
      <c r="T169" t="str">
        <f t="shared" si="22"/>
        <v>film &amp; video/</v>
      </c>
      <c r="U169" t="str">
        <f t="shared" si="23"/>
        <v>drama</v>
      </c>
      <c r="V169">
        <f t="shared" si="24"/>
        <v>13</v>
      </c>
      <c r="W169">
        <f t="shared" si="25"/>
        <v>18</v>
      </c>
    </row>
    <row r="170" spans="1:23" ht="45" x14ac:dyDescent="0.25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f t="shared" si="26"/>
        <v>42082.585300925923</v>
      </c>
      <c r="K170">
        <v>1424203370</v>
      </c>
      <c r="L170" s="14">
        <f t="shared" si="18"/>
        <v>42052.626967592594</v>
      </c>
      <c r="M170" s="13">
        <f t="shared" si="19"/>
        <v>2015</v>
      </c>
      <c r="N170" t="b">
        <v>0</v>
      </c>
      <c r="O170">
        <v>3</v>
      </c>
      <c r="P170" t="b">
        <v>0</v>
      </c>
      <c r="Q170" t="s">
        <v>8267</v>
      </c>
      <c r="R170" s="6">
        <f t="shared" si="20"/>
        <v>-0.95937499999999998</v>
      </c>
      <c r="S170" s="10">
        <f t="shared" si="21"/>
        <v>108.33333333333333</v>
      </c>
      <c r="T170" t="str">
        <f t="shared" si="22"/>
        <v>film &amp; video/</v>
      </c>
      <c r="U170" t="str">
        <f t="shared" si="23"/>
        <v>drama</v>
      </c>
      <c r="V170">
        <f t="shared" si="24"/>
        <v>13</v>
      </c>
      <c r="W170">
        <f t="shared" si="25"/>
        <v>18</v>
      </c>
    </row>
    <row r="171" spans="1:23" ht="45" x14ac:dyDescent="0.25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f t="shared" si="26"/>
        <v>41930.296979166662</v>
      </c>
      <c r="K171">
        <v>1411042059</v>
      </c>
      <c r="L171" s="14">
        <f t="shared" si="18"/>
        <v>41900.296979166662</v>
      </c>
      <c r="M171" s="13">
        <f t="shared" si="19"/>
        <v>2014</v>
      </c>
      <c r="N171" t="b">
        <v>0</v>
      </c>
      <c r="O171">
        <v>10</v>
      </c>
      <c r="P171" t="b">
        <v>0</v>
      </c>
      <c r="Q171" t="s">
        <v>8267</v>
      </c>
      <c r="R171" s="6">
        <f t="shared" si="20"/>
        <v>-0.77600000000000002</v>
      </c>
      <c r="S171" s="10">
        <f t="shared" si="21"/>
        <v>56</v>
      </c>
      <c r="T171" t="str">
        <f t="shared" si="22"/>
        <v>film &amp; video/</v>
      </c>
      <c r="U171" t="str">
        <f t="shared" si="23"/>
        <v>drama</v>
      </c>
      <c r="V171">
        <f t="shared" si="24"/>
        <v>13</v>
      </c>
      <c r="W171">
        <f t="shared" si="25"/>
        <v>18</v>
      </c>
    </row>
    <row r="172" spans="1:23" ht="45" x14ac:dyDescent="0.25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f t="shared" si="26"/>
        <v>42246.019444444442</v>
      </c>
      <c r="K172">
        <v>1438385283</v>
      </c>
      <c r="L172" s="14">
        <f t="shared" si="18"/>
        <v>42216.769479166665</v>
      </c>
      <c r="M172" s="13">
        <f t="shared" si="19"/>
        <v>2015</v>
      </c>
      <c r="N172" t="b">
        <v>0</v>
      </c>
      <c r="O172">
        <v>10</v>
      </c>
      <c r="P172" t="b">
        <v>0</v>
      </c>
      <c r="Q172" t="s">
        <v>8267</v>
      </c>
      <c r="R172" s="6">
        <f t="shared" si="20"/>
        <v>-0.96750000000000003</v>
      </c>
      <c r="S172" s="10">
        <f t="shared" si="21"/>
        <v>32.5</v>
      </c>
      <c r="T172" t="str">
        <f t="shared" si="22"/>
        <v>film &amp; video/</v>
      </c>
      <c r="U172" t="str">
        <f t="shared" si="23"/>
        <v>drama</v>
      </c>
      <c r="V172">
        <f t="shared" si="24"/>
        <v>13</v>
      </c>
      <c r="W172">
        <f t="shared" si="25"/>
        <v>18</v>
      </c>
    </row>
    <row r="173" spans="1:23" ht="45" x14ac:dyDescent="0.25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f t="shared" si="26"/>
        <v>42593.972384259258</v>
      </c>
      <c r="K173">
        <v>1465791614</v>
      </c>
      <c r="L173" s="14">
        <f t="shared" si="18"/>
        <v>42533.972384259258</v>
      </c>
      <c r="M173" s="13">
        <f t="shared" si="19"/>
        <v>2016</v>
      </c>
      <c r="N173" t="b">
        <v>0</v>
      </c>
      <c r="O173">
        <v>1</v>
      </c>
      <c r="P173" t="b">
        <v>0</v>
      </c>
      <c r="Q173" t="s">
        <v>8267</v>
      </c>
      <c r="R173" s="6">
        <f t="shared" si="20"/>
        <v>-0.99997999999999998</v>
      </c>
      <c r="S173" s="10">
        <f t="shared" si="21"/>
        <v>1</v>
      </c>
      <c r="T173" t="str">
        <f t="shared" si="22"/>
        <v>film &amp; video/</v>
      </c>
      <c r="U173" t="str">
        <f t="shared" si="23"/>
        <v>drama</v>
      </c>
      <c r="V173">
        <f t="shared" si="24"/>
        <v>13</v>
      </c>
      <c r="W173">
        <f t="shared" si="25"/>
        <v>18</v>
      </c>
    </row>
    <row r="174" spans="1:23" ht="45" x14ac:dyDescent="0.25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f t="shared" si="26"/>
        <v>42082.144942129627</v>
      </c>
      <c r="K174">
        <v>1423733323</v>
      </c>
      <c r="L174" s="14">
        <f t="shared" si="18"/>
        <v>42047.186608796292</v>
      </c>
      <c r="M174" s="13">
        <f t="shared" si="19"/>
        <v>2015</v>
      </c>
      <c r="N174" t="b">
        <v>0</v>
      </c>
      <c r="O174">
        <v>0</v>
      </c>
      <c r="P174" t="b">
        <v>0</v>
      </c>
      <c r="Q174" t="s">
        <v>8267</v>
      </c>
      <c r="R174" s="6">
        <f t="shared" si="20"/>
        <v>-1</v>
      </c>
      <c r="S174" s="10" t="e">
        <f t="shared" si="21"/>
        <v>#DIV/0!</v>
      </c>
      <c r="T174" t="str">
        <f t="shared" si="22"/>
        <v>film &amp; video/</v>
      </c>
      <c r="U174" t="str">
        <f t="shared" si="23"/>
        <v>drama</v>
      </c>
      <c r="V174">
        <f t="shared" si="24"/>
        <v>13</v>
      </c>
      <c r="W174">
        <f t="shared" si="25"/>
        <v>18</v>
      </c>
    </row>
    <row r="175" spans="1:23" ht="45" x14ac:dyDescent="0.25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f t="shared" si="26"/>
        <v>42063.364675925921</v>
      </c>
      <c r="K175">
        <v>1422539108</v>
      </c>
      <c r="L175" s="14">
        <f t="shared" si="18"/>
        <v>42033.364675925921</v>
      </c>
      <c r="M175" s="13">
        <f t="shared" si="19"/>
        <v>2015</v>
      </c>
      <c r="N175" t="b">
        <v>0</v>
      </c>
      <c r="O175">
        <v>0</v>
      </c>
      <c r="P175" t="b">
        <v>0</v>
      </c>
      <c r="Q175" t="s">
        <v>8267</v>
      </c>
      <c r="R175" s="6">
        <f t="shared" si="20"/>
        <v>-1</v>
      </c>
      <c r="S175" s="10" t="e">
        <f t="shared" si="21"/>
        <v>#DIV/0!</v>
      </c>
      <c r="T175" t="str">
        <f t="shared" si="22"/>
        <v>film &amp; video/</v>
      </c>
      <c r="U175" t="str">
        <f t="shared" si="23"/>
        <v>drama</v>
      </c>
      <c r="V175">
        <f t="shared" si="24"/>
        <v>13</v>
      </c>
      <c r="W175">
        <f t="shared" si="25"/>
        <v>18</v>
      </c>
    </row>
    <row r="176" spans="1:23" ht="45" x14ac:dyDescent="0.25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f t="shared" si="26"/>
        <v>42132.55064814815</v>
      </c>
      <c r="K176">
        <v>1425924776</v>
      </c>
      <c r="L176" s="14">
        <f t="shared" si="18"/>
        <v>42072.55064814815</v>
      </c>
      <c r="M176" s="13">
        <f t="shared" si="19"/>
        <v>2015</v>
      </c>
      <c r="N176" t="b">
        <v>0</v>
      </c>
      <c r="O176">
        <v>0</v>
      </c>
      <c r="P176" t="b">
        <v>0</v>
      </c>
      <c r="Q176" t="s">
        <v>8267</v>
      </c>
      <c r="R176" s="6">
        <f t="shared" si="20"/>
        <v>-1</v>
      </c>
      <c r="S176" s="10" t="e">
        <f t="shared" si="21"/>
        <v>#DIV/0!</v>
      </c>
      <c r="T176" t="str">
        <f t="shared" si="22"/>
        <v>film &amp; video/</v>
      </c>
      <c r="U176" t="str">
        <f t="shared" si="23"/>
        <v>drama</v>
      </c>
      <c r="V176">
        <f t="shared" si="24"/>
        <v>13</v>
      </c>
      <c r="W176">
        <f t="shared" si="25"/>
        <v>18</v>
      </c>
    </row>
    <row r="177" spans="1:23" ht="45" x14ac:dyDescent="0.25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f t="shared" si="26"/>
        <v>41880.569571759253</v>
      </c>
      <c r="K177">
        <v>1407177611</v>
      </c>
      <c r="L177" s="14">
        <f t="shared" si="18"/>
        <v>41855.569571759253</v>
      </c>
      <c r="M177" s="13">
        <f t="shared" si="19"/>
        <v>2014</v>
      </c>
      <c r="N177" t="b">
        <v>0</v>
      </c>
      <c r="O177">
        <v>26</v>
      </c>
      <c r="P177" t="b">
        <v>0</v>
      </c>
      <c r="Q177" t="s">
        <v>8267</v>
      </c>
      <c r="R177" s="6">
        <f t="shared" si="20"/>
        <v>-0.93515000000000004</v>
      </c>
      <c r="S177" s="10">
        <f t="shared" si="21"/>
        <v>49.884615384615387</v>
      </c>
      <c r="T177" t="str">
        <f t="shared" si="22"/>
        <v>film &amp; video/</v>
      </c>
      <c r="U177" t="str">
        <f t="shared" si="23"/>
        <v>drama</v>
      </c>
      <c r="V177">
        <f t="shared" si="24"/>
        <v>13</v>
      </c>
      <c r="W177">
        <f t="shared" si="25"/>
        <v>18</v>
      </c>
    </row>
    <row r="178" spans="1:23" ht="45" x14ac:dyDescent="0.25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f t="shared" si="26"/>
        <v>42221.615729166668</v>
      </c>
      <c r="K178">
        <v>1436211999</v>
      </c>
      <c r="L178" s="14">
        <f t="shared" si="18"/>
        <v>42191.615729166668</v>
      </c>
      <c r="M178" s="13">
        <f t="shared" si="19"/>
        <v>2015</v>
      </c>
      <c r="N178" t="b">
        <v>0</v>
      </c>
      <c r="O178">
        <v>0</v>
      </c>
      <c r="P178" t="b">
        <v>0</v>
      </c>
      <c r="Q178" t="s">
        <v>8267</v>
      </c>
      <c r="R178" s="6">
        <f t="shared" si="20"/>
        <v>-1</v>
      </c>
      <c r="S178" s="10" t="e">
        <f t="shared" si="21"/>
        <v>#DIV/0!</v>
      </c>
      <c r="T178" t="str">
        <f t="shared" si="22"/>
        <v>film &amp; video/</v>
      </c>
      <c r="U178" t="str">
        <f t="shared" si="23"/>
        <v>drama</v>
      </c>
      <c r="V178">
        <f t="shared" si="24"/>
        <v>13</v>
      </c>
      <c r="W178">
        <f t="shared" si="25"/>
        <v>18</v>
      </c>
    </row>
    <row r="179" spans="1:23" ht="30" x14ac:dyDescent="0.25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f t="shared" si="26"/>
        <v>42086.797754629624</v>
      </c>
      <c r="K179">
        <v>1425690526</v>
      </c>
      <c r="L179" s="14">
        <f t="shared" si="18"/>
        <v>42069.839421296296</v>
      </c>
      <c r="M179" s="13">
        <f t="shared" si="19"/>
        <v>2015</v>
      </c>
      <c r="N179" t="b">
        <v>0</v>
      </c>
      <c r="O179">
        <v>7</v>
      </c>
      <c r="P179" t="b">
        <v>0</v>
      </c>
      <c r="Q179" t="s">
        <v>8267</v>
      </c>
      <c r="R179" s="6">
        <f t="shared" si="20"/>
        <v>-0.6</v>
      </c>
      <c r="S179" s="10">
        <f t="shared" si="21"/>
        <v>25.714285714285715</v>
      </c>
      <c r="T179" t="str">
        <f t="shared" si="22"/>
        <v>film &amp; video/</v>
      </c>
      <c r="U179" t="str">
        <f t="shared" si="23"/>
        <v>drama</v>
      </c>
      <c r="V179">
        <f t="shared" si="24"/>
        <v>13</v>
      </c>
      <c r="W179">
        <f t="shared" si="25"/>
        <v>18</v>
      </c>
    </row>
    <row r="180" spans="1:23" ht="30" x14ac:dyDescent="0.25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f t="shared" si="26"/>
        <v>42334.788715277777</v>
      </c>
      <c r="K180">
        <v>1445986545</v>
      </c>
      <c r="L180" s="14">
        <f t="shared" si="18"/>
        <v>42304.747048611105</v>
      </c>
      <c r="M180" s="13">
        <f t="shared" si="19"/>
        <v>2015</v>
      </c>
      <c r="N180" t="b">
        <v>0</v>
      </c>
      <c r="O180">
        <v>0</v>
      </c>
      <c r="P180" t="b">
        <v>0</v>
      </c>
      <c r="Q180" t="s">
        <v>8267</v>
      </c>
      <c r="R180" s="6">
        <f t="shared" si="20"/>
        <v>-1</v>
      </c>
      <c r="S180" s="10" t="e">
        <f t="shared" si="21"/>
        <v>#DIV/0!</v>
      </c>
      <c r="T180" t="str">
        <f t="shared" si="22"/>
        <v>film &amp; video/</v>
      </c>
      <c r="U180" t="str">
        <f t="shared" si="23"/>
        <v>drama</v>
      </c>
      <c r="V180">
        <f t="shared" si="24"/>
        <v>13</v>
      </c>
      <c r="W180">
        <f t="shared" si="25"/>
        <v>18</v>
      </c>
    </row>
    <row r="181" spans="1:23" ht="30" x14ac:dyDescent="0.25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f t="shared" si="26"/>
        <v>42432.872164351851</v>
      </c>
      <c r="K181">
        <v>1454464555</v>
      </c>
      <c r="L181" s="14">
        <f t="shared" si="18"/>
        <v>42402.872164351851</v>
      </c>
      <c r="M181" s="13">
        <f t="shared" si="19"/>
        <v>2016</v>
      </c>
      <c r="N181" t="b">
        <v>0</v>
      </c>
      <c r="O181">
        <v>2</v>
      </c>
      <c r="P181" t="b">
        <v>0</v>
      </c>
      <c r="Q181" t="s">
        <v>8267</v>
      </c>
      <c r="R181" s="6">
        <f t="shared" si="20"/>
        <v>-0.8</v>
      </c>
      <c r="S181" s="10">
        <f t="shared" si="21"/>
        <v>100</v>
      </c>
      <c r="T181" t="str">
        <f t="shared" si="22"/>
        <v>film &amp; video/</v>
      </c>
      <c r="U181" t="str">
        <f t="shared" si="23"/>
        <v>drama</v>
      </c>
      <c r="V181">
        <f t="shared" si="24"/>
        <v>13</v>
      </c>
      <c r="W181">
        <f t="shared" si="25"/>
        <v>18</v>
      </c>
    </row>
    <row r="182" spans="1:23" ht="45" x14ac:dyDescent="0.25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f t="shared" si="26"/>
        <v>42107.583333333336</v>
      </c>
      <c r="K182">
        <v>1425512843</v>
      </c>
      <c r="L182" s="14">
        <f t="shared" si="18"/>
        <v>42067.782905092587</v>
      </c>
      <c r="M182" s="13">
        <f t="shared" si="19"/>
        <v>2015</v>
      </c>
      <c r="N182" t="b">
        <v>0</v>
      </c>
      <c r="O182">
        <v>13</v>
      </c>
      <c r="P182" t="b">
        <v>0</v>
      </c>
      <c r="Q182" t="s">
        <v>8267</v>
      </c>
      <c r="R182" s="6">
        <f t="shared" si="20"/>
        <v>-0.66583333333333339</v>
      </c>
      <c r="S182" s="10">
        <f t="shared" si="21"/>
        <v>30.846153846153847</v>
      </c>
      <c r="T182" t="str">
        <f t="shared" si="22"/>
        <v>film &amp; video/</v>
      </c>
      <c r="U182" t="str">
        <f t="shared" si="23"/>
        <v>drama</v>
      </c>
      <c r="V182">
        <f t="shared" si="24"/>
        <v>13</v>
      </c>
      <c r="W182">
        <f t="shared" si="25"/>
        <v>18</v>
      </c>
    </row>
    <row r="183" spans="1:23" ht="45" x14ac:dyDescent="0.25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f t="shared" si="26"/>
        <v>42177.533506944441</v>
      </c>
      <c r="K183">
        <v>1432403295</v>
      </c>
      <c r="L183" s="14">
        <f t="shared" si="18"/>
        <v>42147.533506944441</v>
      </c>
      <c r="M183" s="13">
        <f t="shared" si="19"/>
        <v>2015</v>
      </c>
      <c r="N183" t="b">
        <v>0</v>
      </c>
      <c r="O183">
        <v>4</v>
      </c>
      <c r="P183" t="b">
        <v>0</v>
      </c>
      <c r="Q183" t="s">
        <v>8267</v>
      </c>
      <c r="R183" s="6">
        <f t="shared" si="20"/>
        <v>-0.78907391177329833</v>
      </c>
      <c r="S183" s="10">
        <f t="shared" si="21"/>
        <v>180.5</v>
      </c>
      <c r="T183" t="str">
        <f t="shared" si="22"/>
        <v>film &amp; video/</v>
      </c>
      <c r="U183" t="str">
        <f t="shared" si="23"/>
        <v>drama</v>
      </c>
      <c r="V183">
        <f t="shared" si="24"/>
        <v>13</v>
      </c>
      <c r="W183">
        <f t="shared" si="25"/>
        <v>18</v>
      </c>
    </row>
    <row r="184" spans="1:23" ht="45" x14ac:dyDescent="0.25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f t="shared" si="26"/>
        <v>42741.803611111107</v>
      </c>
      <c r="K184">
        <v>1481156232</v>
      </c>
      <c r="L184" s="14">
        <f t="shared" si="18"/>
        <v>42711.803611111107</v>
      </c>
      <c r="M184" s="13">
        <f t="shared" si="19"/>
        <v>2016</v>
      </c>
      <c r="N184" t="b">
        <v>0</v>
      </c>
      <c r="O184">
        <v>0</v>
      </c>
      <c r="P184" t="b">
        <v>0</v>
      </c>
      <c r="Q184" t="s">
        <v>8267</v>
      </c>
      <c r="R184" s="6">
        <f t="shared" si="20"/>
        <v>-1</v>
      </c>
      <c r="S184" s="10" t="e">
        <f t="shared" si="21"/>
        <v>#DIV/0!</v>
      </c>
      <c r="T184" t="str">
        <f t="shared" si="22"/>
        <v>film &amp; video/</v>
      </c>
      <c r="U184" t="str">
        <f t="shared" si="23"/>
        <v>drama</v>
      </c>
      <c r="V184">
        <f t="shared" si="24"/>
        <v>13</v>
      </c>
      <c r="W184">
        <f t="shared" si="25"/>
        <v>18</v>
      </c>
    </row>
    <row r="185" spans="1:23" x14ac:dyDescent="0.25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f t="shared" si="26"/>
        <v>41969.643634259257</v>
      </c>
      <c r="K185">
        <v>1414438010</v>
      </c>
      <c r="L185" s="14">
        <f t="shared" si="18"/>
        <v>41939.601967592593</v>
      </c>
      <c r="M185" s="13">
        <f t="shared" si="19"/>
        <v>2014</v>
      </c>
      <c r="N185" t="b">
        <v>0</v>
      </c>
      <c r="O185">
        <v>12</v>
      </c>
      <c r="P185" t="b">
        <v>0</v>
      </c>
      <c r="Q185" t="s">
        <v>8267</v>
      </c>
      <c r="R185" s="6">
        <f t="shared" si="20"/>
        <v>-0.64144000000000001</v>
      </c>
      <c r="S185" s="10">
        <f t="shared" si="21"/>
        <v>373.5</v>
      </c>
      <c r="T185" t="str">
        <f t="shared" si="22"/>
        <v>film &amp; video/</v>
      </c>
      <c r="U185" t="str">
        <f t="shared" si="23"/>
        <v>drama</v>
      </c>
      <c r="V185">
        <f t="shared" si="24"/>
        <v>13</v>
      </c>
      <c r="W185">
        <f t="shared" si="25"/>
        <v>18</v>
      </c>
    </row>
    <row r="186" spans="1:23" ht="45" x14ac:dyDescent="0.25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f t="shared" si="26"/>
        <v>41882.957638888889</v>
      </c>
      <c r="K186">
        <v>1404586762</v>
      </c>
      <c r="L186" s="14">
        <f t="shared" si="18"/>
        <v>41825.58289351852</v>
      </c>
      <c r="M186" s="13">
        <f t="shared" si="19"/>
        <v>2014</v>
      </c>
      <c r="N186" t="b">
        <v>0</v>
      </c>
      <c r="O186">
        <v>2</v>
      </c>
      <c r="P186" t="b">
        <v>0</v>
      </c>
      <c r="Q186" t="s">
        <v>8267</v>
      </c>
      <c r="R186" s="6">
        <f t="shared" si="20"/>
        <v>-0.96599999999999997</v>
      </c>
      <c r="S186" s="10">
        <f t="shared" si="21"/>
        <v>25.5</v>
      </c>
      <c r="T186" t="str">
        <f t="shared" si="22"/>
        <v>film &amp; video/</v>
      </c>
      <c r="U186" t="str">
        <f t="shared" si="23"/>
        <v>drama</v>
      </c>
      <c r="V186">
        <f t="shared" si="24"/>
        <v>13</v>
      </c>
      <c r="W186">
        <f t="shared" si="25"/>
        <v>18</v>
      </c>
    </row>
    <row r="187" spans="1:23" x14ac:dyDescent="0.25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f t="shared" si="26"/>
        <v>42600.702997685185</v>
      </c>
      <c r="K187">
        <v>1468965139</v>
      </c>
      <c r="L187" s="14">
        <f t="shared" si="18"/>
        <v>42570.702997685185</v>
      </c>
      <c r="M187" s="13">
        <f t="shared" si="19"/>
        <v>2016</v>
      </c>
      <c r="N187" t="b">
        <v>0</v>
      </c>
      <c r="O187">
        <v>10</v>
      </c>
      <c r="P187" t="b">
        <v>0</v>
      </c>
      <c r="Q187" t="s">
        <v>8267</v>
      </c>
      <c r="R187" s="6">
        <f t="shared" si="20"/>
        <v>-0.94499999999999995</v>
      </c>
      <c r="S187" s="10">
        <f t="shared" si="21"/>
        <v>220</v>
      </c>
      <c r="T187" t="str">
        <f t="shared" si="22"/>
        <v>film &amp; video/</v>
      </c>
      <c r="U187" t="str">
        <f t="shared" si="23"/>
        <v>drama</v>
      </c>
      <c r="V187">
        <f t="shared" si="24"/>
        <v>13</v>
      </c>
      <c r="W187">
        <f t="shared" si="25"/>
        <v>18</v>
      </c>
    </row>
    <row r="188" spans="1:23" ht="45" x14ac:dyDescent="0.25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f t="shared" si="26"/>
        <v>42797.624999999993</v>
      </c>
      <c r="K188">
        <v>1485977434</v>
      </c>
      <c r="L188" s="14">
        <f t="shared" si="18"/>
        <v>42767.604560185187</v>
      </c>
      <c r="M188" s="13">
        <f t="shared" si="19"/>
        <v>2017</v>
      </c>
      <c r="N188" t="b">
        <v>0</v>
      </c>
      <c r="O188">
        <v>0</v>
      </c>
      <c r="P188" t="b">
        <v>0</v>
      </c>
      <c r="Q188" t="s">
        <v>8267</v>
      </c>
      <c r="R188" s="6">
        <f t="shared" si="20"/>
        <v>-1</v>
      </c>
      <c r="S188" s="10" t="e">
        <f t="shared" si="21"/>
        <v>#DIV/0!</v>
      </c>
      <c r="T188" t="str">
        <f t="shared" si="22"/>
        <v>film &amp; video/</v>
      </c>
      <c r="U188" t="str">
        <f t="shared" si="23"/>
        <v>drama</v>
      </c>
      <c r="V188">
        <f t="shared" si="24"/>
        <v>13</v>
      </c>
      <c r="W188">
        <f t="shared" si="25"/>
        <v>18</v>
      </c>
    </row>
    <row r="189" spans="1:23" ht="30" x14ac:dyDescent="0.25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f t="shared" si="26"/>
        <v>42206.082638888889</v>
      </c>
      <c r="K189">
        <v>1435383457</v>
      </c>
      <c r="L189" s="14">
        <f t="shared" si="18"/>
        <v>42182.02612268518</v>
      </c>
      <c r="M189" s="13">
        <f t="shared" si="19"/>
        <v>2015</v>
      </c>
      <c r="N189" t="b">
        <v>0</v>
      </c>
      <c r="O189">
        <v>5</v>
      </c>
      <c r="P189" t="b">
        <v>0</v>
      </c>
      <c r="Q189" t="s">
        <v>8267</v>
      </c>
      <c r="R189" s="6">
        <f t="shared" si="20"/>
        <v>-0.84</v>
      </c>
      <c r="S189" s="10">
        <f t="shared" si="21"/>
        <v>160</v>
      </c>
      <c r="T189" t="str">
        <f t="shared" si="22"/>
        <v>film &amp; video/</v>
      </c>
      <c r="U189" t="str">
        <f t="shared" si="23"/>
        <v>drama</v>
      </c>
      <c r="V189">
        <f t="shared" si="24"/>
        <v>13</v>
      </c>
      <c r="W189">
        <f t="shared" si="25"/>
        <v>18</v>
      </c>
    </row>
    <row r="190" spans="1:23" ht="45" x14ac:dyDescent="0.25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f t="shared" si="26"/>
        <v>41886.974710648145</v>
      </c>
      <c r="K190">
        <v>1407299015</v>
      </c>
      <c r="L190" s="14">
        <f t="shared" si="18"/>
        <v>41856.974710648145</v>
      </c>
      <c r="M190" s="13">
        <f t="shared" si="19"/>
        <v>2014</v>
      </c>
      <c r="N190" t="b">
        <v>0</v>
      </c>
      <c r="O190">
        <v>0</v>
      </c>
      <c r="P190" t="b">
        <v>0</v>
      </c>
      <c r="Q190" t="s">
        <v>8267</v>
      </c>
      <c r="R190" s="6">
        <f t="shared" si="20"/>
        <v>-1</v>
      </c>
      <c r="S190" s="10" t="e">
        <f t="shared" si="21"/>
        <v>#DIV/0!</v>
      </c>
      <c r="T190" t="str">
        <f t="shared" si="22"/>
        <v>film &amp; video/</v>
      </c>
      <c r="U190" t="str">
        <f t="shared" si="23"/>
        <v>drama</v>
      </c>
      <c r="V190">
        <f t="shared" si="24"/>
        <v>13</v>
      </c>
      <c r="W190">
        <f t="shared" si="25"/>
        <v>18</v>
      </c>
    </row>
    <row r="191" spans="1:23" ht="45" x14ac:dyDescent="0.25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f t="shared" si="26"/>
        <v>42616.482372685183</v>
      </c>
      <c r="K191">
        <v>1467736477</v>
      </c>
      <c r="L191" s="14">
        <f t="shared" si="18"/>
        <v>42556.482372685183</v>
      </c>
      <c r="M191" s="13">
        <f t="shared" si="19"/>
        <v>2016</v>
      </c>
      <c r="N191" t="b">
        <v>0</v>
      </c>
      <c r="O191">
        <v>5</v>
      </c>
      <c r="P191" t="b">
        <v>0</v>
      </c>
      <c r="Q191" t="s">
        <v>8267</v>
      </c>
      <c r="R191" s="6">
        <f t="shared" si="20"/>
        <v>-0.99931000000000003</v>
      </c>
      <c r="S191" s="10">
        <f t="shared" si="21"/>
        <v>69</v>
      </c>
      <c r="T191" t="str">
        <f t="shared" si="22"/>
        <v>film &amp; video/</v>
      </c>
      <c r="U191" t="str">
        <f t="shared" si="23"/>
        <v>drama</v>
      </c>
      <c r="V191">
        <f t="shared" si="24"/>
        <v>13</v>
      </c>
      <c r="W191">
        <f t="shared" si="25"/>
        <v>18</v>
      </c>
    </row>
    <row r="192" spans="1:23" x14ac:dyDescent="0.25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f t="shared" si="26"/>
        <v>42537.442662037036</v>
      </c>
      <c r="K192">
        <v>1465227446</v>
      </c>
      <c r="L192" s="14">
        <f t="shared" si="18"/>
        <v>42527.442662037036</v>
      </c>
      <c r="M192" s="13">
        <f t="shared" si="19"/>
        <v>2016</v>
      </c>
      <c r="N192" t="b">
        <v>0</v>
      </c>
      <c r="O192">
        <v>1</v>
      </c>
      <c r="P192" t="b">
        <v>0</v>
      </c>
      <c r="Q192" t="s">
        <v>8267</v>
      </c>
      <c r="R192" s="6">
        <f t="shared" si="20"/>
        <v>-0.99583333333333335</v>
      </c>
      <c r="S192" s="10">
        <f t="shared" si="21"/>
        <v>50</v>
      </c>
      <c r="T192" t="str">
        <f t="shared" si="22"/>
        <v>film &amp; video/</v>
      </c>
      <c r="U192" t="str">
        <f t="shared" si="23"/>
        <v>drama</v>
      </c>
      <c r="V192">
        <f t="shared" si="24"/>
        <v>13</v>
      </c>
      <c r="W192">
        <f t="shared" si="25"/>
        <v>18</v>
      </c>
    </row>
    <row r="193" spans="1:23" ht="45" x14ac:dyDescent="0.25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f t="shared" si="26"/>
        <v>42279.233078703699</v>
      </c>
      <c r="K193">
        <v>1440326138</v>
      </c>
      <c r="L193" s="14">
        <f t="shared" si="18"/>
        <v>42239.233078703699</v>
      </c>
      <c r="M193" s="13">
        <f t="shared" si="19"/>
        <v>2015</v>
      </c>
      <c r="N193" t="b">
        <v>0</v>
      </c>
      <c r="O193">
        <v>3</v>
      </c>
      <c r="P193" t="b">
        <v>0</v>
      </c>
      <c r="Q193" t="s">
        <v>8267</v>
      </c>
      <c r="R193" s="6">
        <f t="shared" si="20"/>
        <v>-0.95</v>
      </c>
      <c r="S193" s="10">
        <f t="shared" si="21"/>
        <v>83.333333333333329</v>
      </c>
      <c r="T193" t="str">
        <f t="shared" si="22"/>
        <v>film &amp; video/</v>
      </c>
      <c r="U193" t="str">
        <f t="shared" si="23"/>
        <v>drama</v>
      </c>
      <c r="V193">
        <f t="shared" si="24"/>
        <v>13</v>
      </c>
      <c r="W193">
        <f t="shared" si="25"/>
        <v>18</v>
      </c>
    </row>
    <row r="194" spans="1:23" ht="45" x14ac:dyDescent="0.25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f t="shared" si="26"/>
        <v>41929.583703703705</v>
      </c>
      <c r="K194">
        <v>1410980432</v>
      </c>
      <c r="L194" s="14">
        <f t="shared" si="18"/>
        <v>41899.583703703705</v>
      </c>
      <c r="M194" s="13">
        <f t="shared" si="19"/>
        <v>2014</v>
      </c>
      <c r="N194" t="b">
        <v>0</v>
      </c>
      <c r="O194">
        <v>3</v>
      </c>
      <c r="P194" t="b">
        <v>0</v>
      </c>
      <c r="Q194" t="s">
        <v>8267</v>
      </c>
      <c r="R194" s="6">
        <f t="shared" si="20"/>
        <v>-0.99998299999999996</v>
      </c>
      <c r="S194" s="10">
        <f t="shared" si="21"/>
        <v>5.666666666666667</v>
      </c>
      <c r="T194" t="str">
        <f t="shared" si="22"/>
        <v>film &amp; video/</v>
      </c>
      <c r="U194" t="str">
        <f t="shared" si="23"/>
        <v>drama</v>
      </c>
      <c r="V194">
        <f t="shared" si="24"/>
        <v>13</v>
      </c>
      <c r="W194">
        <f t="shared" si="25"/>
        <v>18</v>
      </c>
    </row>
    <row r="195" spans="1:23" ht="45" x14ac:dyDescent="0.25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f t="shared" si="26"/>
        <v>41971.768124999995</v>
      </c>
      <c r="K195">
        <v>1412029566</v>
      </c>
      <c r="L195" s="14">
        <f t="shared" ref="L195:L258" si="27">(K195/86400)+25569+(-5/24)</f>
        <v>41911.726458333331</v>
      </c>
      <c r="M195" s="13">
        <f t="shared" ref="M195:M258" si="28">YEAR(L195)</f>
        <v>2014</v>
      </c>
      <c r="N195" t="b">
        <v>0</v>
      </c>
      <c r="O195">
        <v>0</v>
      </c>
      <c r="P195" t="b">
        <v>0</v>
      </c>
      <c r="Q195" t="s">
        <v>8267</v>
      </c>
      <c r="R195" s="6">
        <f t="shared" ref="R195:R258" si="29">(E195-D195)/D195</f>
        <v>-1</v>
      </c>
      <c r="S195" s="10" t="e">
        <f t="shared" ref="S195:S258" si="30">E195/O195</f>
        <v>#DIV/0!</v>
      </c>
      <c r="T195" t="str">
        <f t="shared" ref="T195:T258" si="31">LEFT(Q195,V195)</f>
        <v>film &amp; video/</v>
      </c>
      <c r="U195" t="str">
        <f t="shared" ref="U195:U258" si="32">RIGHT(Q195, W195-V195)</f>
        <v>drama</v>
      </c>
      <c r="V195">
        <f t="shared" ref="V195:V258" si="33">FIND("/",Q195)</f>
        <v>13</v>
      </c>
      <c r="W195">
        <f t="shared" ref="W195:W258" si="34">LEN(Q195)</f>
        <v>18</v>
      </c>
    </row>
    <row r="196" spans="1:23" ht="45" x14ac:dyDescent="0.25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f t="shared" ref="J196:J259" si="35">(I196/86400)+25569+(-5/24)</f>
        <v>42435.788553240738</v>
      </c>
      <c r="K196">
        <v>1452124531</v>
      </c>
      <c r="L196" s="14">
        <f t="shared" si="27"/>
        <v>42375.788553240738</v>
      </c>
      <c r="M196" s="13">
        <f t="shared" si="28"/>
        <v>2016</v>
      </c>
      <c r="N196" t="b">
        <v>0</v>
      </c>
      <c r="O196">
        <v>3</v>
      </c>
      <c r="P196" t="b">
        <v>0</v>
      </c>
      <c r="Q196" t="s">
        <v>8267</v>
      </c>
      <c r="R196" s="6">
        <f t="shared" si="29"/>
        <v>-0.99880000000000002</v>
      </c>
      <c r="S196" s="10">
        <f t="shared" si="30"/>
        <v>1</v>
      </c>
      <c r="T196" t="str">
        <f t="shared" si="31"/>
        <v>film &amp; video/</v>
      </c>
      <c r="U196" t="str">
        <f t="shared" si="32"/>
        <v>drama</v>
      </c>
      <c r="V196">
        <f t="shared" si="33"/>
        <v>13</v>
      </c>
      <c r="W196">
        <f t="shared" si="34"/>
        <v>18</v>
      </c>
    </row>
    <row r="197" spans="1:23" ht="45" x14ac:dyDescent="0.25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f t="shared" si="35"/>
        <v>42195.462175925924</v>
      </c>
      <c r="K197">
        <v>1431360332</v>
      </c>
      <c r="L197" s="14">
        <f t="shared" si="27"/>
        <v>42135.462175925924</v>
      </c>
      <c r="M197" s="13">
        <f t="shared" si="28"/>
        <v>2015</v>
      </c>
      <c r="N197" t="b">
        <v>0</v>
      </c>
      <c r="O197">
        <v>0</v>
      </c>
      <c r="P197" t="b">
        <v>0</v>
      </c>
      <c r="Q197" t="s">
        <v>8267</v>
      </c>
      <c r="R197" s="6">
        <f t="shared" si="29"/>
        <v>-1</v>
      </c>
      <c r="S197" s="10" t="e">
        <f t="shared" si="30"/>
        <v>#DIV/0!</v>
      </c>
      <c r="T197" t="str">
        <f t="shared" si="31"/>
        <v>film &amp; video/</v>
      </c>
      <c r="U197" t="str">
        <f t="shared" si="32"/>
        <v>drama</v>
      </c>
      <c r="V197">
        <f t="shared" si="33"/>
        <v>13</v>
      </c>
      <c r="W197">
        <f t="shared" si="34"/>
        <v>18</v>
      </c>
    </row>
    <row r="198" spans="1:23" ht="45" x14ac:dyDescent="0.25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f t="shared" si="35"/>
        <v>42287.666666666664</v>
      </c>
      <c r="K198">
        <v>1442062898</v>
      </c>
      <c r="L198" s="14">
        <f t="shared" si="27"/>
        <v>42259.334467592591</v>
      </c>
      <c r="M198" s="13">
        <f t="shared" si="28"/>
        <v>2015</v>
      </c>
      <c r="N198" t="b">
        <v>0</v>
      </c>
      <c r="O198">
        <v>19</v>
      </c>
      <c r="P198" t="b">
        <v>0</v>
      </c>
      <c r="Q198" t="s">
        <v>8267</v>
      </c>
      <c r="R198" s="6">
        <f t="shared" si="29"/>
        <v>-0.58142857142857141</v>
      </c>
      <c r="S198" s="10">
        <f t="shared" si="30"/>
        <v>77.10526315789474</v>
      </c>
      <c r="T198" t="str">
        <f t="shared" si="31"/>
        <v>film &amp; video/</v>
      </c>
      <c r="U198" t="str">
        <f t="shared" si="32"/>
        <v>drama</v>
      </c>
      <c r="V198">
        <f t="shared" si="33"/>
        <v>13</v>
      </c>
      <c r="W198">
        <f t="shared" si="34"/>
        <v>18</v>
      </c>
    </row>
    <row r="199" spans="1:23" ht="45" x14ac:dyDescent="0.25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f t="shared" si="35"/>
        <v>42783.666666666664</v>
      </c>
      <c r="K199">
        <v>1483734100</v>
      </c>
      <c r="L199" s="14">
        <f t="shared" si="27"/>
        <v>42741.640046296299</v>
      </c>
      <c r="M199" s="13">
        <f t="shared" si="28"/>
        <v>2017</v>
      </c>
      <c r="N199" t="b">
        <v>0</v>
      </c>
      <c r="O199">
        <v>8</v>
      </c>
      <c r="P199" t="b">
        <v>0</v>
      </c>
      <c r="Q199" t="s">
        <v>8267</v>
      </c>
      <c r="R199" s="6">
        <f t="shared" si="29"/>
        <v>-0.8952</v>
      </c>
      <c r="S199" s="10">
        <f t="shared" si="30"/>
        <v>32.75</v>
      </c>
      <c r="T199" t="str">
        <f t="shared" si="31"/>
        <v>film &amp; video/</v>
      </c>
      <c r="U199" t="str">
        <f t="shared" si="32"/>
        <v>drama</v>
      </c>
      <c r="V199">
        <f t="shared" si="33"/>
        <v>13</v>
      </c>
      <c r="W199">
        <f t="shared" si="34"/>
        <v>18</v>
      </c>
    </row>
    <row r="200" spans="1:23" ht="45" x14ac:dyDescent="0.25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f t="shared" si="35"/>
        <v>41917.175023148149</v>
      </c>
      <c r="K200">
        <v>1409908322</v>
      </c>
      <c r="L200" s="14">
        <f t="shared" si="27"/>
        <v>41887.175023148149</v>
      </c>
      <c r="M200" s="13">
        <f t="shared" si="28"/>
        <v>2014</v>
      </c>
      <c r="N200" t="b">
        <v>0</v>
      </c>
      <c r="O200">
        <v>6</v>
      </c>
      <c r="P200" t="b">
        <v>0</v>
      </c>
      <c r="Q200" t="s">
        <v>8267</v>
      </c>
      <c r="R200" s="6">
        <f t="shared" si="29"/>
        <v>-0.98884000000000005</v>
      </c>
      <c r="S200" s="10">
        <f t="shared" si="30"/>
        <v>46.5</v>
      </c>
      <c r="T200" t="str">
        <f t="shared" si="31"/>
        <v>film &amp; video/</v>
      </c>
      <c r="U200" t="str">
        <f t="shared" si="32"/>
        <v>drama</v>
      </c>
      <c r="V200">
        <f t="shared" si="33"/>
        <v>13</v>
      </c>
      <c r="W200">
        <f t="shared" si="34"/>
        <v>18</v>
      </c>
    </row>
    <row r="201" spans="1:23" ht="45" x14ac:dyDescent="0.25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f t="shared" si="35"/>
        <v>42613.915532407402</v>
      </c>
      <c r="K201">
        <v>1470106702</v>
      </c>
      <c r="L201" s="14">
        <f t="shared" si="27"/>
        <v>42583.915532407402</v>
      </c>
      <c r="M201" s="13">
        <f t="shared" si="28"/>
        <v>2016</v>
      </c>
      <c r="N201" t="b">
        <v>0</v>
      </c>
      <c r="O201">
        <v>0</v>
      </c>
      <c r="P201" t="b">
        <v>0</v>
      </c>
      <c r="Q201" t="s">
        <v>8267</v>
      </c>
      <c r="R201" s="6">
        <f t="shared" si="29"/>
        <v>-1</v>
      </c>
      <c r="S201" s="10" t="e">
        <f t="shared" si="30"/>
        <v>#DIV/0!</v>
      </c>
      <c r="T201" t="str">
        <f t="shared" si="31"/>
        <v>film &amp; video/</v>
      </c>
      <c r="U201" t="str">
        <f t="shared" si="32"/>
        <v>drama</v>
      </c>
      <c r="V201">
        <f t="shared" si="33"/>
        <v>13</v>
      </c>
      <c r="W201">
        <f t="shared" si="34"/>
        <v>18</v>
      </c>
    </row>
    <row r="202" spans="1:23" ht="30" x14ac:dyDescent="0.25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f t="shared" si="35"/>
        <v>41896.875034722216</v>
      </c>
      <c r="K202">
        <v>1408154403</v>
      </c>
      <c r="L202" s="14">
        <f t="shared" si="27"/>
        <v>41866.875034722216</v>
      </c>
      <c r="M202" s="13">
        <f t="shared" si="28"/>
        <v>2014</v>
      </c>
      <c r="N202" t="b">
        <v>0</v>
      </c>
      <c r="O202">
        <v>18</v>
      </c>
      <c r="P202" t="b">
        <v>0</v>
      </c>
      <c r="Q202" t="s">
        <v>8267</v>
      </c>
      <c r="R202" s="6">
        <f t="shared" si="29"/>
        <v>-0.73807499999999993</v>
      </c>
      <c r="S202" s="10">
        <f t="shared" si="30"/>
        <v>87.308333333333337</v>
      </c>
      <c r="T202" t="str">
        <f t="shared" si="31"/>
        <v>film &amp; video/</v>
      </c>
      <c r="U202" t="str">
        <f t="shared" si="32"/>
        <v>drama</v>
      </c>
      <c r="V202">
        <f t="shared" si="33"/>
        <v>13</v>
      </c>
      <c r="W202">
        <f t="shared" si="34"/>
        <v>18</v>
      </c>
    </row>
    <row r="203" spans="1:23" ht="45" x14ac:dyDescent="0.25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f t="shared" si="35"/>
        <v>42043.610289351847</v>
      </c>
      <c r="K203">
        <v>1421696329</v>
      </c>
      <c r="L203" s="14">
        <f t="shared" si="27"/>
        <v>42023.610289351847</v>
      </c>
      <c r="M203" s="13">
        <f t="shared" si="28"/>
        <v>2015</v>
      </c>
      <c r="N203" t="b">
        <v>0</v>
      </c>
      <c r="O203">
        <v>7</v>
      </c>
      <c r="P203" t="b">
        <v>0</v>
      </c>
      <c r="Q203" t="s">
        <v>8267</v>
      </c>
      <c r="R203" s="6">
        <f t="shared" si="29"/>
        <v>-0.41538461538461541</v>
      </c>
      <c r="S203" s="10">
        <f t="shared" si="30"/>
        <v>54.285714285714285</v>
      </c>
      <c r="T203" t="str">
        <f t="shared" si="31"/>
        <v>film &amp; video/</v>
      </c>
      <c r="U203" t="str">
        <f t="shared" si="32"/>
        <v>drama</v>
      </c>
      <c r="V203">
        <f t="shared" si="33"/>
        <v>13</v>
      </c>
      <c r="W203">
        <f t="shared" si="34"/>
        <v>18</v>
      </c>
    </row>
    <row r="204" spans="1:23" x14ac:dyDescent="0.25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f t="shared" si="35"/>
        <v>42285.665972222218</v>
      </c>
      <c r="K204">
        <v>1441750564</v>
      </c>
      <c r="L204" s="14">
        <f t="shared" si="27"/>
        <v>42255.719490740739</v>
      </c>
      <c r="M204" s="13">
        <f t="shared" si="28"/>
        <v>2015</v>
      </c>
      <c r="N204" t="b">
        <v>0</v>
      </c>
      <c r="O204">
        <v>0</v>
      </c>
      <c r="P204" t="b">
        <v>0</v>
      </c>
      <c r="Q204" t="s">
        <v>8267</v>
      </c>
      <c r="R204" s="6">
        <f t="shared" si="29"/>
        <v>-1</v>
      </c>
      <c r="S204" s="10" t="e">
        <f t="shared" si="30"/>
        <v>#DIV/0!</v>
      </c>
      <c r="T204" t="str">
        <f t="shared" si="31"/>
        <v>film &amp; video/</v>
      </c>
      <c r="U204" t="str">
        <f t="shared" si="32"/>
        <v>drama</v>
      </c>
      <c r="V204">
        <f t="shared" si="33"/>
        <v>13</v>
      </c>
      <c r="W204">
        <f t="shared" si="34"/>
        <v>18</v>
      </c>
    </row>
    <row r="205" spans="1:23" ht="45" x14ac:dyDescent="0.25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f t="shared" si="35"/>
        <v>42033.639629629623</v>
      </c>
      <c r="K205">
        <v>1417378864</v>
      </c>
      <c r="L205" s="14">
        <f t="shared" si="27"/>
        <v>41973.639629629623</v>
      </c>
      <c r="M205" s="13">
        <f t="shared" si="28"/>
        <v>2014</v>
      </c>
      <c r="N205" t="b">
        <v>0</v>
      </c>
      <c r="O205">
        <v>8</v>
      </c>
      <c r="P205" t="b">
        <v>0</v>
      </c>
      <c r="Q205" t="s">
        <v>8267</v>
      </c>
      <c r="R205" s="6">
        <f t="shared" si="29"/>
        <v>-0.7016</v>
      </c>
      <c r="S205" s="10">
        <f t="shared" si="30"/>
        <v>93.25</v>
      </c>
      <c r="T205" t="str">
        <f t="shared" si="31"/>
        <v>film &amp; video/</v>
      </c>
      <c r="U205" t="str">
        <f t="shared" si="32"/>
        <v>drama</v>
      </c>
      <c r="V205">
        <f t="shared" si="33"/>
        <v>13</v>
      </c>
      <c r="W205">
        <f t="shared" si="34"/>
        <v>18</v>
      </c>
    </row>
    <row r="206" spans="1:23" ht="45" x14ac:dyDescent="0.25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f t="shared" si="35"/>
        <v>42586.375034722216</v>
      </c>
      <c r="K206">
        <v>1467727203</v>
      </c>
      <c r="L206" s="14">
        <f t="shared" si="27"/>
        <v>42556.375034722216</v>
      </c>
      <c r="M206" s="13">
        <f t="shared" si="28"/>
        <v>2016</v>
      </c>
      <c r="N206" t="b">
        <v>0</v>
      </c>
      <c r="O206">
        <v>1293</v>
      </c>
      <c r="P206" t="b">
        <v>0</v>
      </c>
      <c r="Q206" t="s">
        <v>8267</v>
      </c>
      <c r="R206" s="6">
        <f t="shared" si="29"/>
        <v>-0.49278333333333335</v>
      </c>
      <c r="S206" s="10">
        <f t="shared" si="30"/>
        <v>117.68368136117556</v>
      </c>
      <c r="T206" t="str">
        <f t="shared" si="31"/>
        <v>film &amp; video/</v>
      </c>
      <c r="U206" t="str">
        <f t="shared" si="32"/>
        <v>drama</v>
      </c>
      <c r="V206">
        <f t="shared" si="33"/>
        <v>13</v>
      </c>
      <c r="W206">
        <f t="shared" si="34"/>
        <v>18</v>
      </c>
    </row>
    <row r="207" spans="1:23" ht="45" x14ac:dyDescent="0.25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f t="shared" si="35"/>
        <v>42283.423865740733</v>
      </c>
      <c r="K207">
        <v>1441120222</v>
      </c>
      <c r="L207" s="14">
        <f t="shared" si="27"/>
        <v>42248.423865740733</v>
      </c>
      <c r="M207" s="13">
        <f t="shared" si="28"/>
        <v>2015</v>
      </c>
      <c r="N207" t="b">
        <v>0</v>
      </c>
      <c r="O207">
        <v>17</v>
      </c>
      <c r="P207" t="b">
        <v>0</v>
      </c>
      <c r="Q207" t="s">
        <v>8267</v>
      </c>
      <c r="R207" s="6">
        <f t="shared" si="29"/>
        <v>-0.83750000000000002</v>
      </c>
      <c r="S207" s="10">
        <f t="shared" si="30"/>
        <v>76.470588235294116</v>
      </c>
      <c r="T207" t="str">
        <f t="shared" si="31"/>
        <v>film &amp; video/</v>
      </c>
      <c r="U207" t="str">
        <f t="shared" si="32"/>
        <v>drama</v>
      </c>
      <c r="V207">
        <f t="shared" si="33"/>
        <v>13</v>
      </c>
      <c r="W207">
        <f t="shared" si="34"/>
        <v>18</v>
      </c>
    </row>
    <row r="208" spans="1:23" ht="45" x14ac:dyDescent="0.25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f t="shared" si="35"/>
        <v>42587.79609953703</v>
      </c>
      <c r="K208">
        <v>1468627583</v>
      </c>
      <c r="L208" s="14">
        <f t="shared" si="27"/>
        <v>42566.79609953703</v>
      </c>
      <c r="M208" s="13">
        <f t="shared" si="28"/>
        <v>2016</v>
      </c>
      <c r="N208" t="b">
        <v>0</v>
      </c>
      <c r="O208">
        <v>0</v>
      </c>
      <c r="P208" t="b">
        <v>0</v>
      </c>
      <c r="Q208" t="s">
        <v>8267</v>
      </c>
      <c r="R208" s="6">
        <f t="shared" si="29"/>
        <v>-1</v>
      </c>
      <c r="S208" s="10" t="e">
        <f t="shared" si="30"/>
        <v>#DIV/0!</v>
      </c>
      <c r="T208" t="str">
        <f t="shared" si="31"/>
        <v>film &amp; video/</v>
      </c>
      <c r="U208" t="str">
        <f t="shared" si="32"/>
        <v>drama</v>
      </c>
      <c r="V208">
        <f t="shared" si="33"/>
        <v>13</v>
      </c>
      <c r="W208">
        <f t="shared" si="34"/>
        <v>18</v>
      </c>
    </row>
    <row r="209" spans="1:23" ht="45" x14ac:dyDescent="0.25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f t="shared" si="35"/>
        <v>42007.988865740735</v>
      </c>
      <c r="K209">
        <v>1417754638</v>
      </c>
      <c r="L209" s="14">
        <f t="shared" si="27"/>
        <v>41977.988865740735</v>
      </c>
      <c r="M209" s="13">
        <f t="shared" si="28"/>
        <v>2014</v>
      </c>
      <c r="N209" t="b">
        <v>0</v>
      </c>
      <c r="O209">
        <v>13</v>
      </c>
      <c r="P209" t="b">
        <v>0</v>
      </c>
      <c r="Q209" t="s">
        <v>8267</v>
      </c>
      <c r="R209" s="6">
        <f t="shared" si="29"/>
        <v>-0.84785714285714286</v>
      </c>
      <c r="S209" s="10">
        <f t="shared" si="30"/>
        <v>163.84615384615384</v>
      </c>
      <c r="T209" t="str">
        <f t="shared" si="31"/>
        <v>film &amp; video/</v>
      </c>
      <c r="U209" t="str">
        <f t="shared" si="32"/>
        <v>drama</v>
      </c>
      <c r="V209">
        <f t="shared" si="33"/>
        <v>13</v>
      </c>
      <c r="W209">
        <f t="shared" si="34"/>
        <v>18</v>
      </c>
    </row>
    <row r="210" spans="1:23" ht="45" x14ac:dyDescent="0.25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f t="shared" si="35"/>
        <v>41989.16165509259</v>
      </c>
      <c r="K210">
        <v>1416127967</v>
      </c>
      <c r="L210" s="14">
        <f t="shared" si="27"/>
        <v>41959.16165509259</v>
      </c>
      <c r="M210" s="13">
        <f t="shared" si="28"/>
        <v>2014</v>
      </c>
      <c r="N210" t="b">
        <v>0</v>
      </c>
      <c r="O210">
        <v>0</v>
      </c>
      <c r="P210" t="b">
        <v>0</v>
      </c>
      <c r="Q210" t="s">
        <v>8267</v>
      </c>
      <c r="R210" s="6">
        <f t="shared" si="29"/>
        <v>-1</v>
      </c>
      <c r="S210" s="10" t="e">
        <f t="shared" si="30"/>
        <v>#DIV/0!</v>
      </c>
      <c r="T210" t="str">
        <f t="shared" si="31"/>
        <v>film &amp; video/</v>
      </c>
      <c r="U210" t="str">
        <f t="shared" si="32"/>
        <v>drama</v>
      </c>
      <c r="V210">
        <f t="shared" si="33"/>
        <v>13</v>
      </c>
      <c r="W210">
        <f t="shared" si="34"/>
        <v>18</v>
      </c>
    </row>
    <row r="211" spans="1:23" ht="45" x14ac:dyDescent="0.25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f t="shared" si="35"/>
        <v>42195.714525462965</v>
      </c>
      <c r="K211">
        <v>1433974135</v>
      </c>
      <c r="L211" s="14">
        <f t="shared" si="27"/>
        <v>42165.714525462965</v>
      </c>
      <c r="M211" s="13">
        <f t="shared" si="28"/>
        <v>2015</v>
      </c>
      <c r="N211" t="b">
        <v>0</v>
      </c>
      <c r="O211">
        <v>0</v>
      </c>
      <c r="P211" t="b">
        <v>0</v>
      </c>
      <c r="Q211" t="s">
        <v>8267</v>
      </c>
      <c r="R211" s="6">
        <f t="shared" si="29"/>
        <v>-1</v>
      </c>
      <c r="S211" s="10" t="e">
        <f t="shared" si="30"/>
        <v>#DIV/0!</v>
      </c>
      <c r="T211" t="str">
        <f t="shared" si="31"/>
        <v>film &amp; video/</v>
      </c>
      <c r="U211" t="str">
        <f t="shared" si="32"/>
        <v>drama</v>
      </c>
      <c r="V211">
        <f t="shared" si="33"/>
        <v>13</v>
      </c>
      <c r="W211">
        <f t="shared" si="34"/>
        <v>18</v>
      </c>
    </row>
    <row r="212" spans="1:23" ht="45" x14ac:dyDescent="0.25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f t="shared" si="35"/>
        <v>42277.999999999993</v>
      </c>
      <c r="K212">
        <v>1441157592</v>
      </c>
      <c r="L212" s="14">
        <f t="shared" si="27"/>
        <v>42248.856388888882</v>
      </c>
      <c r="M212" s="13">
        <f t="shared" si="28"/>
        <v>2015</v>
      </c>
      <c r="N212" t="b">
        <v>0</v>
      </c>
      <c r="O212">
        <v>33</v>
      </c>
      <c r="P212" t="b">
        <v>0</v>
      </c>
      <c r="Q212" t="s">
        <v>8267</v>
      </c>
      <c r="R212" s="6">
        <f t="shared" si="29"/>
        <v>-0.74750000000000005</v>
      </c>
      <c r="S212" s="10">
        <f t="shared" si="30"/>
        <v>91.818181818181813</v>
      </c>
      <c r="T212" t="str">
        <f t="shared" si="31"/>
        <v>film &amp; video/</v>
      </c>
      <c r="U212" t="str">
        <f t="shared" si="32"/>
        <v>drama</v>
      </c>
      <c r="V212">
        <f t="shared" si="33"/>
        <v>13</v>
      </c>
      <c r="W212">
        <f t="shared" si="34"/>
        <v>18</v>
      </c>
    </row>
    <row r="213" spans="1:23" ht="45" x14ac:dyDescent="0.25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f t="shared" si="35"/>
        <v>42265.951585648145</v>
      </c>
      <c r="K213">
        <v>1440042617</v>
      </c>
      <c r="L213" s="14">
        <f t="shared" si="27"/>
        <v>42235.951585648145</v>
      </c>
      <c r="M213" s="13">
        <f t="shared" si="28"/>
        <v>2015</v>
      </c>
      <c r="N213" t="b">
        <v>0</v>
      </c>
      <c r="O213">
        <v>12</v>
      </c>
      <c r="P213" t="b">
        <v>0</v>
      </c>
      <c r="Q213" t="s">
        <v>8267</v>
      </c>
      <c r="R213" s="6">
        <f t="shared" si="29"/>
        <v>-0.55400000000000005</v>
      </c>
      <c r="S213" s="10">
        <f t="shared" si="30"/>
        <v>185.83333333333334</v>
      </c>
      <c r="T213" t="str">
        <f t="shared" si="31"/>
        <v>film &amp; video/</v>
      </c>
      <c r="U213" t="str">
        <f t="shared" si="32"/>
        <v>drama</v>
      </c>
      <c r="V213">
        <f t="shared" si="33"/>
        <v>13</v>
      </c>
      <c r="W213">
        <f t="shared" si="34"/>
        <v>18</v>
      </c>
    </row>
    <row r="214" spans="1:23" ht="30" x14ac:dyDescent="0.25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f t="shared" si="35"/>
        <v>42476.631018518521</v>
      </c>
      <c r="K214">
        <v>1455656920</v>
      </c>
      <c r="L214" s="14">
        <f t="shared" si="27"/>
        <v>42416.672685185178</v>
      </c>
      <c r="M214" s="13">
        <f t="shared" si="28"/>
        <v>2016</v>
      </c>
      <c r="N214" t="b">
        <v>0</v>
      </c>
      <c r="O214">
        <v>1</v>
      </c>
      <c r="P214" t="b">
        <v>0</v>
      </c>
      <c r="Q214" t="s">
        <v>8267</v>
      </c>
      <c r="R214" s="6">
        <f t="shared" si="29"/>
        <v>-0.99984126984126986</v>
      </c>
      <c r="S214" s="10">
        <f t="shared" si="30"/>
        <v>1</v>
      </c>
      <c r="T214" t="str">
        <f t="shared" si="31"/>
        <v>film &amp; video/</v>
      </c>
      <c r="U214" t="str">
        <f t="shared" si="32"/>
        <v>drama</v>
      </c>
      <c r="V214">
        <f t="shared" si="33"/>
        <v>13</v>
      </c>
      <c r="W214">
        <f t="shared" si="34"/>
        <v>18</v>
      </c>
    </row>
    <row r="215" spans="1:23" ht="30" x14ac:dyDescent="0.25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f t="shared" si="35"/>
        <v>42232.379641203697</v>
      </c>
      <c r="K215">
        <v>1437142547</v>
      </c>
      <c r="L215" s="14">
        <f t="shared" si="27"/>
        <v>42202.385960648149</v>
      </c>
      <c r="M215" s="13">
        <f t="shared" si="28"/>
        <v>2015</v>
      </c>
      <c r="N215" t="b">
        <v>0</v>
      </c>
      <c r="O215">
        <v>1</v>
      </c>
      <c r="P215" t="b">
        <v>0</v>
      </c>
      <c r="Q215" t="s">
        <v>8267</v>
      </c>
      <c r="R215" s="6">
        <f t="shared" si="29"/>
        <v>-0.99960000000000004</v>
      </c>
      <c r="S215" s="10">
        <f t="shared" si="30"/>
        <v>20</v>
      </c>
      <c r="T215" t="str">
        <f t="shared" si="31"/>
        <v>film &amp; video/</v>
      </c>
      <c r="U215" t="str">
        <f t="shared" si="32"/>
        <v>drama</v>
      </c>
      <c r="V215">
        <f t="shared" si="33"/>
        <v>13</v>
      </c>
      <c r="W215">
        <f t="shared" si="34"/>
        <v>18</v>
      </c>
    </row>
    <row r="216" spans="1:23" ht="45" x14ac:dyDescent="0.25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f t="shared" si="35"/>
        <v>42069.432280092595</v>
      </c>
      <c r="K216">
        <v>1420471349</v>
      </c>
      <c r="L216" s="14">
        <f t="shared" si="27"/>
        <v>42009.432280092595</v>
      </c>
      <c r="M216" s="13">
        <f t="shared" si="28"/>
        <v>2015</v>
      </c>
      <c r="N216" t="b">
        <v>0</v>
      </c>
      <c r="O216">
        <v>1</v>
      </c>
      <c r="P216" t="b">
        <v>0</v>
      </c>
      <c r="Q216" t="s">
        <v>8267</v>
      </c>
      <c r="R216" s="6">
        <f t="shared" si="29"/>
        <v>-0.99992000000000003</v>
      </c>
      <c r="S216" s="10">
        <f t="shared" si="30"/>
        <v>1</v>
      </c>
      <c r="T216" t="str">
        <f t="shared" si="31"/>
        <v>film &amp; video/</v>
      </c>
      <c r="U216" t="str">
        <f t="shared" si="32"/>
        <v>drama</v>
      </c>
      <c r="V216">
        <f t="shared" si="33"/>
        <v>13</v>
      </c>
      <c r="W216">
        <f t="shared" si="34"/>
        <v>18</v>
      </c>
    </row>
    <row r="217" spans="1:23" ht="45" x14ac:dyDescent="0.25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f t="shared" si="35"/>
        <v>42417.790972222218</v>
      </c>
      <c r="K217">
        <v>1452058282</v>
      </c>
      <c r="L217" s="14">
        <f t="shared" si="27"/>
        <v>42375.021782407406</v>
      </c>
      <c r="M217" s="13">
        <f t="shared" si="28"/>
        <v>2016</v>
      </c>
      <c r="N217" t="b">
        <v>0</v>
      </c>
      <c r="O217">
        <v>1</v>
      </c>
      <c r="P217" t="b">
        <v>0</v>
      </c>
      <c r="Q217" t="s">
        <v>8267</v>
      </c>
      <c r="R217" s="6">
        <f t="shared" si="29"/>
        <v>-0.99772727272727268</v>
      </c>
      <c r="S217" s="10">
        <f t="shared" si="30"/>
        <v>10</v>
      </c>
      <c r="T217" t="str">
        <f t="shared" si="31"/>
        <v>film &amp; video/</v>
      </c>
      <c r="U217" t="str">
        <f t="shared" si="32"/>
        <v>drama</v>
      </c>
      <c r="V217">
        <f t="shared" si="33"/>
        <v>13</v>
      </c>
      <c r="W217">
        <f t="shared" si="34"/>
        <v>18</v>
      </c>
    </row>
    <row r="218" spans="1:23" ht="45" x14ac:dyDescent="0.25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f t="shared" si="35"/>
        <v>42116.708761574067</v>
      </c>
      <c r="K218">
        <v>1425423637</v>
      </c>
      <c r="L218" s="14">
        <f t="shared" si="27"/>
        <v>42066.750428240739</v>
      </c>
      <c r="M218" s="13">
        <f t="shared" si="28"/>
        <v>2015</v>
      </c>
      <c r="N218" t="b">
        <v>0</v>
      </c>
      <c r="O218">
        <v>84</v>
      </c>
      <c r="P218" t="b">
        <v>0</v>
      </c>
      <c r="Q218" t="s">
        <v>8267</v>
      </c>
      <c r="R218" s="6">
        <f t="shared" si="29"/>
        <v>-0.44301559999999995</v>
      </c>
      <c r="S218" s="10">
        <f t="shared" si="30"/>
        <v>331.53833333333336</v>
      </c>
      <c r="T218" t="str">
        <f t="shared" si="31"/>
        <v>film &amp; video/</v>
      </c>
      <c r="U218" t="str">
        <f t="shared" si="32"/>
        <v>drama</v>
      </c>
      <c r="V218">
        <f t="shared" si="33"/>
        <v>13</v>
      </c>
      <c r="W218">
        <f t="shared" si="34"/>
        <v>18</v>
      </c>
    </row>
    <row r="219" spans="1:23" x14ac:dyDescent="0.25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f t="shared" si="35"/>
        <v>42001.432280092595</v>
      </c>
      <c r="K219">
        <v>1417101749</v>
      </c>
      <c r="L219" s="14">
        <f t="shared" si="27"/>
        <v>41970.432280092595</v>
      </c>
      <c r="M219" s="13">
        <f t="shared" si="28"/>
        <v>2014</v>
      </c>
      <c r="N219" t="b">
        <v>0</v>
      </c>
      <c r="O219">
        <v>38</v>
      </c>
      <c r="P219" t="b">
        <v>0</v>
      </c>
      <c r="Q219" t="s">
        <v>8267</v>
      </c>
      <c r="R219" s="6">
        <f t="shared" si="29"/>
        <v>-0.88056999999999996</v>
      </c>
      <c r="S219" s="10">
        <f t="shared" si="30"/>
        <v>314.28947368421052</v>
      </c>
      <c r="T219" t="str">
        <f t="shared" si="31"/>
        <v>film &amp; video/</v>
      </c>
      <c r="U219" t="str">
        <f t="shared" si="32"/>
        <v>drama</v>
      </c>
      <c r="V219">
        <f t="shared" si="33"/>
        <v>13</v>
      </c>
      <c r="W219">
        <f t="shared" si="34"/>
        <v>18</v>
      </c>
    </row>
    <row r="220" spans="1:23" ht="45" x14ac:dyDescent="0.25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f t="shared" si="35"/>
        <v>42139.420011574075</v>
      </c>
      <c r="K220">
        <v>1426518289</v>
      </c>
      <c r="L220" s="14">
        <f t="shared" si="27"/>
        <v>42079.420011574075</v>
      </c>
      <c r="M220" s="13">
        <f t="shared" si="28"/>
        <v>2015</v>
      </c>
      <c r="N220" t="b">
        <v>0</v>
      </c>
      <c r="O220">
        <v>1</v>
      </c>
      <c r="P220" t="b">
        <v>0</v>
      </c>
      <c r="Q220" t="s">
        <v>8267</v>
      </c>
      <c r="R220" s="6">
        <f t="shared" si="29"/>
        <v>-0.98</v>
      </c>
      <c r="S220" s="10">
        <f t="shared" si="30"/>
        <v>100</v>
      </c>
      <c r="T220" t="str">
        <f t="shared" si="31"/>
        <v>film &amp; video/</v>
      </c>
      <c r="U220" t="str">
        <f t="shared" si="32"/>
        <v>drama</v>
      </c>
      <c r="V220">
        <f t="shared" si="33"/>
        <v>13</v>
      </c>
      <c r="W220">
        <f t="shared" si="34"/>
        <v>18</v>
      </c>
    </row>
    <row r="221" spans="1:23" ht="30" x14ac:dyDescent="0.25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f t="shared" si="35"/>
        <v>42461.082638888889</v>
      </c>
      <c r="K221">
        <v>1456732225</v>
      </c>
      <c r="L221" s="14">
        <f t="shared" si="27"/>
        <v>42429.118344907409</v>
      </c>
      <c r="M221" s="13">
        <f t="shared" si="28"/>
        <v>2016</v>
      </c>
      <c r="N221" t="b">
        <v>0</v>
      </c>
      <c r="O221">
        <v>76</v>
      </c>
      <c r="P221" t="b">
        <v>0</v>
      </c>
      <c r="Q221" t="s">
        <v>8267</v>
      </c>
      <c r="R221" s="6">
        <f t="shared" si="29"/>
        <v>-0.82369999999999999</v>
      </c>
      <c r="S221" s="10">
        <f t="shared" si="30"/>
        <v>115.98684210526316</v>
      </c>
      <c r="T221" t="str">
        <f t="shared" si="31"/>
        <v>film &amp; video/</v>
      </c>
      <c r="U221" t="str">
        <f t="shared" si="32"/>
        <v>drama</v>
      </c>
      <c r="V221">
        <f t="shared" si="33"/>
        <v>13</v>
      </c>
      <c r="W221">
        <f t="shared" si="34"/>
        <v>18</v>
      </c>
    </row>
    <row r="222" spans="1:23" ht="45" x14ac:dyDescent="0.25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f t="shared" si="35"/>
        <v>42236.629166666666</v>
      </c>
      <c r="K222">
        <v>1436542030</v>
      </c>
      <c r="L222" s="14">
        <f t="shared" si="27"/>
        <v>42195.435532407406</v>
      </c>
      <c r="M222" s="13">
        <f t="shared" si="28"/>
        <v>2015</v>
      </c>
      <c r="N222" t="b">
        <v>0</v>
      </c>
      <c r="O222">
        <v>3</v>
      </c>
      <c r="P222" t="b">
        <v>0</v>
      </c>
      <c r="Q222" t="s">
        <v>8267</v>
      </c>
      <c r="R222" s="6">
        <f t="shared" si="29"/>
        <v>-0.99280000000000002</v>
      </c>
      <c r="S222" s="10">
        <f t="shared" si="30"/>
        <v>120</v>
      </c>
      <c r="T222" t="str">
        <f t="shared" si="31"/>
        <v>film &amp; video/</v>
      </c>
      <c r="U222" t="str">
        <f t="shared" si="32"/>
        <v>drama</v>
      </c>
      <c r="V222">
        <f t="shared" si="33"/>
        <v>13</v>
      </c>
      <c r="W222">
        <f t="shared" si="34"/>
        <v>18</v>
      </c>
    </row>
    <row r="223" spans="1:23" x14ac:dyDescent="0.25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f t="shared" si="35"/>
        <v>42091.587546296294</v>
      </c>
      <c r="K223">
        <v>1422389164</v>
      </c>
      <c r="L223" s="14">
        <f t="shared" si="27"/>
        <v>42031.629212962966</v>
      </c>
      <c r="M223" s="13">
        <f t="shared" si="28"/>
        <v>2015</v>
      </c>
      <c r="N223" t="b">
        <v>0</v>
      </c>
      <c r="O223">
        <v>0</v>
      </c>
      <c r="P223" t="b">
        <v>0</v>
      </c>
      <c r="Q223" t="s">
        <v>8267</v>
      </c>
      <c r="R223" s="6">
        <f t="shared" si="29"/>
        <v>-1</v>
      </c>
      <c r="S223" s="10" t="e">
        <f t="shared" si="30"/>
        <v>#DIV/0!</v>
      </c>
      <c r="T223" t="str">
        <f t="shared" si="31"/>
        <v>film &amp; video/</v>
      </c>
      <c r="U223" t="str">
        <f t="shared" si="32"/>
        <v>drama</v>
      </c>
      <c r="V223">
        <f t="shared" si="33"/>
        <v>13</v>
      </c>
      <c r="W223">
        <f t="shared" si="34"/>
        <v>18</v>
      </c>
    </row>
    <row r="224" spans="1:23" ht="45" x14ac:dyDescent="0.25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f t="shared" si="35"/>
        <v>42089.902083333327</v>
      </c>
      <c r="K224">
        <v>1422383318</v>
      </c>
      <c r="L224" s="14">
        <f t="shared" si="27"/>
        <v>42031.561550925922</v>
      </c>
      <c r="M224" s="13">
        <f t="shared" si="28"/>
        <v>2015</v>
      </c>
      <c r="N224" t="b">
        <v>0</v>
      </c>
      <c r="O224">
        <v>2</v>
      </c>
      <c r="P224" t="b">
        <v>0</v>
      </c>
      <c r="Q224" t="s">
        <v>8267</v>
      </c>
      <c r="R224" s="6">
        <f t="shared" si="29"/>
        <v>-0.87</v>
      </c>
      <c r="S224" s="10">
        <f t="shared" si="30"/>
        <v>65</v>
      </c>
      <c r="T224" t="str">
        <f t="shared" si="31"/>
        <v>film &amp; video/</v>
      </c>
      <c r="U224" t="str">
        <f t="shared" si="32"/>
        <v>drama</v>
      </c>
      <c r="V224">
        <f t="shared" si="33"/>
        <v>13</v>
      </c>
      <c r="W224">
        <f t="shared" si="34"/>
        <v>18</v>
      </c>
    </row>
    <row r="225" spans="1:23" ht="45" x14ac:dyDescent="0.25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f t="shared" si="35"/>
        <v>42511.836805555555</v>
      </c>
      <c r="K225">
        <v>1461287350</v>
      </c>
      <c r="L225" s="14">
        <f t="shared" si="27"/>
        <v>42481.839699074073</v>
      </c>
      <c r="M225" s="13">
        <f t="shared" si="28"/>
        <v>2016</v>
      </c>
      <c r="N225" t="b">
        <v>0</v>
      </c>
      <c r="O225">
        <v>0</v>
      </c>
      <c r="P225" t="b">
        <v>0</v>
      </c>
      <c r="Q225" t="s">
        <v>8267</v>
      </c>
      <c r="R225" s="6">
        <f t="shared" si="29"/>
        <v>-1</v>
      </c>
      <c r="S225" s="10" t="e">
        <f t="shared" si="30"/>
        <v>#DIV/0!</v>
      </c>
      <c r="T225" t="str">
        <f t="shared" si="31"/>
        <v>film &amp; video/</v>
      </c>
      <c r="U225" t="str">
        <f t="shared" si="32"/>
        <v>drama</v>
      </c>
      <c r="V225">
        <f t="shared" si="33"/>
        <v>13</v>
      </c>
      <c r="W225">
        <f t="shared" si="34"/>
        <v>18</v>
      </c>
    </row>
    <row r="226" spans="1:23" ht="45" x14ac:dyDescent="0.25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f t="shared" si="35"/>
        <v>42195.026921296296</v>
      </c>
      <c r="K226">
        <v>1431322726</v>
      </c>
      <c r="L226" s="14">
        <f t="shared" si="27"/>
        <v>42135.026921296296</v>
      </c>
      <c r="M226" s="13">
        <f t="shared" si="28"/>
        <v>2015</v>
      </c>
      <c r="N226" t="b">
        <v>0</v>
      </c>
      <c r="O226">
        <v>0</v>
      </c>
      <c r="P226" t="b">
        <v>0</v>
      </c>
      <c r="Q226" t="s">
        <v>8267</v>
      </c>
      <c r="R226" s="6">
        <f t="shared" si="29"/>
        <v>-1</v>
      </c>
      <c r="S226" s="10" t="e">
        <f t="shared" si="30"/>
        <v>#DIV/0!</v>
      </c>
      <c r="T226" t="str">
        <f t="shared" si="31"/>
        <v>film &amp; video/</v>
      </c>
      <c r="U226" t="str">
        <f t="shared" si="32"/>
        <v>drama</v>
      </c>
      <c r="V226">
        <f t="shared" si="33"/>
        <v>13</v>
      </c>
      <c r="W226">
        <f t="shared" si="34"/>
        <v>18</v>
      </c>
    </row>
    <row r="227" spans="1:23" ht="45" x14ac:dyDescent="0.25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f t="shared" si="35"/>
        <v>42468.711273148147</v>
      </c>
      <c r="K227">
        <v>1457564654</v>
      </c>
      <c r="L227" s="14">
        <f t="shared" si="27"/>
        <v>42438.752939814811</v>
      </c>
      <c r="M227" s="13">
        <f t="shared" si="28"/>
        <v>2016</v>
      </c>
      <c r="N227" t="b">
        <v>0</v>
      </c>
      <c r="O227">
        <v>0</v>
      </c>
      <c r="P227" t="b">
        <v>0</v>
      </c>
      <c r="Q227" t="s">
        <v>8267</v>
      </c>
      <c r="R227" s="6">
        <f t="shared" si="29"/>
        <v>-1</v>
      </c>
      <c r="S227" s="10" t="e">
        <f t="shared" si="30"/>
        <v>#DIV/0!</v>
      </c>
      <c r="T227" t="str">
        <f t="shared" si="31"/>
        <v>film &amp; video/</v>
      </c>
      <c r="U227" t="str">
        <f t="shared" si="32"/>
        <v>drama</v>
      </c>
      <c r="V227">
        <f t="shared" si="33"/>
        <v>13</v>
      </c>
      <c r="W227">
        <f t="shared" si="34"/>
        <v>18</v>
      </c>
    </row>
    <row r="228" spans="1:23" ht="30" x14ac:dyDescent="0.25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f t="shared" si="35"/>
        <v>42155.186805555553</v>
      </c>
      <c r="K228">
        <v>1428854344</v>
      </c>
      <c r="L228" s="14">
        <f t="shared" si="27"/>
        <v>42106.457685185182</v>
      </c>
      <c r="M228" s="13">
        <f t="shared" si="28"/>
        <v>2015</v>
      </c>
      <c r="N228" t="b">
        <v>0</v>
      </c>
      <c r="O228">
        <v>2</v>
      </c>
      <c r="P228" t="b">
        <v>0</v>
      </c>
      <c r="Q228" t="s">
        <v>8267</v>
      </c>
      <c r="R228" s="6">
        <f t="shared" si="29"/>
        <v>-0.99137931034482762</v>
      </c>
      <c r="S228" s="10">
        <f t="shared" si="30"/>
        <v>125</v>
      </c>
      <c r="T228" t="str">
        <f t="shared" si="31"/>
        <v>film &amp; video/</v>
      </c>
      <c r="U228" t="str">
        <f t="shared" si="32"/>
        <v>drama</v>
      </c>
      <c r="V228">
        <f t="shared" si="33"/>
        <v>13</v>
      </c>
      <c r="W228">
        <f t="shared" si="34"/>
        <v>18</v>
      </c>
    </row>
    <row r="229" spans="1:23" ht="45" x14ac:dyDescent="0.25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f t="shared" si="35"/>
        <v>42194.685659722221</v>
      </c>
      <c r="K229">
        <v>1433885241</v>
      </c>
      <c r="L229" s="14">
        <f t="shared" si="27"/>
        <v>42164.685659722221</v>
      </c>
      <c r="M229" s="13">
        <f t="shared" si="28"/>
        <v>2015</v>
      </c>
      <c r="N229" t="b">
        <v>0</v>
      </c>
      <c r="O229">
        <v>0</v>
      </c>
      <c r="P229" t="b">
        <v>0</v>
      </c>
      <c r="Q229" t="s">
        <v>8267</v>
      </c>
      <c r="R229" s="6">
        <f t="shared" si="29"/>
        <v>-1</v>
      </c>
      <c r="S229" s="10" t="e">
        <f t="shared" si="30"/>
        <v>#DIV/0!</v>
      </c>
      <c r="T229" t="str">
        <f t="shared" si="31"/>
        <v>film &amp; video/</v>
      </c>
      <c r="U229" t="str">
        <f t="shared" si="32"/>
        <v>drama</v>
      </c>
      <c r="V229">
        <f t="shared" si="33"/>
        <v>13</v>
      </c>
      <c r="W229">
        <f t="shared" si="34"/>
        <v>18</v>
      </c>
    </row>
    <row r="230" spans="1:23" ht="30" x14ac:dyDescent="0.25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f t="shared" si="35"/>
        <v>42156.478067129625</v>
      </c>
      <c r="K230">
        <v>1427992105</v>
      </c>
      <c r="L230" s="14">
        <f t="shared" si="27"/>
        <v>42096.478067129625</v>
      </c>
      <c r="M230" s="13">
        <f t="shared" si="28"/>
        <v>2015</v>
      </c>
      <c r="N230" t="b">
        <v>0</v>
      </c>
      <c r="O230">
        <v>0</v>
      </c>
      <c r="P230" t="b">
        <v>0</v>
      </c>
      <c r="Q230" t="s">
        <v>8267</v>
      </c>
      <c r="R230" s="6">
        <f t="shared" si="29"/>
        <v>-1</v>
      </c>
      <c r="S230" s="10" t="e">
        <f t="shared" si="30"/>
        <v>#DIV/0!</v>
      </c>
      <c r="T230" t="str">
        <f t="shared" si="31"/>
        <v>film &amp; video/</v>
      </c>
      <c r="U230" t="str">
        <f t="shared" si="32"/>
        <v>drama</v>
      </c>
      <c r="V230">
        <f t="shared" si="33"/>
        <v>13</v>
      </c>
      <c r="W230">
        <f t="shared" si="34"/>
        <v>18</v>
      </c>
    </row>
    <row r="231" spans="1:23" ht="45" x14ac:dyDescent="0.25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f t="shared" si="35"/>
        <v>42413.725659722222</v>
      </c>
      <c r="K231">
        <v>1452810297</v>
      </c>
      <c r="L231" s="14">
        <f t="shared" si="27"/>
        <v>42383.725659722222</v>
      </c>
      <c r="M231" s="13">
        <f t="shared" si="28"/>
        <v>2016</v>
      </c>
      <c r="N231" t="b">
        <v>0</v>
      </c>
      <c r="O231">
        <v>0</v>
      </c>
      <c r="P231" t="b">
        <v>0</v>
      </c>
      <c r="Q231" t="s">
        <v>8267</v>
      </c>
      <c r="R231" s="6">
        <f t="shared" si="29"/>
        <v>-1</v>
      </c>
      <c r="S231" s="10" t="e">
        <f t="shared" si="30"/>
        <v>#DIV/0!</v>
      </c>
      <c r="T231" t="str">
        <f t="shared" si="31"/>
        <v>film &amp; video/</v>
      </c>
      <c r="U231" t="str">
        <f t="shared" si="32"/>
        <v>drama</v>
      </c>
      <c r="V231">
        <f t="shared" si="33"/>
        <v>13</v>
      </c>
      <c r="W231">
        <f t="shared" si="34"/>
        <v>18</v>
      </c>
    </row>
    <row r="232" spans="1:23" ht="45" x14ac:dyDescent="0.25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f t="shared" si="35"/>
        <v>42159.568877314814</v>
      </c>
      <c r="K232">
        <v>1430851151</v>
      </c>
      <c r="L232" s="14">
        <f t="shared" si="27"/>
        <v>42129.568877314814</v>
      </c>
      <c r="M232" s="13">
        <f t="shared" si="28"/>
        <v>2015</v>
      </c>
      <c r="N232" t="b">
        <v>0</v>
      </c>
      <c r="O232">
        <v>2</v>
      </c>
      <c r="P232" t="b">
        <v>0</v>
      </c>
      <c r="Q232" t="s">
        <v>8267</v>
      </c>
      <c r="R232" s="6">
        <f t="shared" si="29"/>
        <v>-0.996</v>
      </c>
      <c r="S232" s="10">
        <f t="shared" si="30"/>
        <v>30</v>
      </c>
      <c r="T232" t="str">
        <f t="shared" si="31"/>
        <v>film &amp; video/</v>
      </c>
      <c r="U232" t="str">
        <f t="shared" si="32"/>
        <v>drama</v>
      </c>
      <c r="V232">
        <f t="shared" si="33"/>
        <v>13</v>
      </c>
      <c r="W232">
        <f t="shared" si="34"/>
        <v>18</v>
      </c>
    </row>
    <row r="233" spans="1:23" ht="45" x14ac:dyDescent="0.25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f t="shared" si="35"/>
        <v>42371.75059027777</v>
      </c>
      <c r="K233">
        <v>1449183651</v>
      </c>
      <c r="L233" s="14">
        <f t="shared" si="27"/>
        <v>42341.75059027777</v>
      </c>
      <c r="M233" s="13">
        <f t="shared" si="28"/>
        <v>2015</v>
      </c>
      <c r="N233" t="b">
        <v>0</v>
      </c>
      <c r="O233">
        <v>0</v>
      </c>
      <c r="P233" t="b">
        <v>0</v>
      </c>
      <c r="Q233" t="s">
        <v>8267</v>
      </c>
      <c r="R233" s="6">
        <f t="shared" si="29"/>
        <v>-1</v>
      </c>
      <c r="S233" s="10" t="e">
        <f t="shared" si="30"/>
        <v>#DIV/0!</v>
      </c>
      <c r="T233" t="str">
        <f t="shared" si="31"/>
        <v>film &amp; video/</v>
      </c>
      <c r="U233" t="str">
        <f t="shared" si="32"/>
        <v>drama</v>
      </c>
      <c r="V233">
        <f t="shared" si="33"/>
        <v>13</v>
      </c>
      <c r="W233">
        <f t="shared" si="34"/>
        <v>18</v>
      </c>
    </row>
    <row r="234" spans="1:23" ht="45" x14ac:dyDescent="0.25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f t="shared" si="35"/>
        <v>42062.617430555554</v>
      </c>
      <c r="K234">
        <v>1422474546</v>
      </c>
      <c r="L234" s="14">
        <f t="shared" si="27"/>
        <v>42032.617430555554</v>
      </c>
      <c r="M234" s="13">
        <f t="shared" si="28"/>
        <v>2015</v>
      </c>
      <c r="N234" t="b">
        <v>0</v>
      </c>
      <c r="O234">
        <v>7</v>
      </c>
      <c r="P234" t="b">
        <v>0</v>
      </c>
      <c r="Q234" t="s">
        <v>8267</v>
      </c>
      <c r="R234" s="6">
        <f t="shared" si="29"/>
        <v>-0.97250000000000003</v>
      </c>
      <c r="S234" s="10">
        <f t="shared" si="30"/>
        <v>15.714285714285714</v>
      </c>
      <c r="T234" t="str">
        <f t="shared" si="31"/>
        <v>film &amp; video/</v>
      </c>
      <c r="U234" t="str">
        <f t="shared" si="32"/>
        <v>drama</v>
      </c>
      <c r="V234">
        <f t="shared" si="33"/>
        <v>13</v>
      </c>
      <c r="W234">
        <f t="shared" si="34"/>
        <v>18</v>
      </c>
    </row>
    <row r="235" spans="1:23" ht="45" x14ac:dyDescent="0.25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f t="shared" si="35"/>
        <v>42642.703379629624</v>
      </c>
      <c r="K235">
        <v>1472593972</v>
      </c>
      <c r="L235" s="14">
        <f t="shared" si="27"/>
        <v>42612.703379629624</v>
      </c>
      <c r="M235" s="13">
        <f t="shared" si="28"/>
        <v>2016</v>
      </c>
      <c r="N235" t="b">
        <v>0</v>
      </c>
      <c r="O235">
        <v>0</v>
      </c>
      <c r="P235" t="b">
        <v>0</v>
      </c>
      <c r="Q235" t="s">
        <v>8267</v>
      </c>
      <c r="R235" s="6">
        <f t="shared" si="29"/>
        <v>-1</v>
      </c>
      <c r="S235" s="10" t="e">
        <f t="shared" si="30"/>
        <v>#DIV/0!</v>
      </c>
      <c r="T235" t="str">
        <f t="shared" si="31"/>
        <v>film &amp; video/</v>
      </c>
      <c r="U235" t="str">
        <f t="shared" si="32"/>
        <v>drama</v>
      </c>
      <c r="V235">
        <f t="shared" si="33"/>
        <v>13</v>
      </c>
      <c r="W235">
        <f t="shared" si="34"/>
        <v>18</v>
      </c>
    </row>
    <row r="236" spans="1:23" ht="45" x14ac:dyDescent="0.25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f t="shared" si="35"/>
        <v>42175.82707175926</v>
      </c>
      <c r="K236">
        <v>1431391859</v>
      </c>
      <c r="L236" s="14">
        <f t="shared" si="27"/>
        <v>42135.82707175926</v>
      </c>
      <c r="M236" s="13">
        <f t="shared" si="28"/>
        <v>2015</v>
      </c>
      <c r="N236" t="b">
        <v>0</v>
      </c>
      <c r="O236">
        <v>5</v>
      </c>
      <c r="P236" t="b">
        <v>0</v>
      </c>
      <c r="Q236" t="s">
        <v>8267</v>
      </c>
      <c r="R236" s="6">
        <f t="shared" si="29"/>
        <v>-0.59899999999999998</v>
      </c>
      <c r="S236" s="10">
        <f t="shared" si="30"/>
        <v>80.2</v>
      </c>
      <c r="T236" t="str">
        <f t="shared" si="31"/>
        <v>film &amp; video/</v>
      </c>
      <c r="U236" t="str">
        <f t="shared" si="32"/>
        <v>drama</v>
      </c>
      <c r="V236">
        <f t="shared" si="33"/>
        <v>13</v>
      </c>
      <c r="W236">
        <f t="shared" si="34"/>
        <v>18</v>
      </c>
    </row>
    <row r="237" spans="1:23" ht="30" x14ac:dyDescent="0.25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f t="shared" si="35"/>
        <v>42194.700196759259</v>
      </c>
      <c r="K237">
        <v>1433886497</v>
      </c>
      <c r="L237" s="14">
        <f t="shared" si="27"/>
        <v>42164.700196759259</v>
      </c>
      <c r="M237" s="13">
        <f t="shared" si="28"/>
        <v>2015</v>
      </c>
      <c r="N237" t="b">
        <v>0</v>
      </c>
      <c r="O237">
        <v>0</v>
      </c>
      <c r="P237" t="b">
        <v>0</v>
      </c>
      <c r="Q237" t="s">
        <v>8267</v>
      </c>
      <c r="R237" s="6">
        <f t="shared" si="29"/>
        <v>-1</v>
      </c>
      <c r="S237" s="10" t="e">
        <f t="shared" si="30"/>
        <v>#DIV/0!</v>
      </c>
      <c r="T237" t="str">
        <f t="shared" si="31"/>
        <v>film &amp; video/</v>
      </c>
      <c r="U237" t="str">
        <f t="shared" si="32"/>
        <v>drama</v>
      </c>
      <c r="V237">
        <f t="shared" si="33"/>
        <v>13</v>
      </c>
      <c r="W237">
        <f t="shared" si="34"/>
        <v>18</v>
      </c>
    </row>
    <row r="238" spans="1:23" ht="45" x14ac:dyDescent="0.25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f t="shared" si="35"/>
        <v>42373.791666666664</v>
      </c>
      <c r="K238">
        <v>1447380099</v>
      </c>
      <c r="L238" s="14">
        <f t="shared" si="27"/>
        <v>42320.876145833332</v>
      </c>
      <c r="M238" s="13">
        <f t="shared" si="28"/>
        <v>2015</v>
      </c>
      <c r="N238" t="b">
        <v>0</v>
      </c>
      <c r="O238">
        <v>0</v>
      </c>
      <c r="P238" t="b">
        <v>0</v>
      </c>
      <c r="Q238" t="s">
        <v>8267</v>
      </c>
      <c r="R238" s="6">
        <f t="shared" si="29"/>
        <v>-1</v>
      </c>
      <c r="S238" s="10" t="e">
        <f t="shared" si="30"/>
        <v>#DIV/0!</v>
      </c>
      <c r="T238" t="str">
        <f t="shared" si="31"/>
        <v>film &amp; video/</v>
      </c>
      <c r="U238" t="str">
        <f t="shared" si="32"/>
        <v>drama</v>
      </c>
      <c r="V238">
        <f t="shared" si="33"/>
        <v>13</v>
      </c>
      <c r="W238">
        <f t="shared" si="34"/>
        <v>18</v>
      </c>
    </row>
    <row r="239" spans="1:23" x14ac:dyDescent="0.25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f t="shared" si="35"/>
        <v>42437.368854166663</v>
      </c>
      <c r="K239">
        <v>1452261069</v>
      </c>
      <c r="L239" s="14">
        <f t="shared" si="27"/>
        <v>42377.368854166663</v>
      </c>
      <c r="M239" s="13">
        <f t="shared" si="28"/>
        <v>2016</v>
      </c>
      <c r="N239" t="b">
        <v>0</v>
      </c>
      <c r="O239">
        <v>1</v>
      </c>
      <c r="P239" t="b">
        <v>0</v>
      </c>
      <c r="Q239" t="s">
        <v>8267</v>
      </c>
      <c r="R239" s="6">
        <f t="shared" si="29"/>
        <v>-0.9966666666666667</v>
      </c>
      <c r="S239" s="10">
        <f t="shared" si="30"/>
        <v>50</v>
      </c>
      <c r="T239" t="str">
        <f t="shared" si="31"/>
        <v>film &amp; video/</v>
      </c>
      <c r="U239" t="str">
        <f t="shared" si="32"/>
        <v>drama</v>
      </c>
      <c r="V239">
        <f t="shared" si="33"/>
        <v>13</v>
      </c>
      <c r="W239">
        <f t="shared" si="34"/>
        <v>18</v>
      </c>
    </row>
    <row r="240" spans="1:23" ht="45" x14ac:dyDescent="0.25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f t="shared" si="35"/>
        <v>42734.166666666664</v>
      </c>
      <c r="K240">
        <v>1481324760</v>
      </c>
      <c r="L240" s="14">
        <f t="shared" si="27"/>
        <v>42713.754166666666</v>
      </c>
      <c r="M240" s="13">
        <f t="shared" si="28"/>
        <v>2016</v>
      </c>
      <c r="N240" t="b">
        <v>0</v>
      </c>
      <c r="O240">
        <v>0</v>
      </c>
      <c r="P240" t="b">
        <v>0</v>
      </c>
      <c r="Q240" t="s">
        <v>8267</v>
      </c>
      <c r="R240" s="6">
        <f t="shared" si="29"/>
        <v>-1</v>
      </c>
      <c r="S240" s="10" t="e">
        <f t="shared" si="30"/>
        <v>#DIV/0!</v>
      </c>
      <c r="T240" t="str">
        <f t="shared" si="31"/>
        <v>film &amp; video/</v>
      </c>
      <c r="U240" t="str">
        <f t="shared" si="32"/>
        <v>drama</v>
      </c>
      <c r="V240">
        <f t="shared" si="33"/>
        <v>13</v>
      </c>
      <c r="W240">
        <f t="shared" si="34"/>
        <v>18</v>
      </c>
    </row>
    <row r="241" spans="1:23" ht="45" x14ac:dyDescent="0.25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f t="shared" si="35"/>
        <v>42316.291666666664</v>
      </c>
      <c r="K241">
        <v>1445308730</v>
      </c>
      <c r="L241" s="14">
        <f t="shared" si="27"/>
        <v>42296.901967592588</v>
      </c>
      <c r="M241" s="13">
        <f t="shared" si="28"/>
        <v>2015</v>
      </c>
      <c r="N241" t="b">
        <v>0</v>
      </c>
      <c r="O241">
        <v>5</v>
      </c>
      <c r="P241" t="b">
        <v>0</v>
      </c>
      <c r="Q241" t="s">
        <v>8267</v>
      </c>
      <c r="R241" s="6">
        <f t="shared" si="29"/>
        <v>-0.75</v>
      </c>
      <c r="S241" s="10">
        <f t="shared" si="30"/>
        <v>50</v>
      </c>
      <c r="T241" t="str">
        <f t="shared" si="31"/>
        <v>film &amp; video/</v>
      </c>
      <c r="U241" t="str">
        <f t="shared" si="32"/>
        <v>drama</v>
      </c>
      <c r="V241">
        <f t="shared" si="33"/>
        <v>13</v>
      </c>
      <c r="W241">
        <f t="shared" si="34"/>
        <v>18</v>
      </c>
    </row>
    <row r="242" spans="1:23" ht="45" x14ac:dyDescent="0.25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f t="shared" si="35"/>
        <v>41399.500127314815</v>
      </c>
      <c r="K242">
        <v>1363885211</v>
      </c>
      <c r="L242" s="14">
        <f t="shared" si="27"/>
        <v>41354.500127314815</v>
      </c>
      <c r="M242" s="13">
        <f t="shared" si="28"/>
        <v>2013</v>
      </c>
      <c r="N242" t="b">
        <v>1</v>
      </c>
      <c r="O242">
        <v>137</v>
      </c>
      <c r="P242" t="b">
        <v>1</v>
      </c>
      <c r="Q242" t="s">
        <v>8268</v>
      </c>
      <c r="R242" s="6">
        <f t="shared" si="29"/>
        <v>7.6341333333333386E-2</v>
      </c>
      <c r="S242" s="10">
        <f t="shared" si="30"/>
        <v>117.84759124087591</v>
      </c>
      <c r="T242" t="str">
        <f t="shared" si="31"/>
        <v>film &amp; video/</v>
      </c>
      <c r="U242" t="str">
        <f t="shared" si="32"/>
        <v>documentary</v>
      </c>
      <c r="V242">
        <f t="shared" si="33"/>
        <v>13</v>
      </c>
      <c r="W242">
        <f t="shared" si="34"/>
        <v>24</v>
      </c>
    </row>
    <row r="243" spans="1:23" ht="45" x14ac:dyDescent="0.25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f t="shared" si="35"/>
        <v>41994.489629629628</v>
      </c>
      <c r="K243">
        <v>1415292304</v>
      </c>
      <c r="L243" s="14">
        <f t="shared" si="27"/>
        <v>41949.489629629628</v>
      </c>
      <c r="M243" s="13">
        <f t="shared" si="28"/>
        <v>2014</v>
      </c>
      <c r="N243" t="b">
        <v>1</v>
      </c>
      <c r="O243">
        <v>376</v>
      </c>
      <c r="P243" t="b">
        <v>1</v>
      </c>
      <c r="Q243" t="s">
        <v>8268</v>
      </c>
      <c r="R243" s="6">
        <f t="shared" si="29"/>
        <v>0.12637362637362637</v>
      </c>
      <c r="S243" s="10">
        <f t="shared" si="30"/>
        <v>109.04255319148936</v>
      </c>
      <c r="T243" t="str">
        <f t="shared" si="31"/>
        <v>film &amp; video/</v>
      </c>
      <c r="U243" t="str">
        <f t="shared" si="32"/>
        <v>documentary</v>
      </c>
      <c r="V243">
        <f t="shared" si="33"/>
        <v>13</v>
      </c>
      <c r="W243">
        <f t="shared" si="34"/>
        <v>24</v>
      </c>
    </row>
    <row r="244" spans="1:23" ht="45" x14ac:dyDescent="0.25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f t="shared" si="35"/>
        <v>40897.28460648148</v>
      </c>
      <c r="K244">
        <v>1321357790</v>
      </c>
      <c r="L244" s="14">
        <f t="shared" si="27"/>
        <v>40862.28460648148</v>
      </c>
      <c r="M244" s="13">
        <f t="shared" si="28"/>
        <v>2011</v>
      </c>
      <c r="N244" t="b">
        <v>1</v>
      </c>
      <c r="O244">
        <v>202</v>
      </c>
      <c r="P244" t="b">
        <v>1</v>
      </c>
      <c r="Q244" t="s">
        <v>8268</v>
      </c>
      <c r="R244" s="6">
        <f t="shared" si="29"/>
        <v>0.13461538461538461</v>
      </c>
      <c r="S244" s="10">
        <f t="shared" si="30"/>
        <v>73.019801980198025</v>
      </c>
      <c r="T244" t="str">
        <f t="shared" si="31"/>
        <v>film &amp; video/</v>
      </c>
      <c r="U244" t="str">
        <f t="shared" si="32"/>
        <v>documentary</v>
      </c>
      <c r="V244">
        <f t="shared" si="33"/>
        <v>13</v>
      </c>
      <c r="W244">
        <f t="shared" si="34"/>
        <v>24</v>
      </c>
    </row>
    <row r="245" spans="1:23" ht="45" x14ac:dyDescent="0.25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f t="shared" si="35"/>
        <v>41691.839166666665</v>
      </c>
      <c r="K245">
        <v>1390439304</v>
      </c>
      <c r="L245" s="14">
        <f t="shared" si="27"/>
        <v>41661.839166666665</v>
      </c>
      <c r="M245" s="13">
        <f t="shared" si="28"/>
        <v>2014</v>
      </c>
      <c r="N245" t="b">
        <v>1</v>
      </c>
      <c r="O245">
        <v>328</v>
      </c>
      <c r="P245" t="b">
        <v>1</v>
      </c>
      <c r="Q245" t="s">
        <v>8268</v>
      </c>
      <c r="R245" s="6">
        <f t="shared" si="29"/>
        <v>2.5919999999999999E-2</v>
      </c>
      <c r="S245" s="10">
        <f t="shared" si="30"/>
        <v>78.195121951219505</v>
      </c>
      <c r="T245" t="str">
        <f t="shared" si="31"/>
        <v>film &amp; video/</v>
      </c>
      <c r="U245" t="str">
        <f t="shared" si="32"/>
        <v>documentary</v>
      </c>
      <c r="V245">
        <f t="shared" si="33"/>
        <v>13</v>
      </c>
      <c r="W245">
        <f t="shared" si="34"/>
        <v>24</v>
      </c>
    </row>
    <row r="246" spans="1:23" ht="45" x14ac:dyDescent="0.25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f t="shared" si="35"/>
        <v>40253.087500000001</v>
      </c>
      <c r="K246">
        <v>1265269559</v>
      </c>
      <c r="L246" s="14">
        <f t="shared" si="27"/>
        <v>40213.115266203698</v>
      </c>
      <c r="M246" s="13">
        <f t="shared" si="28"/>
        <v>2010</v>
      </c>
      <c r="N246" t="b">
        <v>1</v>
      </c>
      <c r="O246">
        <v>84</v>
      </c>
      <c r="P246" t="b">
        <v>1</v>
      </c>
      <c r="Q246" t="s">
        <v>8268</v>
      </c>
      <c r="R246" s="6">
        <f t="shared" si="29"/>
        <v>0.13757142857142857</v>
      </c>
      <c r="S246" s="10">
        <f t="shared" si="30"/>
        <v>47.398809523809526</v>
      </c>
      <c r="T246" t="str">
        <f t="shared" si="31"/>
        <v>film &amp; video/</v>
      </c>
      <c r="U246" t="str">
        <f t="shared" si="32"/>
        <v>documentary</v>
      </c>
      <c r="V246">
        <f t="shared" si="33"/>
        <v>13</v>
      </c>
      <c r="W246">
        <f t="shared" si="34"/>
        <v>24</v>
      </c>
    </row>
    <row r="247" spans="1:23" ht="45" x14ac:dyDescent="0.25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f t="shared" si="35"/>
        <v>41136.844733796293</v>
      </c>
      <c r="K247">
        <v>1342487785</v>
      </c>
      <c r="L247" s="14">
        <f t="shared" si="27"/>
        <v>41106.844733796293</v>
      </c>
      <c r="M247" s="13">
        <f t="shared" si="28"/>
        <v>2012</v>
      </c>
      <c r="N247" t="b">
        <v>1</v>
      </c>
      <c r="O247">
        <v>96</v>
      </c>
      <c r="P247" t="b">
        <v>1</v>
      </c>
      <c r="Q247" t="s">
        <v>8268</v>
      </c>
      <c r="R247" s="6">
        <f t="shared" si="29"/>
        <v>3.7199999999999997E-2</v>
      </c>
      <c r="S247" s="10">
        <f t="shared" si="30"/>
        <v>54.020833333333336</v>
      </c>
      <c r="T247" t="str">
        <f t="shared" si="31"/>
        <v>film &amp; video/</v>
      </c>
      <c r="U247" t="str">
        <f t="shared" si="32"/>
        <v>documentary</v>
      </c>
      <c r="V247">
        <f t="shared" si="33"/>
        <v>13</v>
      </c>
      <c r="W247">
        <f t="shared" si="34"/>
        <v>24</v>
      </c>
    </row>
    <row r="248" spans="1:23" ht="45" x14ac:dyDescent="0.25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f t="shared" si="35"/>
        <v>40530.196817129625</v>
      </c>
      <c r="K248">
        <v>1288341805</v>
      </c>
      <c r="L248" s="14">
        <f t="shared" si="27"/>
        <v>40480.155150462961</v>
      </c>
      <c r="M248" s="13">
        <f t="shared" si="28"/>
        <v>2010</v>
      </c>
      <c r="N248" t="b">
        <v>1</v>
      </c>
      <c r="O248">
        <v>223</v>
      </c>
      <c r="P248" t="b">
        <v>1</v>
      </c>
      <c r="Q248" t="s">
        <v>8268</v>
      </c>
      <c r="R248" s="6">
        <f t="shared" si="29"/>
        <v>2.0546000000000002</v>
      </c>
      <c r="S248" s="10">
        <f t="shared" si="30"/>
        <v>68.488789237668158</v>
      </c>
      <c r="T248" t="str">
        <f t="shared" si="31"/>
        <v>film &amp; video/</v>
      </c>
      <c r="U248" t="str">
        <f t="shared" si="32"/>
        <v>documentary</v>
      </c>
      <c r="V248">
        <f t="shared" si="33"/>
        <v>13</v>
      </c>
      <c r="W248">
        <f t="shared" si="34"/>
        <v>24</v>
      </c>
    </row>
    <row r="249" spans="1:23" ht="60" x14ac:dyDescent="0.25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f t="shared" si="35"/>
        <v>40466.943749999999</v>
      </c>
      <c r="K249">
        <v>1284042614</v>
      </c>
      <c r="L249" s="14">
        <f t="shared" si="27"/>
        <v>40430.395995370367</v>
      </c>
      <c r="M249" s="13">
        <f t="shared" si="28"/>
        <v>2010</v>
      </c>
      <c r="N249" t="b">
        <v>1</v>
      </c>
      <c r="O249">
        <v>62</v>
      </c>
      <c r="P249" t="b">
        <v>1</v>
      </c>
      <c r="Q249" t="s">
        <v>8268</v>
      </c>
      <c r="R249" s="6">
        <f t="shared" si="29"/>
        <v>0.34100000000000003</v>
      </c>
      <c r="S249" s="10">
        <f t="shared" si="30"/>
        <v>108.14516129032258</v>
      </c>
      <c r="T249" t="str">
        <f t="shared" si="31"/>
        <v>film &amp; video/</v>
      </c>
      <c r="U249" t="str">
        <f t="shared" si="32"/>
        <v>documentary</v>
      </c>
      <c r="V249">
        <f t="shared" si="33"/>
        <v>13</v>
      </c>
      <c r="W249">
        <f t="shared" si="34"/>
        <v>24</v>
      </c>
    </row>
    <row r="250" spans="1:23" ht="45" x14ac:dyDescent="0.25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f t="shared" si="35"/>
        <v>40915.566076388888</v>
      </c>
      <c r="K250">
        <v>1322073309</v>
      </c>
      <c r="L250" s="14">
        <f t="shared" si="27"/>
        <v>40870.566076388888</v>
      </c>
      <c r="M250" s="13">
        <f t="shared" si="28"/>
        <v>2011</v>
      </c>
      <c r="N250" t="b">
        <v>1</v>
      </c>
      <c r="O250">
        <v>146</v>
      </c>
      <c r="P250" t="b">
        <v>1</v>
      </c>
      <c r="Q250" t="s">
        <v>8268</v>
      </c>
      <c r="R250" s="6">
        <f t="shared" si="29"/>
        <v>1.3329411764705883E-2</v>
      </c>
      <c r="S250" s="10">
        <f t="shared" si="30"/>
        <v>589.95205479452056</v>
      </c>
      <c r="T250" t="str">
        <f t="shared" si="31"/>
        <v>film &amp; video/</v>
      </c>
      <c r="U250" t="str">
        <f t="shared" si="32"/>
        <v>documentary</v>
      </c>
      <c r="V250">
        <f t="shared" si="33"/>
        <v>13</v>
      </c>
      <c r="W250">
        <f t="shared" si="34"/>
        <v>24</v>
      </c>
    </row>
    <row r="251" spans="1:23" ht="45" x14ac:dyDescent="0.25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f t="shared" si="35"/>
        <v>40412.527777777774</v>
      </c>
      <c r="K251">
        <v>1275603020</v>
      </c>
      <c r="L251" s="14">
        <f t="shared" si="27"/>
        <v>40332.715509259258</v>
      </c>
      <c r="M251" s="13">
        <f t="shared" si="28"/>
        <v>2010</v>
      </c>
      <c r="N251" t="b">
        <v>1</v>
      </c>
      <c r="O251">
        <v>235</v>
      </c>
      <c r="P251" t="b">
        <v>1</v>
      </c>
      <c r="Q251" t="s">
        <v>8268</v>
      </c>
      <c r="R251" s="6">
        <f t="shared" si="29"/>
        <v>0.12920000000000001</v>
      </c>
      <c r="S251" s="10">
        <f t="shared" si="30"/>
        <v>48.051063829787232</v>
      </c>
      <c r="T251" t="str">
        <f t="shared" si="31"/>
        <v>film &amp; video/</v>
      </c>
      <c r="U251" t="str">
        <f t="shared" si="32"/>
        <v>documentary</v>
      </c>
      <c r="V251">
        <f t="shared" si="33"/>
        <v>13</v>
      </c>
      <c r="W251">
        <f t="shared" si="34"/>
        <v>24</v>
      </c>
    </row>
    <row r="252" spans="1:23" ht="45" x14ac:dyDescent="0.25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f t="shared" si="35"/>
        <v>41431.357534722221</v>
      </c>
      <c r="K252">
        <v>1367933691</v>
      </c>
      <c r="L252" s="14">
        <f t="shared" si="27"/>
        <v>41401.357534722221</v>
      </c>
      <c r="M252" s="13">
        <f t="shared" si="28"/>
        <v>2013</v>
      </c>
      <c r="N252" t="b">
        <v>1</v>
      </c>
      <c r="O252">
        <v>437</v>
      </c>
      <c r="P252" t="b">
        <v>1</v>
      </c>
      <c r="Q252" t="s">
        <v>8268</v>
      </c>
      <c r="R252" s="6">
        <f t="shared" si="29"/>
        <v>5.5833333333333332E-2</v>
      </c>
      <c r="S252" s="10">
        <f t="shared" si="30"/>
        <v>72.482837528604122</v>
      </c>
      <c r="T252" t="str">
        <f t="shared" si="31"/>
        <v>film &amp; video/</v>
      </c>
      <c r="U252" t="str">
        <f t="shared" si="32"/>
        <v>documentary</v>
      </c>
      <c r="V252">
        <f t="shared" si="33"/>
        <v>13</v>
      </c>
      <c r="W252">
        <f t="shared" si="34"/>
        <v>24</v>
      </c>
    </row>
    <row r="253" spans="1:23" ht="45" x14ac:dyDescent="0.25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f t="shared" si="35"/>
        <v>41045.583333333328</v>
      </c>
      <c r="K253">
        <v>1334429646</v>
      </c>
      <c r="L253" s="14">
        <f t="shared" si="27"/>
        <v>41013.579236111109</v>
      </c>
      <c r="M253" s="13">
        <f t="shared" si="28"/>
        <v>2012</v>
      </c>
      <c r="N253" t="b">
        <v>1</v>
      </c>
      <c r="O253">
        <v>77</v>
      </c>
      <c r="P253" t="b">
        <v>1</v>
      </c>
      <c r="Q253" t="s">
        <v>8268</v>
      </c>
      <c r="R253" s="6">
        <f t="shared" si="29"/>
        <v>0.25571428571428573</v>
      </c>
      <c r="S253" s="10">
        <f t="shared" si="30"/>
        <v>57.077922077922075</v>
      </c>
      <c r="T253" t="str">
        <f t="shared" si="31"/>
        <v>film &amp; video/</v>
      </c>
      <c r="U253" t="str">
        <f t="shared" si="32"/>
        <v>documentary</v>
      </c>
      <c r="V253">
        <f t="shared" si="33"/>
        <v>13</v>
      </c>
      <c r="W253">
        <f t="shared" si="34"/>
        <v>24</v>
      </c>
    </row>
    <row r="254" spans="1:23" ht="45" x14ac:dyDescent="0.25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f t="shared" si="35"/>
        <v>40329.957638888889</v>
      </c>
      <c r="K254">
        <v>1269878058</v>
      </c>
      <c r="L254" s="14">
        <f t="shared" si="27"/>
        <v>40266.454374999994</v>
      </c>
      <c r="M254" s="13">
        <f t="shared" si="28"/>
        <v>2010</v>
      </c>
      <c r="N254" t="b">
        <v>1</v>
      </c>
      <c r="O254">
        <v>108</v>
      </c>
      <c r="P254" t="b">
        <v>1</v>
      </c>
      <c r="Q254" t="s">
        <v>8268</v>
      </c>
      <c r="R254" s="6">
        <f t="shared" si="29"/>
        <v>0.84560000000000002</v>
      </c>
      <c r="S254" s="10">
        <f t="shared" si="30"/>
        <v>85.444444444444443</v>
      </c>
      <c r="T254" t="str">
        <f t="shared" si="31"/>
        <v>film &amp; video/</v>
      </c>
      <c r="U254" t="str">
        <f t="shared" si="32"/>
        <v>documentary</v>
      </c>
      <c r="V254">
        <f t="shared" si="33"/>
        <v>13</v>
      </c>
      <c r="W254">
        <f t="shared" si="34"/>
        <v>24</v>
      </c>
    </row>
    <row r="255" spans="1:23" ht="45" x14ac:dyDescent="0.25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f t="shared" si="35"/>
        <v>40954.44253472222</v>
      </c>
      <c r="K255">
        <v>1326728235</v>
      </c>
      <c r="L255" s="14">
        <f t="shared" si="27"/>
        <v>40924.44253472222</v>
      </c>
      <c r="M255" s="13">
        <f t="shared" si="28"/>
        <v>2012</v>
      </c>
      <c r="N255" t="b">
        <v>1</v>
      </c>
      <c r="O255">
        <v>7</v>
      </c>
      <c r="P255" t="b">
        <v>1</v>
      </c>
      <c r="Q255" t="s">
        <v>8268</v>
      </c>
      <c r="R255" s="6">
        <f t="shared" si="29"/>
        <v>7.3333333333333332E-3</v>
      </c>
      <c r="S255" s="10">
        <f t="shared" si="30"/>
        <v>215.85714285714286</v>
      </c>
      <c r="T255" t="str">
        <f t="shared" si="31"/>
        <v>film &amp; video/</v>
      </c>
      <c r="U255" t="str">
        <f t="shared" si="32"/>
        <v>documentary</v>
      </c>
      <c r="V255">
        <f t="shared" si="33"/>
        <v>13</v>
      </c>
      <c r="W255">
        <f t="shared" si="34"/>
        <v>24</v>
      </c>
    </row>
    <row r="256" spans="1:23" ht="45" x14ac:dyDescent="0.25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f t="shared" si="35"/>
        <v>42293.874999999993</v>
      </c>
      <c r="K256">
        <v>1442443910</v>
      </c>
      <c r="L256" s="14">
        <f t="shared" si="27"/>
        <v>42263.744328703702</v>
      </c>
      <c r="M256" s="13">
        <f t="shared" si="28"/>
        <v>2015</v>
      </c>
      <c r="N256" t="b">
        <v>1</v>
      </c>
      <c r="O256">
        <v>314</v>
      </c>
      <c r="P256" t="b">
        <v>1</v>
      </c>
      <c r="Q256" t="s">
        <v>8268</v>
      </c>
      <c r="R256" s="6">
        <f t="shared" si="29"/>
        <v>0.1694725</v>
      </c>
      <c r="S256" s="10">
        <f t="shared" si="30"/>
        <v>89.38643312101911</v>
      </c>
      <c r="T256" t="str">
        <f t="shared" si="31"/>
        <v>film &amp; video/</v>
      </c>
      <c r="U256" t="str">
        <f t="shared" si="32"/>
        <v>documentary</v>
      </c>
      <c r="V256">
        <f t="shared" si="33"/>
        <v>13</v>
      </c>
      <c r="W256">
        <f t="shared" si="34"/>
        <v>24</v>
      </c>
    </row>
    <row r="257" spans="1:23" ht="30" x14ac:dyDescent="0.25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f t="shared" si="35"/>
        <v>40618.276412037034</v>
      </c>
      <c r="K257">
        <v>1297687082</v>
      </c>
      <c r="L257" s="14">
        <f t="shared" si="27"/>
        <v>40588.318078703705</v>
      </c>
      <c r="M257" s="13">
        <f t="shared" si="28"/>
        <v>2011</v>
      </c>
      <c r="N257" t="b">
        <v>1</v>
      </c>
      <c r="O257">
        <v>188</v>
      </c>
      <c r="P257" t="b">
        <v>1</v>
      </c>
      <c r="Q257" t="s">
        <v>8268</v>
      </c>
      <c r="R257" s="6">
        <f t="shared" si="29"/>
        <v>6.7332499999999976E-2</v>
      </c>
      <c r="S257" s="10">
        <f t="shared" si="30"/>
        <v>45.418404255319146</v>
      </c>
      <c r="T257" t="str">
        <f t="shared" si="31"/>
        <v>film &amp; video/</v>
      </c>
      <c r="U257" t="str">
        <f t="shared" si="32"/>
        <v>documentary</v>
      </c>
      <c r="V257">
        <f t="shared" si="33"/>
        <v>13</v>
      </c>
      <c r="W257">
        <f t="shared" si="34"/>
        <v>24</v>
      </c>
    </row>
    <row r="258" spans="1:23" ht="45" x14ac:dyDescent="0.25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f t="shared" si="35"/>
        <v>41349.560960648145</v>
      </c>
      <c r="K258">
        <v>1360866467</v>
      </c>
      <c r="L258" s="14">
        <f t="shared" si="27"/>
        <v>41319.560960648145</v>
      </c>
      <c r="M258" s="13">
        <f t="shared" si="28"/>
        <v>2013</v>
      </c>
      <c r="N258" t="b">
        <v>1</v>
      </c>
      <c r="O258">
        <v>275</v>
      </c>
      <c r="P258" t="b">
        <v>1</v>
      </c>
      <c r="Q258" t="s">
        <v>8268</v>
      </c>
      <c r="R258" s="6">
        <f t="shared" si="29"/>
        <v>0.39100000000000001</v>
      </c>
      <c r="S258" s="10">
        <f t="shared" si="30"/>
        <v>65.756363636363631</v>
      </c>
      <c r="T258" t="str">
        <f t="shared" si="31"/>
        <v>film &amp; video/</v>
      </c>
      <c r="U258" t="str">
        <f t="shared" si="32"/>
        <v>documentary</v>
      </c>
      <c r="V258">
        <f t="shared" si="33"/>
        <v>13</v>
      </c>
      <c r="W258">
        <f t="shared" si="34"/>
        <v>24</v>
      </c>
    </row>
    <row r="259" spans="1:23" ht="45" x14ac:dyDescent="0.25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f t="shared" si="35"/>
        <v>42509.418541666666</v>
      </c>
      <c r="K259">
        <v>1461078162</v>
      </c>
      <c r="L259" s="14">
        <f t="shared" ref="L259:L322" si="36">(K259/86400)+25569+(-5/24)</f>
        <v>42479.418541666666</v>
      </c>
      <c r="M259" s="13">
        <f t="shared" ref="M259:M322" si="37">YEAR(L259)</f>
        <v>2016</v>
      </c>
      <c r="N259" t="b">
        <v>1</v>
      </c>
      <c r="O259">
        <v>560</v>
      </c>
      <c r="P259" t="b">
        <v>1</v>
      </c>
      <c r="Q259" t="s">
        <v>8268</v>
      </c>
      <c r="R259" s="6">
        <f t="shared" ref="R259:R322" si="38">(E259-D259)/D259</f>
        <v>6.7264857142857057E-2</v>
      </c>
      <c r="S259" s="10">
        <f t="shared" ref="S259:S322" si="39">E259/O259</f>
        <v>66.70405357142856</v>
      </c>
      <c r="T259" t="str">
        <f t="shared" ref="T259:T322" si="40">LEFT(Q259,V259)</f>
        <v>film &amp; video/</v>
      </c>
      <c r="U259" t="str">
        <f t="shared" ref="U259:U322" si="41">RIGHT(Q259, W259-V259)</f>
        <v>documentary</v>
      </c>
      <c r="V259">
        <f t="shared" ref="V259:V322" si="42">FIND("/",Q259)</f>
        <v>13</v>
      </c>
      <c r="W259">
        <f t="shared" ref="W259:W322" si="43">LEN(Q259)</f>
        <v>24</v>
      </c>
    </row>
    <row r="260" spans="1:23" ht="45" x14ac:dyDescent="0.25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f t="shared" ref="J260:J323" si="44">(I260/86400)+25569+(-5/24)</f>
        <v>40711.843356481477</v>
      </c>
      <c r="K260">
        <v>1305767666</v>
      </c>
      <c r="L260" s="14">
        <f t="shared" si="36"/>
        <v>40681.843356481477</v>
      </c>
      <c r="M260" s="13">
        <f t="shared" si="37"/>
        <v>2011</v>
      </c>
      <c r="N260" t="b">
        <v>1</v>
      </c>
      <c r="O260">
        <v>688</v>
      </c>
      <c r="P260" t="b">
        <v>1</v>
      </c>
      <c r="Q260" t="s">
        <v>8268</v>
      </c>
      <c r="R260" s="6">
        <f t="shared" si="38"/>
        <v>0.91139999999999999</v>
      </c>
      <c r="S260" s="10">
        <f t="shared" si="39"/>
        <v>83.345930232558146</v>
      </c>
      <c r="T260" t="str">
        <f t="shared" si="40"/>
        <v>film &amp; video/</v>
      </c>
      <c r="U260" t="str">
        <f t="shared" si="41"/>
        <v>documentary</v>
      </c>
      <c r="V260">
        <f t="shared" si="42"/>
        <v>13</v>
      </c>
      <c r="W260">
        <f t="shared" si="43"/>
        <v>24</v>
      </c>
    </row>
    <row r="261" spans="1:23" ht="45" x14ac:dyDescent="0.25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f t="shared" si="44"/>
        <v>42102.529733796291</v>
      </c>
      <c r="K261">
        <v>1425922969</v>
      </c>
      <c r="L261" s="14">
        <f t="shared" si="36"/>
        <v>42072.529733796291</v>
      </c>
      <c r="M261" s="13">
        <f t="shared" si="37"/>
        <v>2015</v>
      </c>
      <c r="N261" t="b">
        <v>1</v>
      </c>
      <c r="O261">
        <v>942</v>
      </c>
      <c r="P261" t="b">
        <v>1</v>
      </c>
      <c r="Q261" t="s">
        <v>8268</v>
      </c>
      <c r="R261" s="6">
        <f t="shared" si="38"/>
        <v>0.31937893333333334</v>
      </c>
      <c r="S261" s="10">
        <f t="shared" si="39"/>
        <v>105.04609341825902</v>
      </c>
      <c r="T261" t="str">
        <f t="shared" si="40"/>
        <v>film &amp; video/</v>
      </c>
      <c r="U261" t="str">
        <f t="shared" si="41"/>
        <v>documentary</v>
      </c>
      <c r="V261">
        <f t="shared" si="42"/>
        <v>13</v>
      </c>
      <c r="W261">
        <f t="shared" si="43"/>
        <v>24</v>
      </c>
    </row>
    <row r="262" spans="1:23" ht="30" x14ac:dyDescent="0.25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f t="shared" si="44"/>
        <v>40376.207638888889</v>
      </c>
      <c r="K262">
        <v>1275415679</v>
      </c>
      <c r="L262" s="14">
        <f t="shared" si="36"/>
        <v>40330.547210648147</v>
      </c>
      <c r="M262" s="13">
        <f t="shared" si="37"/>
        <v>2010</v>
      </c>
      <c r="N262" t="b">
        <v>1</v>
      </c>
      <c r="O262">
        <v>88</v>
      </c>
      <c r="P262" t="b">
        <v>1</v>
      </c>
      <c r="Q262" t="s">
        <v>8268</v>
      </c>
      <c r="R262" s="6">
        <f t="shared" si="38"/>
        <v>6.4000000000000001E-2</v>
      </c>
      <c r="S262" s="10">
        <f t="shared" si="39"/>
        <v>120.90909090909091</v>
      </c>
      <c r="T262" t="str">
        <f t="shared" si="40"/>
        <v>film &amp; video/</v>
      </c>
      <c r="U262" t="str">
        <f t="shared" si="41"/>
        <v>documentary</v>
      </c>
      <c r="V262">
        <f t="shared" si="42"/>
        <v>13</v>
      </c>
      <c r="W262">
        <f t="shared" si="43"/>
        <v>24</v>
      </c>
    </row>
    <row r="263" spans="1:23" ht="30" x14ac:dyDescent="0.25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f t="shared" si="44"/>
        <v>41067.413194444445</v>
      </c>
      <c r="K263">
        <v>1334783704</v>
      </c>
      <c r="L263" s="14">
        <f t="shared" si="36"/>
        <v>41017.677129629628</v>
      </c>
      <c r="M263" s="13">
        <f t="shared" si="37"/>
        <v>2012</v>
      </c>
      <c r="N263" t="b">
        <v>1</v>
      </c>
      <c r="O263">
        <v>220</v>
      </c>
      <c r="P263" t="b">
        <v>1</v>
      </c>
      <c r="Q263" t="s">
        <v>8268</v>
      </c>
      <c r="R263" s="6">
        <f t="shared" si="38"/>
        <v>7.3999999999999996E-2</v>
      </c>
      <c r="S263" s="10">
        <f t="shared" si="39"/>
        <v>97.63636363636364</v>
      </c>
      <c r="T263" t="str">
        <f t="shared" si="40"/>
        <v>film &amp; video/</v>
      </c>
      <c r="U263" t="str">
        <f t="shared" si="41"/>
        <v>documentary</v>
      </c>
      <c r="V263">
        <f t="shared" si="42"/>
        <v>13</v>
      </c>
      <c r="W263">
        <f t="shared" si="43"/>
        <v>24</v>
      </c>
    </row>
    <row r="264" spans="1:23" ht="30" x14ac:dyDescent="0.25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f t="shared" si="44"/>
        <v>40600.039675925924</v>
      </c>
      <c r="K264">
        <v>1294811828</v>
      </c>
      <c r="L264" s="14">
        <f t="shared" si="36"/>
        <v>40555.039675925924</v>
      </c>
      <c r="M264" s="13">
        <f t="shared" si="37"/>
        <v>2011</v>
      </c>
      <c r="N264" t="b">
        <v>1</v>
      </c>
      <c r="O264">
        <v>145</v>
      </c>
      <c r="P264" t="b">
        <v>1</v>
      </c>
      <c r="Q264" t="s">
        <v>8268</v>
      </c>
      <c r="R264" s="6">
        <f t="shared" si="38"/>
        <v>1.4</v>
      </c>
      <c r="S264" s="10">
        <f t="shared" si="39"/>
        <v>41.379310344827587</v>
      </c>
      <c r="T264" t="str">
        <f t="shared" si="40"/>
        <v>film &amp; video/</v>
      </c>
      <c r="U264" t="str">
        <f t="shared" si="41"/>
        <v>documentary</v>
      </c>
      <c r="V264">
        <f t="shared" si="42"/>
        <v>13</v>
      </c>
      <c r="W264">
        <f t="shared" si="43"/>
        <v>24</v>
      </c>
    </row>
    <row r="265" spans="1:23" ht="60" x14ac:dyDescent="0.25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f t="shared" si="44"/>
        <v>41179.746458333328</v>
      </c>
      <c r="K265">
        <v>1346194494</v>
      </c>
      <c r="L265" s="14">
        <f t="shared" si="36"/>
        <v>41149.746458333328</v>
      </c>
      <c r="M265" s="13">
        <f t="shared" si="37"/>
        <v>2012</v>
      </c>
      <c r="N265" t="b">
        <v>1</v>
      </c>
      <c r="O265">
        <v>963</v>
      </c>
      <c r="P265" t="b">
        <v>1</v>
      </c>
      <c r="Q265" t="s">
        <v>8268</v>
      </c>
      <c r="R265" s="6">
        <f t="shared" si="38"/>
        <v>0.18081080000000002</v>
      </c>
      <c r="S265" s="10">
        <f t="shared" si="39"/>
        <v>30.654485981308412</v>
      </c>
      <c r="T265" t="str">
        <f t="shared" si="40"/>
        <v>film &amp; video/</v>
      </c>
      <c r="U265" t="str">
        <f t="shared" si="41"/>
        <v>documentary</v>
      </c>
      <c r="V265">
        <f t="shared" si="42"/>
        <v>13</v>
      </c>
      <c r="W265">
        <f t="shared" si="43"/>
        <v>24</v>
      </c>
    </row>
    <row r="266" spans="1:23" ht="60" x14ac:dyDescent="0.25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f t="shared" si="44"/>
        <v>41040.411979166667</v>
      </c>
      <c r="K266">
        <v>1334155995</v>
      </c>
      <c r="L266" s="14">
        <f t="shared" si="36"/>
        <v>41010.411979166667</v>
      </c>
      <c r="M266" s="13">
        <f t="shared" si="37"/>
        <v>2012</v>
      </c>
      <c r="N266" t="b">
        <v>1</v>
      </c>
      <c r="O266">
        <v>91</v>
      </c>
      <c r="P266" t="b">
        <v>1</v>
      </c>
      <c r="Q266" t="s">
        <v>8268</v>
      </c>
      <c r="R266" s="6">
        <f t="shared" si="38"/>
        <v>0.182</v>
      </c>
      <c r="S266" s="10">
        <f t="shared" si="39"/>
        <v>64.945054945054949</v>
      </c>
      <c r="T266" t="str">
        <f t="shared" si="40"/>
        <v>film &amp; video/</v>
      </c>
      <c r="U266" t="str">
        <f t="shared" si="41"/>
        <v>documentary</v>
      </c>
      <c r="V266">
        <f t="shared" si="42"/>
        <v>13</v>
      </c>
      <c r="W266">
        <f t="shared" si="43"/>
        <v>24</v>
      </c>
    </row>
    <row r="267" spans="1:23" ht="45" x14ac:dyDescent="0.25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f t="shared" si="44"/>
        <v>40308.636111111111</v>
      </c>
      <c r="K267">
        <v>1269928430</v>
      </c>
      <c r="L267" s="14">
        <f t="shared" si="36"/>
        <v>40267.03738425926</v>
      </c>
      <c r="M267" s="13">
        <f t="shared" si="37"/>
        <v>2010</v>
      </c>
      <c r="N267" t="b">
        <v>1</v>
      </c>
      <c r="O267">
        <v>58</v>
      </c>
      <c r="P267" t="b">
        <v>1</v>
      </c>
      <c r="Q267" t="s">
        <v>8268</v>
      </c>
      <c r="R267" s="6">
        <f t="shared" si="38"/>
        <v>0.111</v>
      </c>
      <c r="S267" s="10">
        <f t="shared" si="39"/>
        <v>95.775862068965523</v>
      </c>
      <c r="T267" t="str">
        <f t="shared" si="40"/>
        <v>film &amp; video/</v>
      </c>
      <c r="U267" t="str">
        <f t="shared" si="41"/>
        <v>documentary</v>
      </c>
      <c r="V267">
        <f t="shared" si="42"/>
        <v>13</v>
      </c>
      <c r="W267">
        <f t="shared" si="43"/>
        <v>24</v>
      </c>
    </row>
    <row r="268" spans="1:23" ht="45" x14ac:dyDescent="0.25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f t="shared" si="44"/>
        <v>40290.95208333333</v>
      </c>
      <c r="K268">
        <v>1264565507</v>
      </c>
      <c r="L268" s="14">
        <f t="shared" si="36"/>
        <v>40204.966516203705</v>
      </c>
      <c r="M268" s="13">
        <f t="shared" si="37"/>
        <v>2010</v>
      </c>
      <c r="N268" t="b">
        <v>1</v>
      </c>
      <c r="O268">
        <v>36</v>
      </c>
      <c r="P268" t="b">
        <v>1</v>
      </c>
      <c r="Q268" t="s">
        <v>8268</v>
      </c>
      <c r="R268" s="6">
        <f t="shared" si="38"/>
        <v>0.45500000000000002</v>
      </c>
      <c r="S268" s="10">
        <f t="shared" si="39"/>
        <v>40.416666666666664</v>
      </c>
      <c r="T268" t="str">
        <f t="shared" si="40"/>
        <v>film &amp; video/</v>
      </c>
      <c r="U268" t="str">
        <f t="shared" si="41"/>
        <v>documentary</v>
      </c>
      <c r="V268">
        <f t="shared" si="42"/>
        <v>13</v>
      </c>
      <c r="W268">
        <f t="shared" si="43"/>
        <v>24</v>
      </c>
    </row>
    <row r="269" spans="1:23" ht="45" x14ac:dyDescent="0.25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f t="shared" si="44"/>
        <v>41815.244201388887</v>
      </c>
      <c r="K269">
        <v>1401101499</v>
      </c>
      <c r="L269" s="14">
        <f t="shared" si="36"/>
        <v>41785.244201388887</v>
      </c>
      <c r="M269" s="13">
        <f t="shared" si="37"/>
        <v>2014</v>
      </c>
      <c r="N269" t="b">
        <v>1</v>
      </c>
      <c r="O269">
        <v>165</v>
      </c>
      <c r="P269" t="b">
        <v>1</v>
      </c>
      <c r="Q269" t="s">
        <v>8268</v>
      </c>
      <c r="R269" s="6">
        <f t="shared" si="38"/>
        <v>0.31628832487309649</v>
      </c>
      <c r="S269" s="10">
        <f t="shared" si="39"/>
        <v>78.578424242424248</v>
      </c>
      <c r="T269" t="str">
        <f t="shared" si="40"/>
        <v>film &amp; video/</v>
      </c>
      <c r="U269" t="str">
        <f t="shared" si="41"/>
        <v>documentary</v>
      </c>
      <c r="V269">
        <f t="shared" si="42"/>
        <v>13</v>
      </c>
      <c r="W269">
        <f t="shared" si="43"/>
        <v>24</v>
      </c>
    </row>
    <row r="270" spans="1:23" ht="45" x14ac:dyDescent="0.25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f t="shared" si="44"/>
        <v>40853.985856481479</v>
      </c>
      <c r="K270">
        <v>1316749178</v>
      </c>
      <c r="L270" s="14">
        <f t="shared" si="36"/>
        <v>40808.944189814814</v>
      </c>
      <c r="M270" s="13">
        <f t="shared" si="37"/>
        <v>2011</v>
      </c>
      <c r="N270" t="b">
        <v>1</v>
      </c>
      <c r="O270">
        <v>111</v>
      </c>
      <c r="P270" t="b">
        <v>1</v>
      </c>
      <c r="Q270" t="s">
        <v>8268</v>
      </c>
      <c r="R270" s="6">
        <f t="shared" si="38"/>
        <v>0.114</v>
      </c>
      <c r="S270" s="10">
        <f t="shared" si="39"/>
        <v>50.18018018018018</v>
      </c>
      <c r="T270" t="str">
        <f t="shared" si="40"/>
        <v>film &amp; video/</v>
      </c>
      <c r="U270" t="str">
        <f t="shared" si="41"/>
        <v>documentary</v>
      </c>
      <c r="V270">
        <f t="shared" si="42"/>
        <v>13</v>
      </c>
      <c r="W270">
        <f t="shared" si="43"/>
        <v>24</v>
      </c>
    </row>
    <row r="271" spans="1:23" ht="45" x14ac:dyDescent="0.25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f t="shared" si="44"/>
        <v>42787.988680555551</v>
      </c>
      <c r="K271">
        <v>1485146622</v>
      </c>
      <c r="L271" s="14">
        <f t="shared" si="36"/>
        <v>42757.988680555551</v>
      </c>
      <c r="M271" s="13">
        <f t="shared" si="37"/>
        <v>2017</v>
      </c>
      <c r="N271" t="b">
        <v>1</v>
      </c>
      <c r="O271">
        <v>1596</v>
      </c>
      <c r="P271" t="b">
        <v>1</v>
      </c>
      <c r="Q271" t="s">
        <v>8268</v>
      </c>
      <c r="R271" s="6">
        <f t="shared" si="38"/>
        <v>0.47233769999999992</v>
      </c>
      <c r="S271" s="10">
        <f t="shared" si="39"/>
        <v>92.251735588972423</v>
      </c>
      <c r="T271" t="str">
        <f t="shared" si="40"/>
        <v>film &amp; video/</v>
      </c>
      <c r="U271" t="str">
        <f t="shared" si="41"/>
        <v>documentary</v>
      </c>
      <c r="V271">
        <f t="shared" si="42"/>
        <v>13</v>
      </c>
      <c r="W271">
        <f t="shared" si="43"/>
        <v>24</v>
      </c>
    </row>
    <row r="272" spans="1:23" ht="45" x14ac:dyDescent="0.25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f t="shared" si="44"/>
        <v>40687.958333333328</v>
      </c>
      <c r="K272">
        <v>1301950070</v>
      </c>
      <c r="L272" s="14">
        <f t="shared" si="36"/>
        <v>40637.658217592594</v>
      </c>
      <c r="M272" s="13">
        <f t="shared" si="37"/>
        <v>2011</v>
      </c>
      <c r="N272" t="b">
        <v>1</v>
      </c>
      <c r="O272">
        <v>61</v>
      </c>
      <c r="P272" t="b">
        <v>1</v>
      </c>
      <c r="Q272" t="s">
        <v>8268</v>
      </c>
      <c r="R272" s="6">
        <f t="shared" si="38"/>
        <v>0.52608695652173909</v>
      </c>
      <c r="S272" s="10">
        <f t="shared" si="39"/>
        <v>57.540983606557376</v>
      </c>
      <c r="T272" t="str">
        <f t="shared" si="40"/>
        <v>film &amp; video/</v>
      </c>
      <c r="U272" t="str">
        <f t="shared" si="41"/>
        <v>documentary</v>
      </c>
      <c r="V272">
        <f t="shared" si="42"/>
        <v>13</v>
      </c>
      <c r="W272">
        <f t="shared" si="43"/>
        <v>24</v>
      </c>
    </row>
    <row r="273" spans="1:23" ht="45" x14ac:dyDescent="0.25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f t="shared" si="44"/>
        <v>41641.125</v>
      </c>
      <c r="K273">
        <v>1386123861</v>
      </c>
      <c r="L273" s="14">
        <f t="shared" si="36"/>
        <v>41611.891909722217</v>
      </c>
      <c r="M273" s="13">
        <f t="shared" si="37"/>
        <v>2013</v>
      </c>
      <c r="N273" t="b">
        <v>1</v>
      </c>
      <c r="O273">
        <v>287</v>
      </c>
      <c r="P273" t="b">
        <v>1</v>
      </c>
      <c r="Q273" t="s">
        <v>8268</v>
      </c>
      <c r="R273" s="6">
        <f t="shared" si="38"/>
        <v>4.6800000000000001E-2</v>
      </c>
      <c r="S273" s="10">
        <f t="shared" si="39"/>
        <v>109.42160278745645</v>
      </c>
      <c r="T273" t="str">
        <f t="shared" si="40"/>
        <v>film &amp; video/</v>
      </c>
      <c r="U273" t="str">
        <f t="shared" si="41"/>
        <v>documentary</v>
      </c>
      <c r="V273">
        <f t="shared" si="42"/>
        <v>13</v>
      </c>
      <c r="W273">
        <f t="shared" si="43"/>
        <v>24</v>
      </c>
    </row>
    <row r="274" spans="1:23" ht="45" x14ac:dyDescent="0.25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f t="shared" si="44"/>
        <v>40296.575694444444</v>
      </c>
      <c r="K274">
        <v>1267220191</v>
      </c>
      <c r="L274" s="14">
        <f t="shared" si="36"/>
        <v>40235.692025462959</v>
      </c>
      <c r="M274" s="13">
        <f t="shared" si="37"/>
        <v>2010</v>
      </c>
      <c r="N274" t="b">
        <v>1</v>
      </c>
      <c r="O274">
        <v>65</v>
      </c>
      <c r="P274" t="b">
        <v>1</v>
      </c>
      <c r="Q274" t="s">
        <v>8268</v>
      </c>
      <c r="R274" s="6">
        <f t="shared" si="38"/>
        <v>0.77433666666666678</v>
      </c>
      <c r="S274" s="10">
        <f t="shared" si="39"/>
        <v>81.892461538461546</v>
      </c>
      <c r="T274" t="str">
        <f t="shared" si="40"/>
        <v>film &amp; video/</v>
      </c>
      <c r="U274" t="str">
        <f t="shared" si="41"/>
        <v>documentary</v>
      </c>
      <c r="V274">
        <f t="shared" si="42"/>
        <v>13</v>
      </c>
      <c r="W274">
        <f t="shared" si="43"/>
        <v>24</v>
      </c>
    </row>
    <row r="275" spans="1:23" ht="45" x14ac:dyDescent="0.25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f t="shared" si="44"/>
        <v>40727.29011574074</v>
      </c>
      <c r="K275">
        <v>1307102266</v>
      </c>
      <c r="L275" s="14">
        <f t="shared" si="36"/>
        <v>40697.29011574074</v>
      </c>
      <c r="M275" s="13">
        <f t="shared" si="37"/>
        <v>2011</v>
      </c>
      <c r="N275" t="b">
        <v>1</v>
      </c>
      <c r="O275">
        <v>118</v>
      </c>
      <c r="P275" t="b">
        <v>1</v>
      </c>
      <c r="Q275" t="s">
        <v>8268</v>
      </c>
      <c r="R275" s="6">
        <f t="shared" si="38"/>
        <v>7.7757999999999994E-2</v>
      </c>
      <c r="S275" s="10">
        <f t="shared" si="39"/>
        <v>45.667711864406776</v>
      </c>
      <c r="T275" t="str">
        <f t="shared" si="40"/>
        <v>film &amp; video/</v>
      </c>
      <c r="U275" t="str">
        <f t="shared" si="41"/>
        <v>documentary</v>
      </c>
      <c r="V275">
        <f t="shared" si="42"/>
        <v>13</v>
      </c>
      <c r="W275">
        <f t="shared" si="43"/>
        <v>24</v>
      </c>
    </row>
    <row r="276" spans="1:23" ht="45" x14ac:dyDescent="0.25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f t="shared" si="44"/>
        <v>41004.082638888889</v>
      </c>
      <c r="K276">
        <v>1330638829</v>
      </c>
      <c r="L276" s="14">
        <f t="shared" si="36"/>
        <v>40969.704039351847</v>
      </c>
      <c r="M276" s="13">
        <f t="shared" si="37"/>
        <v>2012</v>
      </c>
      <c r="N276" t="b">
        <v>1</v>
      </c>
      <c r="O276">
        <v>113</v>
      </c>
      <c r="P276" t="b">
        <v>1</v>
      </c>
      <c r="Q276" t="s">
        <v>8268</v>
      </c>
      <c r="R276" s="6">
        <f t="shared" si="38"/>
        <v>0.56000000000000005</v>
      </c>
      <c r="S276" s="10">
        <f t="shared" si="39"/>
        <v>55.221238938053098</v>
      </c>
      <c r="T276" t="str">
        <f t="shared" si="40"/>
        <v>film &amp; video/</v>
      </c>
      <c r="U276" t="str">
        <f t="shared" si="41"/>
        <v>documentary</v>
      </c>
      <c r="V276">
        <f t="shared" si="42"/>
        <v>13</v>
      </c>
      <c r="W276">
        <f t="shared" si="43"/>
        <v>24</v>
      </c>
    </row>
    <row r="277" spans="1:23" ht="45" x14ac:dyDescent="0.25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f t="shared" si="44"/>
        <v>41222.865347222221</v>
      </c>
      <c r="K277">
        <v>1349916366</v>
      </c>
      <c r="L277" s="14">
        <f t="shared" si="36"/>
        <v>41192.823680555557</v>
      </c>
      <c r="M277" s="13">
        <f t="shared" si="37"/>
        <v>2012</v>
      </c>
      <c r="N277" t="b">
        <v>1</v>
      </c>
      <c r="O277">
        <v>332</v>
      </c>
      <c r="P277" t="b">
        <v>1</v>
      </c>
      <c r="Q277" t="s">
        <v>8268</v>
      </c>
      <c r="R277" s="6">
        <f t="shared" si="38"/>
        <v>8.3949999999999997E-2</v>
      </c>
      <c r="S277" s="10">
        <f t="shared" si="39"/>
        <v>65.298192771084331</v>
      </c>
      <c r="T277" t="str">
        <f t="shared" si="40"/>
        <v>film &amp; video/</v>
      </c>
      <c r="U277" t="str">
        <f t="shared" si="41"/>
        <v>documentary</v>
      </c>
      <c r="V277">
        <f t="shared" si="42"/>
        <v>13</v>
      </c>
      <c r="W277">
        <f t="shared" si="43"/>
        <v>24</v>
      </c>
    </row>
    <row r="278" spans="1:23" ht="45" x14ac:dyDescent="0.25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f t="shared" si="44"/>
        <v>41026.831874999996</v>
      </c>
      <c r="K278">
        <v>1330394274</v>
      </c>
      <c r="L278" s="14">
        <f t="shared" si="36"/>
        <v>40966.873541666668</v>
      </c>
      <c r="M278" s="13">
        <f t="shared" si="37"/>
        <v>2012</v>
      </c>
      <c r="N278" t="b">
        <v>1</v>
      </c>
      <c r="O278">
        <v>62</v>
      </c>
      <c r="P278" t="b">
        <v>1</v>
      </c>
      <c r="Q278" t="s">
        <v>8268</v>
      </c>
      <c r="R278" s="6">
        <f t="shared" si="38"/>
        <v>0.47599999999999998</v>
      </c>
      <c r="S278" s="10">
        <f t="shared" si="39"/>
        <v>95.225806451612897</v>
      </c>
      <c r="T278" t="str">
        <f t="shared" si="40"/>
        <v>film &amp; video/</v>
      </c>
      <c r="U278" t="str">
        <f t="shared" si="41"/>
        <v>documentary</v>
      </c>
      <c r="V278">
        <f t="shared" si="42"/>
        <v>13</v>
      </c>
      <c r="W278">
        <f t="shared" si="43"/>
        <v>24</v>
      </c>
    </row>
    <row r="279" spans="1:23" ht="45" x14ac:dyDescent="0.25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f t="shared" si="44"/>
        <v>42147.68309027778</v>
      </c>
      <c r="K279">
        <v>1429824219</v>
      </c>
      <c r="L279" s="14">
        <f t="shared" si="36"/>
        <v>42117.68309027778</v>
      </c>
      <c r="M279" s="13">
        <f t="shared" si="37"/>
        <v>2015</v>
      </c>
      <c r="N279" t="b">
        <v>1</v>
      </c>
      <c r="O279">
        <v>951</v>
      </c>
      <c r="P279" t="b">
        <v>1</v>
      </c>
      <c r="Q279" t="s">
        <v>8268</v>
      </c>
      <c r="R279" s="6">
        <f t="shared" si="38"/>
        <v>0.10381538461538461</v>
      </c>
      <c r="S279" s="10">
        <f t="shared" si="39"/>
        <v>75.444794952681391</v>
      </c>
      <c r="T279" t="str">
        <f t="shared" si="40"/>
        <v>film &amp; video/</v>
      </c>
      <c r="U279" t="str">
        <f t="shared" si="41"/>
        <v>documentary</v>
      </c>
      <c r="V279">
        <f t="shared" si="42"/>
        <v>13</v>
      </c>
      <c r="W279">
        <f t="shared" si="43"/>
        <v>24</v>
      </c>
    </row>
    <row r="280" spans="1:23" ht="30" x14ac:dyDescent="0.25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f t="shared" si="44"/>
        <v>41193.832627314812</v>
      </c>
      <c r="K280">
        <v>1347411539</v>
      </c>
      <c r="L280" s="14">
        <f t="shared" si="36"/>
        <v>41163.832627314812</v>
      </c>
      <c r="M280" s="13">
        <f t="shared" si="37"/>
        <v>2012</v>
      </c>
      <c r="N280" t="b">
        <v>1</v>
      </c>
      <c r="O280">
        <v>415</v>
      </c>
      <c r="P280" t="b">
        <v>1</v>
      </c>
      <c r="Q280" t="s">
        <v>8268</v>
      </c>
      <c r="R280" s="6">
        <f t="shared" si="38"/>
        <v>0.50348148148148153</v>
      </c>
      <c r="S280" s="10">
        <f t="shared" si="39"/>
        <v>97.816867469879512</v>
      </c>
      <c r="T280" t="str">
        <f t="shared" si="40"/>
        <v>film &amp; video/</v>
      </c>
      <c r="U280" t="str">
        <f t="shared" si="41"/>
        <v>documentary</v>
      </c>
      <c r="V280">
        <f t="shared" si="42"/>
        <v>13</v>
      </c>
      <c r="W280">
        <f t="shared" si="43"/>
        <v>24</v>
      </c>
    </row>
    <row r="281" spans="1:23" ht="45" x14ac:dyDescent="0.25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f t="shared" si="44"/>
        <v>42792.875694444439</v>
      </c>
      <c r="K281">
        <v>1485237096</v>
      </c>
      <c r="L281" s="14">
        <f t="shared" si="36"/>
        <v>42759.035833333335</v>
      </c>
      <c r="M281" s="13">
        <f t="shared" si="37"/>
        <v>2017</v>
      </c>
      <c r="N281" t="b">
        <v>1</v>
      </c>
      <c r="O281">
        <v>305</v>
      </c>
      <c r="P281" t="b">
        <v>1</v>
      </c>
      <c r="Q281" t="s">
        <v>8268</v>
      </c>
      <c r="R281" s="6">
        <f t="shared" si="38"/>
        <v>0.57318294117647062</v>
      </c>
      <c r="S281" s="10">
        <f t="shared" si="39"/>
        <v>87.685606557377056</v>
      </c>
      <c r="T281" t="str">
        <f t="shared" si="40"/>
        <v>film &amp; video/</v>
      </c>
      <c r="U281" t="str">
        <f t="shared" si="41"/>
        <v>documentary</v>
      </c>
      <c r="V281">
        <f t="shared" si="42"/>
        <v>13</v>
      </c>
      <c r="W281">
        <f t="shared" si="43"/>
        <v>24</v>
      </c>
    </row>
    <row r="282" spans="1:23" ht="45" x14ac:dyDescent="0.25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f t="shared" si="44"/>
        <v>41789.382349537038</v>
      </c>
      <c r="K282">
        <v>1397571035</v>
      </c>
      <c r="L282" s="14">
        <f t="shared" si="36"/>
        <v>41744.382349537038</v>
      </c>
      <c r="M282" s="13">
        <f t="shared" si="37"/>
        <v>2014</v>
      </c>
      <c r="N282" t="b">
        <v>1</v>
      </c>
      <c r="O282">
        <v>2139</v>
      </c>
      <c r="P282" t="b">
        <v>1</v>
      </c>
      <c r="Q282" t="s">
        <v>8268</v>
      </c>
      <c r="R282" s="6">
        <f t="shared" si="38"/>
        <v>0.56144000000000005</v>
      </c>
      <c r="S282" s="10">
        <f t="shared" si="39"/>
        <v>54.748948106591868</v>
      </c>
      <c r="T282" t="str">
        <f t="shared" si="40"/>
        <v>film &amp; video/</v>
      </c>
      <c r="U282" t="str">
        <f t="shared" si="41"/>
        <v>documentary</v>
      </c>
      <c r="V282">
        <f t="shared" si="42"/>
        <v>13</v>
      </c>
      <c r="W282">
        <f t="shared" si="43"/>
        <v>24</v>
      </c>
    </row>
    <row r="283" spans="1:23" ht="45" x14ac:dyDescent="0.25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f t="shared" si="44"/>
        <v>40035.601388888885</v>
      </c>
      <c r="K283">
        <v>1242532513</v>
      </c>
      <c r="L283" s="14">
        <f t="shared" si="36"/>
        <v>39949.955011574071</v>
      </c>
      <c r="M283" s="13">
        <f t="shared" si="37"/>
        <v>2009</v>
      </c>
      <c r="N283" t="b">
        <v>1</v>
      </c>
      <c r="O283">
        <v>79</v>
      </c>
      <c r="P283" t="b">
        <v>1</v>
      </c>
      <c r="Q283" t="s">
        <v>8268</v>
      </c>
      <c r="R283" s="6">
        <f t="shared" si="38"/>
        <v>0.20587636363636358</v>
      </c>
      <c r="S283" s="10">
        <f t="shared" si="39"/>
        <v>83.953417721518989</v>
      </c>
      <c r="T283" t="str">
        <f t="shared" si="40"/>
        <v>film &amp; video/</v>
      </c>
      <c r="U283" t="str">
        <f t="shared" si="41"/>
        <v>documentary</v>
      </c>
      <c r="V283">
        <f t="shared" si="42"/>
        <v>13</v>
      </c>
      <c r="W283">
        <f t="shared" si="43"/>
        <v>24</v>
      </c>
    </row>
    <row r="284" spans="1:23" ht="45" x14ac:dyDescent="0.25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f t="shared" si="44"/>
        <v>40231.708333333328</v>
      </c>
      <c r="K284">
        <v>1263679492</v>
      </c>
      <c r="L284" s="14">
        <f t="shared" si="36"/>
        <v>40194.711712962962</v>
      </c>
      <c r="M284" s="13">
        <f t="shared" si="37"/>
        <v>2010</v>
      </c>
      <c r="N284" t="b">
        <v>1</v>
      </c>
      <c r="O284">
        <v>179</v>
      </c>
      <c r="P284" t="b">
        <v>1</v>
      </c>
      <c r="Q284" t="s">
        <v>8268</v>
      </c>
      <c r="R284" s="6">
        <f t="shared" si="38"/>
        <v>1.1888888888888888E-2</v>
      </c>
      <c r="S284" s="10">
        <f t="shared" si="39"/>
        <v>254.38547486033519</v>
      </c>
      <c r="T284" t="str">
        <f t="shared" si="40"/>
        <v>film &amp; video/</v>
      </c>
      <c r="U284" t="str">
        <f t="shared" si="41"/>
        <v>documentary</v>
      </c>
      <c r="V284">
        <f t="shared" si="42"/>
        <v>13</v>
      </c>
      <c r="W284">
        <f t="shared" si="43"/>
        <v>24</v>
      </c>
    </row>
    <row r="285" spans="1:23" ht="30" x14ac:dyDescent="0.25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f t="shared" si="44"/>
        <v>40694.999305555553</v>
      </c>
      <c r="K285">
        <v>1305219744</v>
      </c>
      <c r="L285" s="14">
        <f t="shared" si="36"/>
        <v>40675.501666666663</v>
      </c>
      <c r="M285" s="13">
        <f t="shared" si="37"/>
        <v>2011</v>
      </c>
      <c r="N285" t="b">
        <v>1</v>
      </c>
      <c r="O285">
        <v>202</v>
      </c>
      <c r="P285" t="b">
        <v>1</v>
      </c>
      <c r="Q285" t="s">
        <v>8268</v>
      </c>
      <c r="R285" s="6">
        <f t="shared" si="38"/>
        <v>0.14272499999999996</v>
      </c>
      <c r="S285" s="10">
        <f t="shared" si="39"/>
        <v>101.8269801980198</v>
      </c>
      <c r="T285" t="str">
        <f t="shared" si="40"/>
        <v>film &amp; video/</v>
      </c>
      <c r="U285" t="str">
        <f t="shared" si="41"/>
        <v>documentary</v>
      </c>
      <c r="V285">
        <f t="shared" si="42"/>
        <v>13</v>
      </c>
      <c r="W285">
        <f t="shared" si="43"/>
        <v>24</v>
      </c>
    </row>
    <row r="286" spans="1:23" ht="45" x14ac:dyDescent="0.25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f t="shared" si="44"/>
        <v>40929.529861111107</v>
      </c>
      <c r="K286">
        <v>1325007780</v>
      </c>
      <c r="L286" s="14">
        <f t="shared" si="36"/>
        <v>40904.529861111107</v>
      </c>
      <c r="M286" s="13">
        <f t="shared" si="37"/>
        <v>2011</v>
      </c>
      <c r="N286" t="b">
        <v>1</v>
      </c>
      <c r="O286">
        <v>760</v>
      </c>
      <c r="P286" t="b">
        <v>1</v>
      </c>
      <c r="Q286" t="s">
        <v>8268</v>
      </c>
      <c r="R286" s="6">
        <f t="shared" si="38"/>
        <v>4.6261499999999976E-2</v>
      </c>
      <c r="S286" s="10">
        <f t="shared" si="39"/>
        <v>55.066394736842106</v>
      </c>
      <c r="T286" t="str">
        <f t="shared" si="40"/>
        <v>film &amp; video/</v>
      </c>
      <c r="U286" t="str">
        <f t="shared" si="41"/>
        <v>documentary</v>
      </c>
      <c r="V286">
        <f t="shared" si="42"/>
        <v>13</v>
      </c>
      <c r="W286">
        <f t="shared" si="43"/>
        <v>24</v>
      </c>
    </row>
    <row r="287" spans="1:23" ht="45" x14ac:dyDescent="0.25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f t="shared" si="44"/>
        <v>41536.547777777778</v>
      </c>
      <c r="K287">
        <v>1377022128</v>
      </c>
      <c r="L287" s="14">
        <f t="shared" si="36"/>
        <v>41506.547777777778</v>
      </c>
      <c r="M287" s="13">
        <f t="shared" si="37"/>
        <v>2013</v>
      </c>
      <c r="N287" t="b">
        <v>1</v>
      </c>
      <c r="O287">
        <v>563</v>
      </c>
      <c r="P287" t="b">
        <v>1</v>
      </c>
      <c r="Q287" t="s">
        <v>8268</v>
      </c>
      <c r="R287" s="6">
        <f t="shared" si="38"/>
        <v>1.2882507142857142</v>
      </c>
      <c r="S287" s="10">
        <f t="shared" si="39"/>
        <v>56.901438721136763</v>
      </c>
      <c r="T287" t="str">
        <f t="shared" si="40"/>
        <v>film &amp; video/</v>
      </c>
      <c r="U287" t="str">
        <f t="shared" si="41"/>
        <v>documentary</v>
      </c>
      <c r="V287">
        <f t="shared" si="42"/>
        <v>13</v>
      </c>
      <c r="W287">
        <f t="shared" si="43"/>
        <v>24</v>
      </c>
    </row>
    <row r="288" spans="1:23" ht="45" x14ac:dyDescent="0.25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f t="shared" si="44"/>
        <v>41358.566249999996</v>
      </c>
      <c r="K288">
        <v>1360352124</v>
      </c>
      <c r="L288" s="14">
        <f t="shared" si="36"/>
        <v>41313.607916666668</v>
      </c>
      <c r="M288" s="13">
        <f t="shared" si="37"/>
        <v>2013</v>
      </c>
      <c r="N288" t="b">
        <v>1</v>
      </c>
      <c r="O288">
        <v>135</v>
      </c>
      <c r="P288" t="b">
        <v>1</v>
      </c>
      <c r="Q288" t="s">
        <v>8268</v>
      </c>
      <c r="R288" s="6">
        <f t="shared" si="38"/>
        <v>9.1533333333333328E-2</v>
      </c>
      <c r="S288" s="10">
        <f t="shared" si="39"/>
        <v>121.28148148148148</v>
      </c>
      <c r="T288" t="str">
        <f t="shared" si="40"/>
        <v>film &amp; video/</v>
      </c>
      <c r="U288" t="str">
        <f t="shared" si="41"/>
        <v>documentary</v>
      </c>
      <c r="V288">
        <f t="shared" si="42"/>
        <v>13</v>
      </c>
      <c r="W288">
        <f t="shared" si="43"/>
        <v>24</v>
      </c>
    </row>
    <row r="289" spans="1:23" ht="30" x14ac:dyDescent="0.25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f t="shared" si="44"/>
        <v>41214.958333333328</v>
      </c>
      <c r="K289">
        <v>1349160018</v>
      </c>
      <c r="L289" s="14">
        <f t="shared" si="36"/>
        <v>41184.069652777776</v>
      </c>
      <c r="M289" s="13">
        <f t="shared" si="37"/>
        <v>2012</v>
      </c>
      <c r="N289" t="b">
        <v>1</v>
      </c>
      <c r="O289">
        <v>290</v>
      </c>
      <c r="P289" t="b">
        <v>1</v>
      </c>
      <c r="Q289" t="s">
        <v>8268</v>
      </c>
      <c r="R289" s="6">
        <f t="shared" si="38"/>
        <v>0.76300000000000001</v>
      </c>
      <c r="S289" s="10">
        <f t="shared" si="39"/>
        <v>91.189655172413794</v>
      </c>
      <c r="T289" t="str">
        <f t="shared" si="40"/>
        <v>film &amp; video/</v>
      </c>
      <c r="U289" t="str">
        <f t="shared" si="41"/>
        <v>documentary</v>
      </c>
      <c r="V289">
        <f t="shared" si="42"/>
        <v>13</v>
      </c>
      <c r="W289">
        <f t="shared" si="43"/>
        <v>24</v>
      </c>
    </row>
    <row r="290" spans="1:23" ht="45" x14ac:dyDescent="0.25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f t="shared" si="44"/>
        <v>41085.960567129623</v>
      </c>
      <c r="K290">
        <v>1337659393</v>
      </c>
      <c r="L290" s="14">
        <f t="shared" si="36"/>
        <v>41050.960567129623</v>
      </c>
      <c r="M290" s="13">
        <f t="shared" si="37"/>
        <v>2012</v>
      </c>
      <c r="N290" t="b">
        <v>1</v>
      </c>
      <c r="O290">
        <v>447</v>
      </c>
      <c r="P290" t="b">
        <v>1</v>
      </c>
      <c r="Q290" t="s">
        <v>8268</v>
      </c>
      <c r="R290" s="6">
        <f t="shared" si="38"/>
        <v>3.2106199999999953E-2</v>
      </c>
      <c r="S290" s="10">
        <f t="shared" si="39"/>
        <v>115.44812080536913</v>
      </c>
      <c r="T290" t="str">
        <f t="shared" si="40"/>
        <v>film &amp; video/</v>
      </c>
      <c r="U290" t="str">
        <f t="shared" si="41"/>
        <v>documentary</v>
      </c>
      <c r="V290">
        <f t="shared" si="42"/>
        <v>13</v>
      </c>
      <c r="W290">
        <f t="shared" si="43"/>
        <v>24</v>
      </c>
    </row>
    <row r="291" spans="1:23" ht="45" x14ac:dyDescent="0.25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f t="shared" si="44"/>
        <v>41580.248078703698</v>
      </c>
      <c r="K291">
        <v>1380797834</v>
      </c>
      <c r="L291" s="14">
        <f t="shared" si="36"/>
        <v>41550.248078703698</v>
      </c>
      <c r="M291" s="13">
        <f t="shared" si="37"/>
        <v>2013</v>
      </c>
      <c r="N291" t="b">
        <v>1</v>
      </c>
      <c r="O291">
        <v>232</v>
      </c>
      <c r="P291" t="b">
        <v>1</v>
      </c>
      <c r="Q291" t="s">
        <v>8268</v>
      </c>
      <c r="R291" s="6">
        <f t="shared" si="38"/>
        <v>4.82E-2</v>
      </c>
      <c r="S291" s="10">
        <f t="shared" si="39"/>
        <v>67.771551724137936</v>
      </c>
      <c r="T291" t="str">
        <f t="shared" si="40"/>
        <v>film &amp; video/</v>
      </c>
      <c r="U291" t="str">
        <f t="shared" si="41"/>
        <v>documentary</v>
      </c>
      <c r="V291">
        <f t="shared" si="42"/>
        <v>13</v>
      </c>
      <c r="W291">
        <f t="shared" si="43"/>
        <v>24</v>
      </c>
    </row>
    <row r="292" spans="1:23" ht="30" x14ac:dyDescent="0.25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f t="shared" si="44"/>
        <v>40576.124305555553</v>
      </c>
      <c r="K292">
        <v>1292316697</v>
      </c>
      <c r="L292" s="14">
        <f t="shared" si="36"/>
        <v>40526.160844907405</v>
      </c>
      <c r="M292" s="13">
        <f t="shared" si="37"/>
        <v>2010</v>
      </c>
      <c r="N292" t="b">
        <v>1</v>
      </c>
      <c r="O292">
        <v>168</v>
      </c>
      <c r="P292" t="b">
        <v>1</v>
      </c>
      <c r="Q292" t="s">
        <v>8268</v>
      </c>
      <c r="R292" s="6">
        <f t="shared" si="38"/>
        <v>6.6844444444444484E-2</v>
      </c>
      <c r="S292" s="10">
        <f t="shared" si="39"/>
        <v>28.576190476190476</v>
      </c>
      <c r="T292" t="str">
        <f t="shared" si="40"/>
        <v>film &amp; video/</v>
      </c>
      <c r="U292" t="str">
        <f t="shared" si="41"/>
        <v>documentary</v>
      </c>
      <c r="V292">
        <f t="shared" si="42"/>
        <v>13</v>
      </c>
      <c r="W292">
        <f t="shared" si="43"/>
        <v>24</v>
      </c>
    </row>
    <row r="293" spans="1:23" ht="45" x14ac:dyDescent="0.25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f t="shared" si="44"/>
        <v>41394.792361111111</v>
      </c>
      <c r="K293">
        <v>1365791246</v>
      </c>
      <c r="L293" s="14">
        <f t="shared" si="36"/>
        <v>41376.560717592591</v>
      </c>
      <c r="M293" s="13">
        <f t="shared" si="37"/>
        <v>2013</v>
      </c>
      <c r="N293" t="b">
        <v>1</v>
      </c>
      <c r="O293">
        <v>128</v>
      </c>
      <c r="P293" t="b">
        <v>1</v>
      </c>
      <c r="Q293" t="s">
        <v>8268</v>
      </c>
      <c r="R293" s="6">
        <f t="shared" si="38"/>
        <v>0.20019999999999999</v>
      </c>
      <c r="S293" s="10">
        <f t="shared" si="39"/>
        <v>46.8828125</v>
      </c>
      <c r="T293" t="str">
        <f t="shared" si="40"/>
        <v>film &amp; video/</v>
      </c>
      <c r="U293" t="str">
        <f t="shared" si="41"/>
        <v>documentary</v>
      </c>
      <c r="V293">
        <f t="shared" si="42"/>
        <v>13</v>
      </c>
      <c r="W293">
        <f t="shared" si="43"/>
        <v>24</v>
      </c>
    </row>
    <row r="294" spans="1:23" ht="45" x14ac:dyDescent="0.25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f t="shared" si="44"/>
        <v>40844.957638888889</v>
      </c>
      <c r="K294">
        <v>1317064599</v>
      </c>
      <c r="L294" s="14">
        <f t="shared" si="36"/>
        <v>40812.594895833332</v>
      </c>
      <c r="M294" s="13">
        <f t="shared" si="37"/>
        <v>2011</v>
      </c>
      <c r="N294" t="b">
        <v>1</v>
      </c>
      <c r="O294">
        <v>493</v>
      </c>
      <c r="P294" t="b">
        <v>1</v>
      </c>
      <c r="Q294" t="s">
        <v>8268</v>
      </c>
      <c r="R294" s="6">
        <f t="shared" si="38"/>
        <v>1.5069333333333294E-2</v>
      </c>
      <c r="S294" s="10">
        <f t="shared" si="39"/>
        <v>154.42231237322514</v>
      </c>
      <c r="T294" t="str">
        <f t="shared" si="40"/>
        <v>film &amp; video/</v>
      </c>
      <c r="U294" t="str">
        <f t="shared" si="41"/>
        <v>documentary</v>
      </c>
      <c r="V294">
        <f t="shared" si="42"/>
        <v>13</v>
      </c>
      <c r="W294">
        <f t="shared" si="43"/>
        <v>24</v>
      </c>
    </row>
    <row r="295" spans="1:23" ht="45" x14ac:dyDescent="0.25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f t="shared" si="44"/>
        <v>41749.459652777776</v>
      </c>
      <c r="K295">
        <v>1395417714</v>
      </c>
      <c r="L295" s="14">
        <f t="shared" si="36"/>
        <v>41719.459652777776</v>
      </c>
      <c r="M295" s="13">
        <f t="shared" si="37"/>
        <v>2014</v>
      </c>
      <c r="N295" t="b">
        <v>1</v>
      </c>
      <c r="O295">
        <v>131</v>
      </c>
      <c r="P295" t="b">
        <v>1</v>
      </c>
      <c r="Q295" t="s">
        <v>8268</v>
      </c>
      <c r="R295" s="6">
        <f t="shared" si="38"/>
        <v>1.3846153846153847E-2</v>
      </c>
      <c r="S295" s="10">
        <f t="shared" si="39"/>
        <v>201.22137404580153</v>
      </c>
      <c r="T295" t="str">
        <f t="shared" si="40"/>
        <v>film &amp; video/</v>
      </c>
      <c r="U295" t="str">
        <f t="shared" si="41"/>
        <v>documentary</v>
      </c>
      <c r="V295">
        <f t="shared" si="42"/>
        <v>13</v>
      </c>
      <c r="W295">
        <f t="shared" si="43"/>
        <v>24</v>
      </c>
    </row>
    <row r="296" spans="1:23" ht="45" x14ac:dyDescent="0.25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f t="shared" si="44"/>
        <v>40378.458333333328</v>
      </c>
      <c r="K296">
        <v>1276480894</v>
      </c>
      <c r="L296" s="14">
        <f t="shared" si="36"/>
        <v>40342.876087962963</v>
      </c>
      <c r="M296" s="13">
        <f t="shared" si="37"/>
        <v>2010</v>
      </c>
      <c r="N296" t="b">
        <v>1</v>
      </c>
      <c r="O296">
        <v>50</v>
      </c>
      <c r="P296" t="b">
        <v>1</v>
      </c>
      <c r="Q296" t="s">
        <v>8268</v>
      </c>
      <c r="R296" s="6">
        <f t="shared" si="38"/>
        <v>0</v>
      </c>
      <c r="S296" s="10">
        <f t="shared" si="39"/>
        <v>100</v>
      </c>
      <c r="T296" t="str">
        <f t="shared" si="40"/>
        <v>film &amp; video/</v>
      </c>
      <c r="U296" t="str">
        <f t="shared" si="41"/>
        <v>documentary</v>
      </c>
      <c r="V296">
        <f t="shared" si="42"/>
        <v>13</v>
      </c>
      <c r="W296">
        <f t="shared" si="43"/>
        <v>24</v>
      </c>
    </row>
    <row r="297" spans="1:23" ht="45" x14ac:dyDescent="0.25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f t="shared" si="44"/>
        <v>41578.791666666664</v>
      </c>
      <c r="K297">
        <v>1378080409</v>
      </c>
      <c r="L297" s="14">
        <f t="shared" si="36"/>
        <v>41518.796400462961</v>
      </c>
      <c r="M297" s="13">
        <f t="shared" si="37"/>
        <v>2013</v>
      </c>
      <c r="N297" t="b">
        <v>1</v>
      </c>
      <c r="O297">
        <v>665</v>
      </c>
      <c r="P297" t="b">
        <v>1</v>
      </c>
      <c r="Q297" t="s">
        <v>8268</v>
      </c>
      <c r="R297" s="6">
        <f t="shared" si="38"/>
        <v>0.33109119999999997</v>
      </c>
      <c r="S297" s="10">
        <f t="shared" si="39"/>
        <v>100.08204511278196</v>
      </c>
      <c r="T297" t="str">
        <f t="shared" si="40"/>
        <v>film &amp; video/</v>
      </c>
      <c r="U297" t="str">
        <f t="shared" si="41"/>
        <v>documentary</v>
      </c>
      <c r="V297">
        <f t="shared" si="42"/>
        <v>13</v>
      </c>
      <c r="W297">
        <f t="shared" si="43"/>
        <v>24</v>
      </c>
    </row>
    <row r="298" spans="1:23" ht="45" x14ac:dyDescent="0.25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f t="shared" si="44"/>
        <v>41159.267164351848</v>
      </c>
      <c r="K298">
        <v>1344857083</v>
      </c>
      <c r="L298" s="14">
        <f t="shared" si="36"/>
        <v>41134.267164351848</v>
      </c>
      <c r="M298" s="13">
        <f t="shared" si="37"/>
        <v>2012</v>
      </c>
      <c r="N298" t="b">
        <v>1</v>
      </c>
      <c r="O298">
        <v>129</v>
      </c>
      <c r="P298" t="b">
        <v>1</v>
      </c>
      <c r="Q298" t="s">
        <v>8268</v>
      </c>
      <c r="R298" s="6">
        <f t="shared" si="38"/>
        <v>0.18726199999999998</v>
      </c>
      <c r="S298" s="10">
        <f t="shared" si="39"/>
        <v>230.08953488372092</v>
      </c>
      <c r="T298" t="str">
        <f t="shared" si="40"/>
        <v>film &amp; video/</v>
      </c>
      <c r="U298" t="str">
        <f t="shared" si="41"/>
        <v>documentary</v>
      </c>
      <c r="V298">
        <f t="shared" si="42"/>
        <v>13</v>
      </c>
      <c r="W298">
        <f t="shared" si="43"/>
        <v>24</v>
      </c>
    </row>
    <row r="299" spans="1:23" ht="45" x14ac:dyDescent="0.25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f t="shared" si="44"/>
        <v>42124.957638888889</v>
      </c>
      <c r="K299">
        <v>1427390901</v>
      </c>
      <c r="L299" s="14">
        <f t="shared" si="36"/>
        <v>42089.519687499997</v>
      </c>
      <c r="M299" s="13">
        <f t="shared" si="37"/>
        <v>2015</v>
      </c>
      <c r="N299" t="b">
        <v>1</v>
      </c>
      <c r="O299">
        <v>142</v>
      </c>
      <c r="P299" t="b">
        <v>1</v>
      </c>
      <c r="Q299" t="s">
        <v>8268</v>
      </c>
      <c r="R299" s="6">
        <f t="shared" si="38"/>
        <v>6.4000000000000003E-3</v>
      </c>
      <c r="S299" s="10">
        <f t="shared" si="39"/>
        <v>141.74647887323943</v>
      </c>
      <c r="T299" t="str">
        <f t="shared" si="40"/>
        <v>film &amp; video/</v>
      </c>
      <c r="U299" t="str">
        <f t="shared" si="41"/>
        <v>documentary</v>
      </c>
      <c r="V299">
        <f t="shared" si="42"/>
        <v>13</v>
      </c>
      <c r="W299">
        <f t="shared" si="43"/>
        <v>24</v>
      </c>
    </row>
    <row r="300" spans="1:23" ht="30" x14ac:dyDescent="0.25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f t="shared" si="44"/>
        <v>41768.666666666664</v>
      </c>
      <c r="K300">
        <v>1394536048</v>
      </c>
      <c r="L300" s="14">
        <f t="shared" si="36"/>
        <v>41709.255185185182</v>
      </c>
      <c r="M300" s="13">
        <f t="shared" si="37"/>
        <v>2014</v>
      </c>
      <c r="N300" t="b">
        <v>1</v>
      </c>
      <c r="O300">
        <v>2436</v>
      </c>
      <c r="P300" t="b">
        <v>1</v>
      </c>
      <c r="Q300" t="s">
        <v>8268</v>
      </c>
      <c r="R300" s="6">
        <f t="shared" si="38"/>
        <v>8.932412698412695E-2</v>
      </c>
      <c r="S300" s="10">
        <f t="shared" si="39"/>
        <v>56.344351395730705</v>
      </c>
      <c r="T300" t="str">
        <f t="shared" si="40"/>
        <v>film &amp; video/</v>
      </c>
      <c r="U300" t="str">
        <f t="shared" si="41"/>
        <v>documentary</v>
      </c>
      <c r="V300">
        <f t="shared" si="42"/>
        <v>13</v>
      </c>
      <c r="W300">
        <f t="shared" si="43"/>
        <v>24</v>
      </c>
    </row>
    <row r="301" spans="1:23" ht="45" x14ac:dyDescent="0.25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f t="shared" si="44"/>
        <v>40499.058564814812</v>
      </c>
      <c r="K301">
        <v>1287379460</v>
      </c>
      <c r="L301" s="14">
        <f t="shared" si="36"/>
        <v>40469.016898148147</v>
      </c>
      <c r="M301" s="13">
        <f t="shared" si="37"/>
        <v>2010</v>
      </c>
      <c r="N301" t="b">
        <v>1</v>
      </c>
      <c r="O301">
        <v>244</v>
      </c>
      <c r="P301" t="b">
        <v>1</v>
      </c>
      <c r="Q301" t="s">
        <v>8268</v>
      </c>
      <c r="R301" s="6">
        <f t="shared" si="38"/>
        <v>0.78952500000000003</v>
      </c>
      <c r="S301" s="10">
        <f t="shared" si="39"/>
        <v>73.341188524590166</v>
      </c>
      <c r="T301" t="str">
        <f t="shared" si="40"/>
        <v>film &amp; video/</v>
      </c>
      <c r="U301" t="str">
        <f t="shared" si="41"/>
        <v>documentary</v>
      </c>
      <c r="V301">
        <f t="shared" si="42"/>
        <v>13</v>
      </c>
      <c r="W301">
        <f t="shared" si="43"/>
        <v>24</v>
      </c>
    </row>
    <row r="302" spans="1:23" ht="45" x14ac:dyDescent="0.25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f t="shared" si="44"/>
        <v>40657.751597222217</v>
      </c>
      <c r="K302">
        <v>1301007738</v>
      </c>
      <c r="L302" s="14">
        <f t="shared" si="36"/>
        <v>40626.751597222217</v>
      </c>
      <c r="M302" s="13">
        <f t="shared" si="37"/>
        <v>2011</v>
      </c>
      <c r="N302" t="b">
        <v>1</v>
      </c>
      <c r="O302">
        <v>298</v>
      </c>
      <c r="P302" t="b">
        <v>1</v>
      </c>
      <c r="Q302" t="s">
        <v>8268</v>
      </c>
      <c r="R302" s="6">
        <f t="shared" si="38"/>
        <v>1.7226399999999996E-2</v>
      </c>
      <c r="S302" s="10">
        <f t="shared" si="39"/>
        <v>85.337785234899329</v>
      </c>
      <c r="T302" t="str">
        <f t="shared" si="40"/>
        <v>film &amp; video/</v>
      </c>
      <c r="U302" t="str">
        <f t="shared" si="41"/>
        <v>documentary</v>
      </c>
      <c r="V302">
        <f t="shared" si="42"/>
        <v>13</v>
      </c>
      <c r="W302">
        <f t="shared" si="43"/>
        <v>24</v>
      </c>
    </row>
    <row r="303" spans="1:23" ht="45" x14ac:dyDescent="0.25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f t="shared" si="44"/>
        <v>41352.487673611111</v>
      </c>
      <c r="K303">
        <v>1360258935</v>
      </c>
      <c r="L303" s="14">
        <f t="shared" si="36"/>
        <v>41312.529340277775</v>
      </c>
      <c r="M303" s="13">
        <f t="shared" si="37"/>
        <v>2013</v>
      </c>
      <c r="N303" t="b">
        <v>1</v>
      </c>
      <c r="O303">
        <v>251</v>
      </c>
      <c r="P303" t="b">
        <v>1</v>
      </c>
      <c r="Q303" t="s">
        <v>8268</v>
      </c>
      <c r="R303" s="6">
        <f t="shared" si="38"/>
        <v>0.18734999999999993</v>
      </c>
      <c r="S303" s="10">
        <f t="shared" si="39"/>
        <v>61.496215139442228</v>
      </c>
      <c r="T303" t="str">
        <f t="shared" si="40"/>
        <v>film &amp; video/</v>
      </c>
      <c r="U303" t="str">
        <f t="shared" si="41"/>
        <v>documentary</v>
      </c>
      <c r="V303">
        <f t="shared" si="42"/>
        <v>13</v>
      </c>
      <c r="W303">
        <f t="shared" si="43"/>
        <v>24</v>
      </c>
    </row>
    <row r="304" spans="1:23" ht="45" x14ac:dyDescent="0.25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f t="shared" si="44"/>
        <v>40963.648587962962</v>
      </c>
      <c r="K304">
        <v>1327523638</v>
      </c>
      <c r="L304" s="14">
        <f t="shared" si="36"/>
        <v>40933.648587962962</v>
      </c>
      <c r="M304" s="13">
        <f t="shared" si="37"/>
        <v>2012</v>
      </c>
      <c r="N304" t="b">
        <v>1</v>
      </c>
      <c r="O304">
        <v>108</v>
      </c>
      <c r="P304" t="b">
        <v>1</v>
      </c>
      <c r="Q304" t="s">
        <v>8268</v>
      </c>
      <c r="R304" s="6">
        <f t="shared" si="38"/>
        <v>4.5999999999999999E-3</v>
      </c>
      <c r="S304" s="10">
        <f t="shared" si="39"/>
        <v>93.018518518518519</v>
      </c>
      <c r="T304" t="str">
        <f t="shared" si="40"/>
        <v>film &amp; video/</v>
      </c>
      <c r="U304" t="str">
        <f t="shared" si="41"/>
        <v>documentary</v>
      </c>
      <c r="V304">
        <f t="shared" si="42"/>
        <v>13</v>
      </c>
      <c r="W304">
        <f t="shared" si="43"/>
        <v>24</v>
      </c>
    </row>
    <row r="305" spans="1:23" ht="45" x14ac:dyDescent="0.25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f t="shared" si="44"/>
        <v>41061.862800925919</v>
      </c>
      <c r="K305">
        <v>1336009346</v>
      </c>
      <c r="L305" s="14">
        <f t="shared" si="36"/>
        <v>41031.862800925919</v>
      </c>
      <c r="M305" s="13">
        <f t="shared" si="37"/>
        <v>2012</v>
      </c>
      <c r="N305" t="b">
        <v>1</v>
      </c>
      <c r="O305">
        <v>82</v>
      </c>
      <c r="P305" t="b">
        <v>1</v>
      </c>
      <c r="Q305" t="s">
        <v>8268</v>
      </c>
      <c r="R305" s="6">
        <f t="shared" si="38"/>
        <v>0.37466666666666665</v>
      </c>
      <c r="S305" s="10">
        <f t="shared" si="39"/>
        <v>50.292682926829265</v>
      </c>
      <c r="T305" t="str">
        <f t="shared" si="40"/>
        <v>film &amp; video/</v>
      </c>
      <c r="U305" t="str">
        <f t="shared" si="41"/>
        <v>documentary</v>
      </c>
      <c r="V305">
        <f t="shared" si="42"/>
        <v>13</v>
      </c>
      <c r="W305">
        <f t="shared" si="43"/>
        <v>24</v>
      </c>
    </row>
    <row r="306" spans="1:23" ht="30" x14ac:dyDescent="0.25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f t="shared" si="44"/>
        <v>41152.875</v>
      </c>
      <c r="K306">
        <v>1343096197</v>
      </c>
      <c r="L306" s="14">
        <f t="shared" si="36"/>
        <v>41113.88653935185</v>
      </c>
      <c r="M306" s="13">
        <f t="shared" si="37"/>
        <v>2012</v>
      </c>
      <c r="N306" t="b">
        <v>1</v>
      </c>
      <c r="O306">
        <v>74</v>
      </c>
      <c r="P306" t="b">
        <v>1</v>
      </c>
      <c r="Q306" t="s">
        <v>8268</v>
      </c>
      <c r="R306" s="6">
        <f t="shared" si="38"/>
        <v>1.3164705882352941</v>
      </c>
      <c r="S306" s="10">
        <f t="shared" si="39"/>
        <v>106.43243243243244</v>
      </c>
      <c r="T306" t="str">
        <f t="shared" si="40"/>
        <v>film &amp; video/</v>
      </c>
      <c r="U306" t="str">
        <f t="shared" si="41"/>
        <v>documentary</v>
      </c>
      <c r="V306">
        <f t="shared" si="42"/>
        <v>13</v>
      </c>
      <c r="W306">
        <f t="shared" si="43"/>
        <v>24</v>
      </c>
    </row>
    <row r="307" spans="1:23" ht="30" x14ac:dyDescent="0.25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f t="shared" si="44"/>
        <v>40978.421863425923</v>
      </c>
      <c r="K307">
        <v>1328800049</v>
      </c>
      <c r="L307" s="14">
        <f t="shared" si="36"/>
        <v>40948.421863425923</v>
      </c>
      <c r="M307" s="13">
        <f t="shared" si="37"/>
        <v>2012</v>
      </c>
      <c r="N307" t="b">
        <v>1</v>
      </c>
      <c r="O307">
        <v>189</v>
      </c>
      <c r="P307" t="b">
        <v>1</v>
      </c>
      <c r="Q307" t="s">
        <v>8268</v>
      </c>
      <c r="R307" s="6">
        <f t="shared" si="38"/>
        <v>0.30333333333333334</v>
      </c>
      <c r="S307" s="10">
        <f t="shared" si="39"/>
        <v>51.719576719576722</v>
      </c>
      <c r="T307" t="str">
        <f t="shared" si="40"/>
        <v>film &amp; video/</v>
      </c>
      <c r="U307" t="str">
        <f t="shared" si="41"/>
        <v>documentary</v>
      </c>
      <c r="V307">
        <f t="shared" si="42"/>
        <v>13</v>
      </c>
      <c r="W307">
        <f t="shared" si="43"/>
        <v>24</v>
      </c>
    </row>
    <row r="308" spans="1:23" ht="30" x14ac:dyDescent="0.25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f t="shared" si="44"/>
        <v>41353.587187499994</v>
      </c>
      <c r="K308">
        <v>1362081933</v>
      </c>
      <c r="L308" s="14">
        <f t="shared" si="36"/>
        <v>41333.628854166665</v>
      </c>
      <c r="M308" s="13">
        <f t="shared" si="37"/>
        <v>2013</v>
      </c>
      <c r="N308" t="b">
        <v>1</v>
      </c>
      <c r="O308">
        <v>80</v>
      </c>
      <c r="P308" t="b">
        <v>1</v>
      </c>
      <c r="Q308" t="s">
        <v>8268</v>
      </c>
      <c r="R308" s="6">
        <f t="shared" si="38"/>
        <v>1.929</v>
      </c>
      <c r="S308" s="10">
        <f t="shared" si="39"/>
        <v>36.612499999999997</v>
      </c>
      <c r="T308" t="str">
        <f t="shared" si="40"/>
        <v>film &amp; video/</v>
      </c>
      <c r="U308" t="str">
        <f t="shared" si="41"/>
        <v>documentary</v>
      </c>
      <c r="V308">
        <f t="shared" si="42"/>
        <v>13</v>
      </c>
      <c r="W308">
        <f t="shared" si="43"/>
        <v>24</v>
      </c>
    </row>
    <row r="309" spans="1:23" x14ac:dyDescent="0.25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f t="shared" si="44"/>
        <v>41312.736122685186</v>
      </c>
      <c r="K309">
        <v>1357684801</v>
      </c>
      <c r="L309" s="14">
        <f t="shared" si="36"/>
        <v>41282.736122685186</v>
      </c>
      <c r="M309" s="13">
        <f t="shared" si="37"/>
        <v>2013</v>
      </c>
      <c r="N309" t="b">
        <v>1</v>
      </c>
      <c r="O309">
        <v>576</v>
      </c>
      <c r="P309" t="b">
        <v>1</v>
      </c>
      <c r="Q309" t="s">
        <v>8268</v>
      </c>
      <c r="R309" s="6">
        <f t="shared" si="38"/>
        <v>0.11318181818181818</v>
      </c>
      <c r="S309" s="10">
        <f t="shared" si="39"/>
        <v>42.517361111111114</v>
      </c>
      <c r="T309" t="str">
        <f t="shared" si="40"/>
        <v>film &amp; video/</v>
      </c>
      <c r="U309" t="str">
        <f t="shared" si="41"/>
        <v>documentary</v>
      </c>
      <c r="V309">
        <f t="shared" si="42"/>
        <v>13</v>
      </c>
      <c r="W309">
        <f t="shared" si="43"/>
        <v>24</v>
      </c>
    </row>
    <row r="310" spans="1:23" ht="45" x14ac:dyDescent="0.25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f t="shared" si="44"/>
        <v>40612.486226851848</v>
      </c>
      <c r="K310">
        <v>1295887210</v>
      </c>
      <c r="L310" s="14">
        <f t="shared" si="36"/>
        <v>40567.486226851848</v>
      </c>
      <c r="M310" s="13">
        <f t="shared" si="37"/>
        <v>2011</v>
      </c>
      <c r="N310" t="b">
        <v>1</v>
      </c>
      <c r="O310">
        <v>202</v>
      </c>
      <c r="P310" t="b">
        <v>1</v>
      </c>
      <c r="Q310" t="s">
        <v>8268</v>
      </c>
      <c r="R310" s="6">
        <f t="shared" si="38"/>
        <v>5.566666666666667E-2</v>
      </c>
      <c r="S310" s="10">
        <f t="shared" si="39"/>
        <v>62.712871287128714</v>
      </c>
      <c r="T310" t="str">
        <f t="shared" si="40"/>
        <v>film &amp; video/</v>
      </c>
      <c r="U310" t="str">
        <f t="shared" si="41"/>
        <v>documentary</v>
      </c>
      <c r="V310">
        <f t="shared" si="42"/>
        <v>13</v>
      </c>
      <c r="W310">
        <f t="shared" si="43"/>
        <v>24</v>
      </c>
    </row>
    <row r="311" spans="1:23" ht="45" x14ac:dyDescent="0.25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f t="shared" si="44"/>
        <v>41155.543217592589</v>
      </c>
      <c r="K311">
        <v>1344880934</v>
      </c>
      <c r="L311" s="14">
        <f t="shared" si="36"/>
        <v>41134.543217592589</v>
      </c>
      <c r="M311" s="13">
        <f t="shared" si="37"/>
        <v>2012</v>
      </c>
      <c r="N311" t="b">
        <v>1</v>
      </c>
      <c r="O311">
        <v>238</v>
      </c>
      <c r="P311" t="b">
        <v>1</v>
      </c>
      <c r="Q311" t="s">
        <v>8268</v>
      </c>
      <c r="R311" s="6">
        <f t="shared" si="38"/>
        <v>0.18944444444444444</v>
      </c>
      <c r="S311" s="10">
        <f t="shared" si="39"/>
        <v>89.957983193277315</v>
      </c>
      <c r="T311" t="str">
        <f t="shared" si="40"/>
        <v>film &amp; video/</v>
      </c>
      <c r="U311" t="str">
        <f t="shared" si="41"/>
        <v>documentary</v>
      </c>
      <c r="V311">
        <f t="shared" si="42"/>
        <v>13</v>
      </c>
      <c r="W311">
        <f t="shared" si="43"/>
        <v>24</v>
      </c>
    </row>
    <row r="312" spans="1:23" ht="45" x14ac:dyDescent="0.25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f t="shared" si="44"/>
        <v>40835.875</v>
      </c>
      <c r="K312">
        <v>1317788623</v>
      </c>
      <c r="L312" s="14">
        <f t="shared" si="36"/>
        <v>40820.974803240737</v>
      </c>
      <c r="M312" s="13">
        <f t="shared" si="37"/>
        <v>2011</v>
      </c>
      <c r="N312" t="b">
        <v>1</v>
      </c>
      <c r="O312">
        <v>36</v>
      </c>
      <c r="P312" t="b">
        <v>1</v>
      </c>
      <c r="Q312" t="s">
        <v>8268</v>
      </c>
      <c r="R312" s="6">
        <f t="shared" si="38"/>
        <v>4.1289999999999966E-2</v>
      </c>
      <c r="S312" s="10">
        <f t="shared" si="39"/>
        <v>28.924722222222222</v>
      </c>
      <c r="T312" t="str">
        <f t="shared" si="40"/>
        <v>film &amp; video/</v>
      </c>
      <c r="U312" t="str">
        <f t="shared" si="41"/>
        <v>documentary</v>
      </c>
      <c r="V312">
        <f t="shared" si="42"/>
        <v>13</v>
      </c>
      <c r="W312">
        <f t="shared" si="43"/>
        <v>24</v>
      </c>
    </row>
    <row r="313" spans="1:23" ht="30" x14ac:dyDescent="0.25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f t="shared" si="44"/>
        <v>40909.124305555553</v>
      </c>
      <c r="K313">
        <v>1321852592</v>
      </c>
      <c r="L313" s="14">
        <f t="shared" si="36"/>
        <v>40868.011481481481</v>
      </c>
      <c r="M313" s="13">
        <f t="shared" si="37"/>
        <v>2011</v>
      </c>
      <c r="N313" t="b">
        <v>1</v>
      </c>
      <c r="O313">
        <v>150</v>
      </c>
      <c r="P313" t="b">
        <v>1</v>
      </c>
      <c r="Q313" t="s">
        <v>8268</v>
      </c>
      <c r="R313" s="6">
        <f t="shared" si="38"/>
        <v>4.1016500000000088E-2</v>
      </c>
      <c r="S313" s="10">
        <f t="shared" si="39"/>
        <v>138.8022</v>
      </c>
      <c r="T313" t="str">
        <f t="shared" si="40"/>
        <v>film &amp; video/</v>
      </c>
      <c r="U313" t="str">
        <f t="shared" si="41"/>
        <v>documentary</v>
      </c>
      <c r="V313">
        <f t="shared" si="42"/>
        <v>13</v>
      </c>
      <c r="W313">
        <f t="shared" si="43"/>
        <v>24</v>
      </c>
    </row>
    <row r="314" spans="1:23" ht="45" x14ac:dyDescent="0.25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f t="shared" si="44"/>
        <v>41378.669351851851</v>
      </c>
      <c r="K314">
        <v>1363381432</v>
      </c>
      <c r="L314" s="14">
        <f t="shared" si="36"/>
        <v>41348.669351851851</v>
      </c>
      <c r="M314" s="13">
        <f t="shared" si="37"/>
        <v>2013</v>
      </c>
      <c r="N314" t="b">
        <v>1</v>
      </c>
      <c r="O314">
        <v>146</v>
      </c>
      <c r="P314" t="b">
        <v>1</v>
      </c>
      <c r="Q314" t="s">
        <v>8268</v>
      </c>
      <c r="R314" s="6">
        <f t="shared" si="38"/>
        <v>0.11874999999999999</v>
      </c>
      <c r="S314" s="10">
        <f t="shared" si="39"/>
        <v>61.301369863013697</v>
      </c>
      <c r="T314" t="str">
        <f t="shared" si="40"/>
        <v>film &amp; video/</v>
      </c>
      <c r="U314" t="str">
        <f t="shared" si="41"/>
        <v>documentary</v>
      </c>
      <c r="V314">
        <f t="shared" si="42"/>
        <v>13</v>
      </c>
      <c r="W314">
        <f t="shared" si="43"/>
        <v>24</v>
      </c>
    </row>
    <row r="315" spans="1:23" ht="45" x14ac:dyDescent="0.25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f t="shared" si="44"/>
        <v>40401.457638888889</v>
      </c>
      <c r="K315">
        <v>1277702894</v>
      </c>
      <c r="L315" s="14">
        <f t="shared" si="36"/>
        <v>40357.019606481481</v>
      </c>
      <c r="M315" s="13">
        <f t="shared" si="37"/>
        <v>2010</v>
      </c>
      <c r="N315" t="b">
        <v>1</v>
      </c>
      <c r="O315">
        <v>222</v>
      </c>
      <c r="P315" t="b">
        <v>1</v>
      </c>
      <c r="Q315" t="s">
        <v>8268</v>
      </c>
      <c r="R315" s="6">
        <f t="shared" si="38"/>
        <v>4.7352941176470591E-2</v>
      </c>
      <c r="S315" s="10">
        <f t="shared" si="39"/>
        <v>80.202702702702709</v>
      </c>
      <c r="T315" t="str">
        <f t="shared" si="40"/>
        <v>film &amp; video/</v>
      </c>
      <c r="U315" t="str">
        <f t="shared" si="41"/>
        <v>documentary</v>
      </c>
      <c r="V315">
        <f t="shared" si="42"/>
        <v>13</v>
      </c>
      <c r="W315">
        <f t="shared" si="43"/>
        <v>24</v>
      </c>
    </row>
    <row r="316" spans="1:23" ht="45" x14ac:dyDescent="0.25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f t="shared" si="44"/>
        <v>41334.624861111108</v>
      </c>
      <c r="K316">
        <v>1359575988</v>
      </c>
      <c r="L316" s="14">
        <f t="shared" si="36"/>
        <v>41304.624861111108</v>
      </c>
      <c r="M316" s="13">
        <f t="shared" si="37"/>
        <v>2013</v>
      </c>
      <c r="N316" t="b">
        <v>1</v>
      </c>
      <c r="O316">
        <v>120</v>
      </c>
      <c r="P316" t="b">
        <v>1</v>
      </c>
      <c r="Q316" t="s">
        <v>8268</v>
      </c>
      <c r="R316" s="6">
        <f t="shared" si="38"/>
        <v>2.8515000000000001</v>
      </c>
      <c r="S316" s="10">
        <f t="shared" si="39"/>
        <v>32.095833333333331</v>
      </c>
      <c r="T316" t="str">
        <f t="shared" si="40"/>
        <v>film &amp; video/</v>
      </c>
      <c r="U316" t="str">
        <f t="shared" si="41"/>
        <v>documentary</v>
      </c>
      <c r="V316">
        <f t="shared" si="42"/>
        <v>13</v>
      </c>
      <c r="W316">
        <f t="shared" si="43"/>
        <v>24</v>
      </c>
    </row>
    <row r="317" spans="1:23" ht="45" x14ac:dyDescent="0.25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f t="shared" si="44"/>
        <v>41143.564050925925</v>
      </c>
      <c r="K317">
        <v>1343068334</v>
      </c>
      <c r="L317" s="14">
        <f t="shared" si="36"/>
        <v>41113.564050925925</v>
      </c>
      <c r="M317" s="13">
        <f t="shared" si="37"/>
        <v>2012</v>
      </c>
      <c r="N317" t="b">
        <v>1</v>
      </c>
      <c r="O317">
        <v>126</v>
      </c>
      <c r="P317" t="b">
        <v>1</v>
      </c>
      <c r="Q317" t="s">
        <v>8268</v>
      </c>
      <c r="R317" s="6">
        <f t="shared" si="38"/>
        <v>1.248E-2</v>
      </c>
      <c r="S317" s="10">
        <f t="shared" si="39"/>
        <v>200.88888888888889</v>
      </c>
      <c r="T317" t="str">
        <f t="shared" si="40"/>
        <v>film &amp; video/</v>
      </c>
      <c r="U317" t="str">
        <f t="shared" si="41"/>
        <v>documentary</v>
      </c>
      <c r="V317">
        <f t="shared" si="42"/>
        <v>13</v>
      </c>
      <c r="W317">
        <f t="shared" si="43"/>
        <v>24</v>
      </c>
    </row>
    <row r="318" spans="1:23" ht="30" x14ac:dyDescent="0.25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f t="shared" si="44"/>
        <v>41983.999305555553</v>
      </c>
      <c r="K318">
        <v>1415398197</v>
      </c>
      <c r="L318" s="14">
        <f t="shared" si="36"/>
        <v>41950.715243055551</v>
      </c>
      <c r="M318" s="13">
        <f t="shared" si="37"/>
        <v>2014</v>
      </c>
      <c r="N318" t="b">
        <v>1</v>
      </c>
      <c r="O318">
        <v>158</v>
      </c>
      <c r="P318" t="b">
        <v>1</v>
      </c>
      <c r="Q318" t="s">
        <v>8268</v>
      </c>
      <c r="R318" s="6">
        <f t="shared" si="38"/>
        <v>0.13773333333333335</v>
      </c>
      <c r="S318" s="10">
        <f t="shared" si="39"/>
        <v>108.01265822784811</v>
      </c>
      <c r="T318" t="str">
        <f t="shared" si="40"/>
        <v>film &amp; video/</v>
      </c>
      <c r="U318" t="str">
        <f t="shared" si="41"/>
        <v>documentary</v>
      </c>
      <c r="V318">
        <f t="shared" si="42"/>
        <v>13</v>
      </c>
      <c r="W318">
        <f t="shared" si="43"/>
        <v>24</v>
      </c>
    </row>
    <row r="319" spans="1:23" ht="30" x14ac:dyDescent="0.25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f t="shared" si="44"/>
        <v>41619.468553240738</v>
      </c>
      <c r="K319">
        <v>1384186483</v>
      </c>
      <c r="L319" s="14">
        <f t="shared" si="36"/>
        <v>41589.468553240738</v>
      </c>
      <c r="M319" s="13">
        <f t="shared" si="37"/>
        <v>2013</v>
      </c>
      <c r="N319" t="b">
        <v>1</v>
      </c>
      <c r="O319">
        <v>316</v>
      </c>
      <c r="P319" t="b">
        <v>1</v>
      </c>
      <c r="Q319" t="s">
        <v>8268</v>
      </c>
      <c r="R319" s="6">
        <f t="shared" si="38"/>
        <v>8.0333333333333333E-3</v>
      </c>
      <c r="S319" s="10">
        <f t="shared" si="39"/>
        <v>95.699367088607602</v>
      </c>
      <c r="T319" t="str">
        <f t="shared" si="40"/>
        <v>film &amp; video/</v>
      </c>
      <c r="U319" t="str">
        <f t="shared" si="41"/>
        <v>documentary</v>
      </c>
      <c r="V319">
        <f t="shared" si="42"/>
        <v>13</v>
      </c>
      <c r="W319">
        <f t="shared" si="43"/>
        <v>24</v>
      </c>
    </row>
    <row r="320" spans="1:23" ht="45" x14ac:dyDescent="0.25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f t="shared" si="44"/>
        <v>41359.788784722223</v>
      </c>
      <c r="K320">
        <v>1361753751</v>
      </c>
      <c r="L320" s="14">
        <f t="shared" si="36"/>
        <v>41329.830451388887</v>
      </c>
      <c r="M320" s="13">
        <f t="shared" si="37"/>
        <v>2013</v>
      </c>
      <c r="N320" t="b">
        <v>1</v>
      </c>
      <c r="O320">
        <v>284</v>
      </c>
      <c r="P320" t="b">
        <v>1</v>
      </c>
      <c r="Q320" t="s">
        <v>8268</v>
      </c>
      <c r="R320" s="6">
        <f t="shared" si="38"/>
        <v>1.8331999999999999</v>
      </c>
      <c r="S320" s="10">
        <f t="shared" si="39"/>
        <v>49.880281690140848</v>
      </c>
      <c r="T320" t="str">
        <f t="shared" si="40"/>
        <v>film &amp; video/</v>
      </c>
      <c r="U320" t="str">
        <f t="shared" si="41"/>
        <v>documentary</v>
      </c>
      <c r="V320">
        <f t="shared" si="42"/>
        <v>13</v>
      </c>
      <c r="W320">
        <f t="shared" si="43"/>
        <v>24</v>
      </c>
    </row>
    <row r="321" spans="1:23" ht="60" x14ac:dyDescent="0.25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f t="shared" si="44"/>
        <v>40211.124305555553</v>
      </c>
      <c r="K321">
        <v>1257538029</v>
      </c>
      <c r="L321" s="14">
        <f t="shared" si="36"/>
        <v>40123.629965277774</v>
      </c>
      <c r="M321" s="13">
        <f t="shared" si="37"/>
        <v>2009</v>
      </c>
      <c r="N321" t="b">
        <v>1</v>
      </c>
      <c r="O321">
        <v>51</v>
      </c>
      <c r="P321" t="b">
        <v>1</v>
      </c>
      <c r="Q321" t="s">
        <v>8268</v>
      </c>
      <c r="R321" s="6">
        <f t="shared" si="38"/>
        <v>0.1268</v>
      </c>
      <c r="S321" s="10">
        <f t="shared" si="39"/>
        <v>110.47058823529412</v>
      </c>
      <c r="T321" t="str">
        <f t="shared" si="40"/>
        <v>film &amp; video/</v>
      </c>
      <c r="U321" t="str">
        <f t="shared" si="41"/>
        <v>documentary</v>
      </c>
      <c r="V321">
        <f t="shared" si="42"/>
        <v>13</v>
      </c>
      <c r="W321">
        <f t="shared" si="43"/>
        <v>24</v>
      </c>
    </row>
    <row r="322" spans="1:23" ht="45" x14ac:dyDescent="0.25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f t="shared" si="44"/>
        <v>42360.749999999993</v>
      </c>
      <c r="K322">
        <v>1448284433</v>
      </c>
      <c r="L322" s="14">
        <f t="shared" si="36"/>
        <v>42331.34297453703</v>
      </c>
      <c r="M322" s="13">
        <f t="shared" si="37"/>
        <v>2015</v>
      </c>
      <c r="N322" t="b">
        <v>1</v>
      </c>
      <c r="O322">
        <v>158</v>
      </c>
      <c r="P322" t="b">
        <v>1</v>
      </c>
      <c r="Q322" t="s">
        <v>8268</v>
      </c>
      <c r="R322" s="6">
        <f t="shared" si="38"/>
        <v>6.5799999999999997E-2</v>
      </c>
      <c r="S322" s="10">
        <f t="shared" si="39"/>
        <v>134.91139240506328</v>
      </c>
      <c r="T322" t="str">
        <f t="shared" si="40"/>
        <v>film &amp; video/</v>
      </c>
      <c r="U322" t="str">
        <f t="shared" si="41"/>
        <v>documentary</v>
      </c>
      <c r="V322">
        <f t="shared" si="42"/>
        <v>13</v>
      </c>
      <c r="W322">
        <f t="shared" si="43"/>
        <v>24</v>
      </c>
    </row>
    <row r="323" spans="1:23" ht="45" x14ac:dyDescent="0.25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f t="shared" si="44"/>
        <v>42682.279930555553</v>
      </c>
      <c r="K323">
        <v>1475577786</v>
      </c>
      <c r="L323" s="14">
        <f t="shared" ref="L323:L386" si="45">(K323/86400)+25569+(-5/24)</f>
        <v>42647.238263888888</v>
      </c>
      <c r="M323" s="13">
        <f t="shared" ref="M323:M386" si="46">YEAR(L323)</f>
        <v>2016</v>
      </c>
      <c r="N323" t="b">
        <v>1</v>
      </c>
      <c r="O323">
        <v>337</v>
      </c>
      <c r="P323" t="b">
        <v>1</v>
      </c>
      <c r="Q323" t="s">
        <v>8268</v>
      </c>
      <c r="R323" s="6">
        <f t="shared" ref="R323:R386" si="47">(E323-D323)/D323</f>
        <v>2.6628571428571429E-2</v>
      </c>
      <c r="S323" s="10">
        <f t="shared" ref="S323:S386" si="48">E323/O323</f>
        <v>106.62314540059347</v>
      </c>
      <c r="T323" t="str">
        <f t="shared" ref="T323:T386" si="49">LEFT(Q323,V323)</f>
        <v>film &amp; video/</v>
      </c>
      <c r="U323" t="str">
        <f t="shared" ref="U323:U386" si="50">RIGHT(Q323, W323-V323)</f>
        <v>documentary</v>
      </c>
      <c r="V323">
        <f t="shared" ref="V323:V386" si="51">FIND("/",Q323)</f>
        <v>13</v>
      </c>
      <c r="W323">
        <f t="shared" ref="W323:W386" si="52">LEN(Q323)</f>
        <v>24</v>
      </c>
    </row>
    <row r="324" spans="1:23" ht="30" x14ac:dyDescent="0.25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f t="shared" ref="J324:J387" si="53">(I324/86400)+25569+(-5/24)</f>
        <v>42503.361666666664</v>
      </c>
      <c r="K324">
        <v>1460554848</v>
      </c>
      <c r="L324" s="14">
        <f t="shared" si="45"/>
        <v>42473.361666666664</v>
      </c>
      <c r="M324" s="13">
        <f t="shared" si="46"/>
        <v>2016</v>
      </c>
      <c r="N324" t="b">
        <v>1</v>
      </c>
      <c r="O324">
        <v>186</v>
      </c>
      <c r="P324" t="b">
        <v>1</v>
      </c>
      <c r="Q324" t="s">
        <v>8268</v>
      </c>
      <c r="R324" s="6">
        <f t="shared" si="47"/>
        <v>7.9119999999999996E-2</v>
      </c>
      <c r="S324" s="10">
        <f t="shared" si="48"/>
        <v>145.04301075268816</v>
      </c>
      <c r="T324" t="str">
        <f t="shared" si="49"/>
        <v>film &amp; video/</v>
      </c>
      <c r="U324" t="str">
        <f t="shared" si="50"/>
        <v>documentary</v>
      </c>
      <c r="V324">
        <f t="shared" si="51"/>
        <v>13</v>
      </c>
      <c r="W324">
        <f t="shared" si="52"/>
        <v>24</v>
      </c>
    </row>
    <row r="325" spans="1:23" ht="45" x14ac:dyDescent="0.25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f t="shared" si="53"/>
        <v>42725.124305555553</v>
      </c>
      <c r="K325">
        <v>1479886966</v>
      </c>
      <c r="L325" s="14">
        <f t="shared" si="45"/>
        <v>42697.113032407404</v>
      </c>
      <c r="M325" s="13">
        <f t="shared" si="46"/>
        <v>2016</v>
      </c>
      <c r="N325" t="b">
        <v>1</v>
      </c>
      <c r="O325">
        <v>58</v>
      </c>
      <c r="P325" t="b">
        <v>1</v>
      </c>
      <c r="Q325" t="s">
        <v>8268</v>
      </c>
      <c r="R325" s="6">
        <f t="shared" si="47"/>
        <v>0.23074074074074075</v>
      </c>
      <c r="S325" s="10">
        <f t="shared" si="48"/>
        <v>114.58620689655173</v>
      </c>
      <c r="T325" t="str">
        <f t="shared" si="49"/>
        <v>film &amp; video/</v>
      </c>
      <c r="U325" t="str">
        <f t="shared" si="50"/>
        <v>documentary</v>
      </c>
      <c r="V325">
        <f t="shared" si="51"/>
        <v>13</v>
      </c>
      <c r="W325">
        <f t="shared" si="52"/>
        <v>24</v>
      </c>
    </row>
    <row r="326" spans="1:23" ht="45" x14ac:dyDescent="0.25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f t="shared" si="53"/>
        <v>42217.417916666665</v>
      </c>
      <c r="K326">
        <v>1435590108</v>
      </c>
      <c r="L326" s="14">
        <f t="shared" si="45"/>
        <v>42184.417916666665</v>
      </c>
      <c r="M326" s="13">
        <f t="shared" si="46"/>
        <v>2015</v>
      </c>
      <c r="N326" t="b">
        <v>1</v>
      </c>
      <c r="O326">
        <v>82</v>
      </c>
      <c r="P326" t="b">
        <v>1</v>
      </c>
      <c r="Q326" t="s">
        <v>8268</v>
      </c>
      <c r="R326" s="6">
        <f t="shared" si="47"/>
        <v>1.6E-2</v>
      </c>
      <c r="S326" s="10">
        <f t="shared" si="48"/>
        <v>105.3170731707317</v>
      </c>
      <c r="T326" t="str">
        <f t="shared" si="49"/>
        <v>film &amp; video/</v>
      </c>
      <c r="U326" t="str">
        <f t="shared" si="50"/>
        <v>documentary</v>
      </c>
      <c r="V326">
        <f t="shared" si="51"/>
        <v>13</v>
      </c>
      <c r="W326">
        <f t="shared" si="52"/>
        <v>24</v>
      </c>
    </row>
    <row r="327" spans="1:23" ht="45" x14ac:dyDescent="0.25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f t="shared" si="53"/>
        <v>42723.979548611103</v>
      </c>
      <c r="K327">
        <v>1479184233</v>
      </c>
      <c r="L327" s="14">
        <f t="shared" si="45"/>
        <v>42688.979548611103</v>
      </c>
      <c r="M327" s="13">
        <f t="shared" si="46"/>
        <v>2016</v>
      </c>
      <c r="N327" t="b">
        <v>1</v>
      </c>
      <c r="O327">
        <v>736</v>
      </c>
      <c r="P327" t="b">
        <v>1</v>
      </c>
      <c r="Q327" t="s">
        <v>8268</v>
      </c>
      <c r="R327" s="6">
        <f t="shared" si="47"/>
        <v>4.3959999999999999E-2</v>
      </c>
      <c r="S327" s="10">
        <f t="shared" si="48"/>
        <v>70.921195652173907</v>
      </c>
      <c r="T327" t="str">
        <f t="shared" si="49"/>
        <v>film &amp; video/</v>
      </c>
      <c r="U327" t="str">
        <f t="shared" si="50"/>
        <v>documentary</v>
      </c>
      <c r="V327">
        <f t="shared" si="51"/>
        <v>13</v>
      </c>
      <c r="W327">
        <f t="shared" si="52"/>
        <v>24</v>
      </c>
    </row>
    <row r="328" spans="1:23" ht="45" x14ac:dyDescent="0.25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f t="shared" si="53"/>
        <v>42808.747916666667</v>
      </c>
      <c r="K328">
        <v>1486625606</v>
      </c>
      <c r="L328" s="14">
        <f t="shared" si="45"/>
        <v>42775.106550925928</v>
      </c>
      <c r="M328" s="13">
        <f t="shared" si="46"/>
        <v>2017</v>
      </c>
      <c r="N328" t="b">
        <v>1</v>
      </c>
      <c r="O328">
        <v>1151</v>
      </c>
      <c r="P328" t="b">
        <v>1</v>
      </c>
      <c r="Q328" t="s">
        <v>8268</v>
      </c>
      <c r="R328" s="6">
        <f t="shared" si="47"/>
        <v>0.12929733333333338</v>
      </c>
      <c r="S328" s="10">
        <f t="shared" si="48"/>
        <v>147.17167680278018</v>
      </c>
      <c r="T328" t="str">
        <f t="shared" si="49"/>
        <v>film &amp; video/</v>
      </c>
      <c r="U328" t="str">
        <f t="shared" si="50"/>
        <v>documentary</v>
      </c>
      <c r="V328">
        <f t="shared" si="51"/>
        <v>13</v>
      </c>
      <c r="W328">
        <f t="shared" si="52"/>
        <v>24</v>
      </c>
    </row>
    <row r="329" spans="1:23" ht="45" x14ac:dyDescent="0.25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f t="shared" si="53"/>
        <v>42085.124999999993</v>
      </c>
      <c r="K329">
        <v>1424669929</v>
      </c>
      <c r="L329" s="14">
        <f t="shared" si="45"/>
        <v>42058.026956018519</v>
      </c>
      <c r="M329" s="13">
        <f t="shared" si="46"/>
        <v>2015</v>
      </c>
      <c r="N329" t="b">
        <v>1</v>
      </c>
      <c r="O329">
        <v>34</v>
      </c>
      <c r="P329" t="b">
        <v>1</v>
      </c>
      <c r="Q329" t="s">
        <v>8268</v>
      </c>
      <c r="R329" s="6">
        <f t="shared" si="47"/>
        <v>0.36399999999999999</v>
      </c>
      <c r="S329" s="10">
        <f t="shared" si="48"/>
        <v>160.47058823529412</v>
      </c>
      <c r="T329" t="str">
        <f t="shared" si="49"/>
        <v>film &amp; video/</v>
      </c>
      <c r="U329" t="str">
        <f t="shared" si="50"/>
        <v>documentary</v>
      </c>
      <c r="V329">
        <f t="shared" si="51"/>
        <v>13</v>
      </c>
      <c r="W329">
        <f t="shared" si="52"/>
        <v>24</v>
      </c>
    </row>
    <row r="330" spans="1:23" ht="45" x14ac:dyDescent="0.25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f t="shared" si="53"/>
        <v>42308.958333333336</v>
      </c>
      <c r="K330">
        <v>1443739388</v>
      </c>
      <c r="L330" s="14">
        <f t="shared" si="45"/>
        <v>42278.738287037035</v>
      </c>
      <c r="M330" s="13">
        <f t="shared" si="46"/>
        <v>2015</v>
      </c>
      <c r="N330" t="b">
        <v>1</v>
      </c>
      <c r="O330">
        <v>498</v>
      </c>
      <c r="P330" t="b">
        <v>1</v>
      </c>
      <c r="Q330" t="s">
        <v>8268</v>
      </c>
      <c r="R330" s="6">
        <f t="shared" si="47"/>
        <v>3.6144000000000037E-2</v>
      </c>
      <c r="S330" s="10">
        <f t="shared" si="48"/>
        <v>156.04578313253012</v>
      </c>
      <c r="T330" t="str">
        <f t="shared" si="49"/>
        <v>film &amp; video/</v>
      </c>
      <c r="U330" t="str">
        <f t="shared" si="50"/>
        <v>documentary</v>
      </c>
      <c r="V330">
        <f t="shared" si="51"/>
        <v>13</v>
      </c>
      <c r="W330">
        <f t="shared" si="52"/>
        <v>24</v>
      </c>
    </row>
    <row r="331" spans="1:23" ht="45" x14ac:dyDescent="0.25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f t="shared" si="53"/>
        <v>42314.958333333336</v>
      </c>
      <c r="K331">
        <v>1444821127</v>
      </c>
      <c r="L331" s="14">
        <f t="shared" si="45"/>
        <v>42291.258414351854</v>
      </c>
      <c r="M331" s="13">
        <f t="shared" si="46"/>
        <v>2015</v>
      </c>
      <c r="N331" t="b">
        <v>1</v>
      </c>
      <c r="O331">
        <v>167</v>
      </c>
      <c r="P331" t="b">
        <v>1</v>
      </c>
      <c r="Q331" t="s">
        <v>8268</v>
      </c>
      <c r="R331" s="6">
        <f t="shared" si="47"/>
        <v>5.5E-2</v>
      </c>
      <c r="S331" s="10">
        <f t="shared" si="48"/>
        <v>63.17365269461078</v>
      </c>
      <c r="T331" t="str">
        <f t="shared" si="49"/>
        <v>film &amp; video/</v>
      </c>
      <c r="U331" t="str">
        <f t="shared" si="50"/>
        <v>documentary</v>
      </c>
      <c r="V331">
        <f t="shared" si="51"/>
        <v>13</v>
      </c>
      <c r="W331">
        <f t="shared" si="52"/>
        <v>24</v>
      </c>
    </row>
    <row r="332" spans="1:23" ht="45" x14ac:dyDescent="0.25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f t="shared" si="53"/>
        <v>41410.957638888889</v>
      </c>
      <c r="K332">
        <v>1366028563</v>
      </c>
      <c r="L332" s="14">
        <f t="shared" si="45"/>
        <v>41379.307442129626</v>
      </c>
      <c r="M332" s="13">
        <f t="shared" si="46"/>
        <v>2013</v>
      </c>
      <c r="N332" t="b">
        <v>1</v>
      </c>
      <c r="O332">
        <v>340</v>
      </c>
      <c r="P332" t="b">
        <v>1</v>
      </c>
      <c r="Q332" t="s">
        <v>8268</v>
      </c>
      <c r="R332" s="6">
        <f t="shared" si="47"/>
        <v>1.8285714285714287E-2</v>
      </c>
      <c r="S332" s="10">
        <f t="shared" si="48"/>
        <v>104.82352941176471</v>
      </c>
      <c r="T332" t="str">
        <f t="shared" si="49"/>
        <v>film &amp; video/</v>
      </c>
      <c r="U332" t="str">
        <f t="shared" si="50"/>
        <v>documentary</v>
      </c>
      <c r="V332">
        <f t="shared" si="51"/>
        <v>13</v>
      </c>
      <c r="W332">
        <f t="shared" si="52"/>
        <v>24</v>
      </c>
    </row>
    <row r="333" spans="1:23" ht="45" x14ac:dyDescent="0.25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f t="shared" si="53"/>
        <v>42538.373078703698</v>
      </c>
      <c r="K333">
        <v>1463493434</v>
      </c>
      <c r="L333" s="14">
        <f t="shared" si="45"/>
        <v>42507.373078703698</v>
      </c>
      <c r="M333" s="13">
        <f t="shared" si="46"/>
        <v>2016</v>
      </c>
      <c r="N333" t="b">
        <v>1</v>
      </c>
      <c r="O333">
        <v>438</v>
      </c>
      <c r="P333" t="b">
        <v>1</v>
      </c>
      <c r="Q333" t="s">
        <v>8268</v>
      </c>
      <c r="R333" s="6">
        <f t="shared" si="47"/>
        <v>6.6049999999999998E-2</v>
      </c>
      <c r="S333" s="10">
        <f t="shared" si="48"/>
        <v>97.356164383561648</v>
      </c>
      <c r="T333" t="str">
        <f t="shared" si="49"/>
        <v>film &amp; video/</v>
      </c>
      <c r="U333" t="str">
        <f t="shared" si="50"/>
        <v>documentary</v>
      </c>
      <c r="V333">
        <f t="shared" si="51"/>
        <v>13</v>
      </c>
      <c r="W333">
        <f t="shared" si="52"/>
        <v>24</v>
      </c>
    </row>
    <row r="334" spans="1:23" ht="45" x14ac:dyDescent="0.25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f t="shared" si="53"/>
        <v>42305.124999999993</v>
      </c>
      <c r="K334">
        <v>1442420377</v>
      </c>
      <c r="L334" s="14">
        <f t="shared" si="45"/>
        <v>42263.471956018511</v>
      </c>
      <c r="M334" s="13">
        <f t="shared" si="46"/>
        <v>2015</v>
      </c>
      <c r="N334" t="b">
        <v>1</v>
      </c>
      <c r="O334">
        <v>555</v>
      </c>
      <c r="P334" t="b">
        <v>1</v>
      </c>
      <c r="Q334" t="s">
        <v>8268</v>
      </c>
      <c r="R334" s="6">
        <f t="shared" si="47"/>
        <v>0.13014999999999999</v>
      </c>
      <c r="S334" s="10">
        <f t="shared" si="48"/>
        <v>203.63063063063063</v>
      </c>
      <c r="T334" t="str">
        <f t="shared" si="49"/>
        <v>film &amp; video/</v>
      </c>
      <c r="U334" t="str">
        <f t="shared" si="50"/>
        <v>documentary</v>
      </c>
      <c r="V334">
        <f t="shared" si="51"/>
        <v>13</v>
      </c>
      <c r="W334">
        <f t="shared" si="52"/>
        <v>24</v>
      </c>
    </row>
    <row r="335" spans="1:23" ht="45" x14ac:dyDescent="0.25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f t="shared" si="53"/>
        <v>42467.386469907404</v>
      </c>
      <c r="K335">
        <v>1457450191</v>
      </c>
      <c r="L335" s="14">
        <f t="shared" si="45"/>
        <v>42437.428136574068</v>
      </c>
      <c r="M335" s="13">
        <f t="shared" si="46"/>
        <v>2016</v>
      </c>
      <c r="N335" t="b">
        <v>1</v>
      </c>
      <c r="O335">
        <v>266</v>
      </c>
      <c r="P335" t="b">
        <v>1</v>
      </c>
      <c r="Q335" t="s">
        <v>8268</v>
      </c>
      <c r="R335" s="6">
        <f t="shared" si="47"/>
        <v>0.25227500000000003</v>
      </c>
      <c r="S335" s="10">
        <f t="shared" si="48"/>
        <v>188.31203007518798</v>
      </c>
      <c r="T335" t="str">
        <f t="shared" si="49"/>
        <v>film &amp; video/</v>
      </c>
      <c r="U335" t="str">
        <f t="shared" si="50"/>
        <v>documentary</v>
      </c>
      <c r="V335">
        <f t="shared" si="51"/>
        <v>13</v>
      </c>
      <c r="W335">
        <f t="shared" si="52"/>
        <v>24</v>
      </c>
    </row>
    <row r="336" spans="1:23" ht="45" x14ac:dyDescent="0.25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f t="shared" si="53"/>
        <v>42139.583333333336</v>
      </c>
      <c r="K336">
        <v>1428423757</v>
      </c>
      <c r="L336" s="14">
        <f t="shared" si="45"/>
        <v>42101.474039351851</v>
      </c>
      <c r="M336" s="13">
        <f t="shared" si="46"/>
        <v>2015</v>
      </c>
      <c r="N336" t="b">
        <v>1</v>
      </c>
      <c r="O336">
        <v>69</v>
      </c>
      <c r="P336" t="b">
        <v>1</v>
      </c>
      <c r="Q336" t="s">
        <v>8268</v>
      </c>
      <c r="R336" s="6">
        <f t="shared" si="47"/>
        <v>1.1900000000000001E-2</v>
      </c>
      <c r="S336" s="10">
        <f t="shared" si="48"/>
        <v>146.65217391304347</v>
      </c>
      <c r="T336" t="str">
        <f t="shared" si="49"/>
        <v>film &amp; video/</v>
      </c>
      <c r="U336" t="str">
        <f t="shared" si="50"/>
        <v>documentary</v>
      </c>
      <c r="V336">
        <f t="shared" si="51"/>
        <v>13</v>
      </c>
      <c r="W336">
        <f t="shared" si="52"/>
        <v>24</v>
      </c>
    </row>
    <row r="337" spans="1:23" ht="45" x14ac:dyDescent="0.25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f t="shared" si="53"/>
        <v>42132.708333333336</v>
      </c>
      <c r="K337">
        <v>1428428515</v>
      </c>
      <c r="L337" s="14">
        <f t="shared" si="45"/>
        <v>42101.529108796291</v>
      </c>
      <c r="M337" s="13">
        <f t="shared" si="46"/>
        <v>2015</v>
      </c>
      <c r="N337" t="b">
        <v>1</v>
      </c>
      <c r="O337">
        <v>80</v>
      </c>
      <c r="P337" t="b">
        <v>1</v>
      </c>
      <c r="Q337" t="s">
        <v>8268</v>
      </c>
      <c r="R337" s="6">
        <f t="shared" si="47"/>
        <v>2.7647058823529413E-2</v>
      </c>
      <c r="S337" s="10">
        <f t="shared" si="48"/>
        <v>109.1875</v>
      </c>
      <c r="T337" t="str">
        <f t="shared" si="49"/>
        <v>film &amp; video/</v>
      </c>
      <c r="U337" t="str">
        <f t="shared" si="50"/>
        <v>documentary</v>
      </c>
      <c r="V337">
        <f t="shared" si="51"/>
        <v>13</v>
      </c>
      <c r="W337">
        <f t="shared" si="52"/>
        <v>24</v>
      </c>
    </row>
    <row r="338" spans="1:23" ht="45" x14ac:dyDescent="0.25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f t="shared" si="53"/>
        <v>42321.429606481477</v>
      </c>
      <c r="K338">
        <v>1444832318</v>
      </c>
      <c r="L338" s="14">
        <f t="shared" si="45"/>
        <v>42291.387939814813</v>
      </c>
      <c r="M338" s="13">
        <f t="shared" si="46"/>
        <v>2015</v>
      </c>
      <c r="N338" t="b">
        <v>1</v>
      </c>
      <c r="O338">
        <v>493</v>
      </c>
      <c r="P338" t="b">
        <v>1</v>
      </c>
      <c r="Q338" t="s">
        <v>8268</v>
      </c>
      <c r="R338" s="6">
        <f t="shared" si="47"/>
        <v>0.16839119999999996</v>
      </c>
      <c r="S338" s="10">
        <f t="shared" si="48"/>
        <v>59.249046653144013</v>
      </c>
      <c r="T338" t="str">
        <f t="shared" si="49"/>
        <v>film &amp; video/</v>
      </c>
      <c r="U338" t="str">
        <f t="shared" si="50"/>
        <v>documentary</v>
      </c>
      <c r="V338">
        <f t="shared" si="51"/>
        <v>13</v>
      </c>
      <c r="W338">
        <f t="shared" si="52"/>
        <v>24</v>
      </c>
    </row>
    <row r="339" spans="1:23" ht="45" x14ac:dyDescent="0.25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f t="shared" si="53"/>
        <v>42076.878564814811</v>
      </c>
      <c r="K339">
        <v>1423710308</v>
      </c>
      <c r="L339" s="14">
        <f t="shared" si="45"/>
        <v>42046.920231481483</v>
      </c>
      <c r="M339" s="13">
        <f t="shared" si="46"/>
        <v>2015</v>
      </c>
      <c r="N339" t="b">
        <v>1</v>
      </c>
      <c r="O339">
        <v>31</v>
      </c>
      <c r="P339" t="b">
        <v>1</v>
      </c>
      <c r="Q339" t="s">
        <v>8268</v>
      </c>
      <c r="R339" s="6">
        <f t="shared" si="47"/>
        <v>1.1683333333333394E-2</v>
      </c>
      <c r="S339" s="10">
        <f t="shared" si="48"/>
        <v>97.904838709677421</v>
      </c>
      <c r="T339" t="str">
        <f t="shared" si="49"/>
        <v>film &amp; video/</v>
      </c>
      <c r="U339" t="str">
        <f t="shared" si="50"/>
        <v>documentary</v>
      </c>
      <c r="V339">
        <f t="shared" si="51"/>
        <v>13</v>
      </c>
      <c r="W339">
        <f t="shared" si="52"/>
        <v>24</v>
      </c>
    </row>
    <row r="340" spans="1:23" ht="45" x14ac:dyDescent="0.25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f t="shared" si="53"/>
        <v>42615.833333333336</v>
      </c>
      <c r="K340">
        <v>1468001290</v>
      </c>
      <c r="L340" s="14">
        <f t="shared" si="45"/>
        <v>42559.547337962962</v>
      </c>
      <c r="M340" s="13">
        <f t="shared" si="46"/>
        <v>2016</v>
      </c>
      <c r="N340" t="b">
        <v>1</v>
      </c>
      <c r="O340">
        <v>236</v>
      </c>
      <c r="P340" t="b">
        <v>1</v>
      </c>
      <c r="Q340" t="s">
        <v>8268</v>
      </c>
      <c r="R340" s="6">
        <f t="shared" si="47"/>
        <v>0.10133600000000006</v>
      </c>
      <c r="S340" s="10">
        <f t="shared" si="48"/>
        <v>70.000169491525426</v>
      </c>
      <c r="T340" t="str">
        <f t="shared" si="49"/>
        <v>film &amp; video/</v>
      </c>
      <c r="U340" t="str">
        <f t="shared" si="50"/>
        <v>documentary</v>
      </c>
      <c r="V340">
        <f t="shared" si="51"/>
        <v>13</v>
      </c>
      <c r="W340">
        <f t="shared" si="52"/>
        <v>24</v>
      </c>
    </row>
    <row r="341" spans="1:23" ht="45" x14ac:dyDescent="0.25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f t="shared" si="53"/>
        <v>42123.551712962959</v>
      </c>
      <c r="K341">
        <v>1427739268</v>
      </c>
      <c r="L341" s="14">
        <f t="shared" si="45"/>
        <v>42093.551712962959</v>
      </c>
      <c r="M341" s="13">
        <f t="shared" si="46"/>
        <v>2015</v>
      </c>
      <c r="N341" t="b">
        <v>1</v>
      </c>
      <c r="O341">
        <v>89</v>
      </c>
      <c r="P341" t="b">
        <v>1</v>
      </c>
      <c r="Q341" t="s">
        <v>8268</v>
      </c>
      <c r="R341" s="6">
        <f t="shared" si="47"/>
        <v>8.0833333333333326E-2</v>
      </c>
      <c r="S341" s="10">
        <f t="shared" si="48"/>
        <v>72.865168539325836</v>
      </c>
      <c r="T341" t="str">
        <f t="shared" si="49"/>
        <v>film &amp; video/</v>
      </c>
      <c r="U341" t="str">
        <f t="shared" si="50"/>
        <v>documentary</v>
      </c>
      <c r="V341">
        <f t="shared" si="51"/>
        <v>13</v>
      </c>
      <c r="W341">
        <f t="shared" si="52"/>
        <v>24</v>
      </c>
    </row>
    <row r="342" spans="1:23" ht="45" x14ac:dyDescent="0.25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f t="shared" si="53"/>
        <v>42802.666666666664</v>
      </c>
      <c r="K342">
        <v>1486397007</v>
      </c>
      <c r="L342" s="14">
        <f t="shared" si="45"/>
        <v>42772.460729166669</v>
      </c>
      <c r="M342" s="13">
        <f t="shared" si="46"/>
        <v>2017</v>
      </c>
      <c r="N342" t="b">
        <v>1</v>
      </c>
      <c r="O342">
        <v>299</v>
      </c>
      <c r="P342" t="b">
        <v>1</v>
      </c>
      <c r="Q342" t="s">
        <v>8268</v>
      </c>
      <c r="R342" s="6">
        <f t="shared" si="47"/>
        <v>0.25022857142857141</v>
      </c>
      <c r="S342" s="10">
        <f t="shared" si="48"/>
        <v>146.34782608695653</v>
      </c>
      <c r="T342" t="str">
        <f t="shared" si="49"/>
        <v>film &amp; video/</v>
      </c>
      <c r="U342" t="str">
        <f t="shared" si="50"/>
        <v>documentary</v>
      </c>
      <c r="V342">
        <f t="shared" si="51"/>
        <v>13</v>
      </c>
      <c r="W342">
        <f t="shared" si="52"/>
        <v>24</v>
      </c>
    </row>
    <row r="343" spans="1:23" ht="45" x14ac:dyDescent="0.25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f t="shared" si="53"/>
        <v>41912.957638888889</v>
      </c>
      <c r="K343">
        <v>1410555998</v>
      </c>
      <c r="L343" s="14">
        <f t="shared" si="45"/>
        <v>41894.671273148146</v>
      </c>
      <c r="M343" s="13">
        <f t="shared" si="46"/>
        <v>2014</v>
      </c>
      <c r="N343" t="b">
        <v>1</v>
      </c>
      <c r="O343">
        <v>55</v>
      </c>
      <c r="P343" t="b">
        <v>1</v>
      </c>
      <c r="Q343" t="s">
        <v>8268</v>
      </c>
      <c r="R343" s="6">
        <f t="shared" si="47"/>
        <v>6.7142857142857143E-2</v>
      </c>
      <c r="S343" s="10">
        <f t="shared" si="48"/>
        <v>67.909090909090907</v>
      </c>
      <c r="T343" t="str">
        <f t="shared" si="49"/>
        <v>film &amp; video/</v>
      </c>
      <c r="U343" t="str">
        <f t="shared" si="50"/>
        <v>documentary</v>
      </c>
      <c r="V343">
        <f t="shared" si="51"/>
        <v>13</v>
      </c>
      <c r="W343">
        <f t="shared" si="52"/>
        <v>24</v>
      </c>
    </row>
    <row r="344" spans="1:23" ht="30" x14ac:dyDescent="0.25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f t="shared" si="53"/>
        <v>42489.572511574072</v>
      </c>
      <c r="K344">
        <v>1459363465</v>
      </c>
      <c r="L344" s="14">
        <f t="shared" si="45"/>
        <v>42459.572511574072</v>
      </c>
      <c r="M344" s="13">
        <f t="shared" si="46"/>
        <v>2016</v>
      </c>
      <c r="N344" t="b">
        <v>1</v>
      </c>
      <c r="O344">
        <v>325</v>
      </c>
      <c r="P344" t="b">
        <v>1</v>
      </c>
      <c r="Q344" t="s">
        <v>8268</v>
      </c>
      <c r="R344" s="6">
        <f t="shared" si="47"/>
        <v>3.6639999999999416E-3</v>
      </c>
      <c r="S344" s="10">
        <f t="shared" si="48"/>
        <v>169.85083076923075</v>
      </c>
      <c r="T344" t="str">
        <f t="shared" si="49"/>
        <v>film &amp; video/</v>
      </c>
      <c r="U344" t="str">
        <f t="shared" si="50"/>
        <v>documentary</v>
      </c>
      <c r="V344">
        <f t="shared" si="51"/>
        <v>13</v>
      </c>
      <c r="W344">
        <f t="shared" si="52"/>
        <v>24</v>
      </c>
    </row>
    <row r="345" spans="1:23" ht="45" x14ac:dyDescent="0.25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f t="shared" si="53"/>
        <v>41956.916666666664</v>
      </c>
      <c r="K345">
        <v>1413308545</v>
      </c>
      <c r="L345" s="14">
        <f t="shared" si="45"/>
        <v>41926.529456018514</v>
      </c>
      <c r="M345" s="13">
        <f t="shared" si="46"/>
        <v>2014</v>
      </c>
      <c r="N345" t="b">
        <v>1</v>
      </c>
      <c r="O345">
        <v>524</v>
      </c>
      <c r="P345" t="b">
        <v>1</v>
      </c>
      <c r="Q345" t="s">
        <v>8268</v>
      </c>
      <c r="R345" s="6">
        <f t="shared" si="47"/>
        <v>2.0286333333333337E-2</v>
      </c>
      <c r="S345" s="10">
        <f t="shared" si="48"/>
        <v>58.413339694656486</v>
      </c>
      <c r="T345" t="str">
        <f t="shared" si="49"/>
        <v>film &amp; video/</v>
      </c>
      <c r="U345" t="str">
        <f t="shared" si="50"/>
        <v>documentary</v>
      </c>
      <c r="V345">
        <f t="shared" si="51"/>
        <v>13</v>
      </c>
      <c r="W345">
        <f t="shared" si="52"/>
        <v>24</v>
      </c>
    </row>
    <row r="346" spans="1:23" ht="45" x14ac:dyDescent="0.25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f t="shared" si="53"/>
        <v>42155.888888888883</v>
      </c>
      <c r="K346">
        <v>1429312694</v>
      </c>
      <c r="L346" s="14">
        <f t="shared" si="45"/>
        <v>42111.762662037036</v>
      </c>
      <c r="M346" s="13">
        <f t="shared" si="46"/>
        <v>2015</v>
      </c>
      <c r="N346" t="b">
        <v>1</v>
      </c>
      <c r="O346">
        <v>285</v>
      </c>
      <c r="P346" t="b">
        <v>1</v>
      </c>
      <c r="Q346" t="s">
        <v>8268</v>
      </c>
      <c r="R346" s="6">
        <f t="shared" si="47"/>
        <v>2.0835820895522387E-2</v>
      </c>
      <c r="S346" s="10">
        <f t="shared" si="48"/>
        <v>119.99298245614035</v>
      </c>
      <c r="T346" t="str">
        <f t="shared" si="49"/>
        <v>film &amp; video/</v>
      </c>
      <c r="U346" t="str">
        <f t="shared" si="50"/>
        <v>documentary</v>
      </c>
      <c r="V346">
        <f t="shared" si="51"/>
        <v>13</v>
      </c>
      <c r="W346">
        <f t="shared" si="52"/>
        <v>24</v>
      </c>
    </row>
    <row r="347" spans="1:23" ht="45" x14ac:dyDescent="0.25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f t="shared" si="53"/>
        <v>42144.735995370364</v>
      </c>
      <c r="K347">
        <v>1429569590</v>
      </c>
      <c r="L347" s="14">
        <f t="shared" si="45"/>
        <v>42114.735995370364</v>
      </c>
      <c r="M347" s="13">
        <f t="shared" si="46"/>
        <v>2015</v>
      </c>
      <c r="N347" t="b">
        <v>1</v>
      </c>
      <c r="O347">
        <v>179</v>
      </c>
      <c r="P347" t="b">
        <v>1</v>
      </c>
      <c r="Q347" t="s">
        <v>8268</v>
      </c>
      <c r="R347" s="6">
        <f t="shared" si="47"/>
        <v>0.23275862068965517</v>
      </c>
      <c r="S347" s="10">
        <f t="shared" si="48"/>
        <v>99.860335195530723</v>
      </c>
      <c r="T347" t="str">
        <f t="shared" si="49"/>
        <v>film &amp; video/</v>
      </c>
      <c r="U347" t="str">
        <f t="shared" si="50"/>
        <v>documentary</v>
      </c>
      <c r="V347">
        <f t="shared" si="51"/>
        <v>13</v>
      </c>
      <c r="W347">
        <f t="shared" si="52"/>
        <v>24</v>
      </c>
    </row>
    <row r="348" spans="1:23" ht="45" x14ac:dyDescent="0.25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f t="shared" si="53"/>
        <v>42291.291909722218</v>
      </c>
      <c r="K348">
        <v>1442232021</v>
      </c>
      <c r="L348" s="14">
        <f t="shared" si="45"/>
        <v>42261.291909722218</v>
      </c>
      <c r="M348" s="13">
        <f t="shared" si="46"/>
        <v>2015</v>
      </c>
      <c r="N348" t="b">
        <v>1</v>
      </c>
      <c r="O348">
        <v>188</v>
      </c>
      <c r="P348" t="b">
        <v>1</v>
      </c>
      <c r="Q348" t="s">
        <v>8268</v>
      </c>
      <c r="R348" s="6">
        <f t="shared" si="47"/>
        <v>0.70288800000000007</v>
      </c>
      <c r="S348" s="10">
        <f t="shared" si="48"/>
        <v>90.579148936170213</v>
      </c>
      <c r="T348" t="str">
        <f t="shared" si="49"/>
        <v>film &amp; video/</v>
      </c>
      <c r="U348" t="str">
        <f t="shared" si="50"/>
        <v>documentary</v>
      </c>
      <c r="V348">
        <f t="shared" si="51"/>
        <v>13</v>
      </c>
      <c r="W348">
        <f t="shared" si="52"/>
        <v>24</v>
      </c>
    </row>
    <row r="349" spans="1:23" ht="45" x14ac:dyDescent="0.25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f t="shared" si="53"/>
        <v>42322.32880787037</v>
      </c>
      <c r="K349">
        <v>1444910009</v>
      </c>
      <c r="L349" s="14">
        <f t="shared" si="45"/>
        <v>42292.287141203698</v>
      </c>
      <c r="M349" s="13">
        <f t="shared" si="46"/>
        <v>2015</v>
      </c>
      <c r="N349" t="b">
        <v>1</v>
      </c>
      <c r="O349">
        <v>379</v>
      </c>
      <c r="P349" t="b">
        <v>1</v>
      </c>
      <c r="Q349" t="s">
        <v>8268</v>
      </c>
      <c r="R349" s="6">
        <f t="shared" si="47"/>
        <v>0.11590499999999992</v>
      </c>
      <c r="S349" s="10">
        <f t="shared" si="48"/>
        <v>117.77361477572559</v>
      </c>
      <c r="T349" t="str">
        <f t="shared" si="49"/>
        <v>film &amp; video/</v>
      </c>
      <c r="U349" t="str">
        <f t="shared" si="50"/>
        <v>documentary</v>
      </c>
      <c r="V349">
        <f t="shared" si="51"/>
        <v>13</v>
      </c>
      <c r="W349">
        <f t="shared" si="52"/>
        <v>24</v>
      </c>
    </row>
    <row r="350" spans="1:23" ht="45" x14ac:dyDescent="0.25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f t="shared" si="53"/>
        <v>42237.378657407404</v>
      </c>
      <c r="K350">
        <v>1437573916</v>
      </c>
      <c r="L350" s="14">
        <f t="shared" si="45"/>
        <v>42207.378657407404</v>
      </c>
      <c r="M350" s="13">
        <f t="shared" si="46"/>
        <v>2015</v>
      </c>
      <c r="N350" t="b">
        <v>1</v>
      </c>
      <c r="O350">
        <v>119</v>
      </c>
      <c r="P350" t="b">
        <v>1</v>
      </c>
      <c r="Q350" t="s">
        <v>8268</v>
      </c>
      <c r="R350" s="6">
        <f t="shared" si="47"/>
        <v>0.03</v>
      </c>
      <c r="S350" s="10">
        <f t="shared" si="48"/>
        <v>86.554621848739501</v>
      </c>
      <c r="T350" t="str">
        <f t="shared" si="49"/>
        <v>film &amp; video/</v>
      </c>
      <c r="U350" t="str">
        <f t="shared" si="50"/>
        <v>documentary</v>
      </c>
      <c r="V350">
        <f t="shared" si="51"/>
        <v>13</v>
      </c>
      <c r="W350">
        <f t="shared" si="52"/>
        <v>24</v>
      </c>
    </row>
    <row r="351" spans="1:23" ht="30" x14ac:dyDescent="0.25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f t="shared" si="53"/>
        <v>42790.290601851848</v>
      </c>
      <c r="K351">
        <v>1485345508</v>
      </c>
      <c r="L351" s="14">
        <f t="shared" si="45"/>
        <v>42760.290601851848</v>
      </c>
      <c r="M351" s="13">
        <f t="shared" si="46"/>
        <v>2017</v>
      </c>
      <c r="N351" t="b">
        <v>1</v>
      </c>
      <c r="O351">
        <v>167</v>
      </c>
      <c r="P351" t="b">
        <v>1</v>
      </c>
      <c r="Q351" t="s">
        <v>8268</v>
      </c>
      <c r="R351" s="6">
        <f t="shared" si="47"/>
        <v>6.6357015985790441E-2</v>
      </c>
      <c r="S351" s="10">
        <f t="shared" si="48"/>
        <v>71.899281437125751</v>
      </c>
      <c r="T351" t="str">
        <f t="shared" si="49"/>
        <v>film &amp; video/</v>
      </c>
      <c r="U351" t="str">
        <f t="shared" si="50"/>
        <v>documentary</v>
      </c>
      <c r="V351">
        <f t="shared" si="51"/>
        <v>13</v>
      </c>
      <c r="W351">
        <f t="shared" si="52"/>
        <v>24</v>
      </c>
    </row>
    <row r="352" spans="1:23" ht="45" x14ac:dyDescent="0.25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f t="shared" si="53"/>
        <v>42623.957638888889</v>
      </c>
      <c r="K352">
        <v>1470274509</v>
      </c>
      <c r="L352" s="14">
        <f t="shared" si="45"/>
        <v>42585.857743055552</v>
      </c>
      <c r="M352" s="13">
        <f t="shared" si="46"/>
        <v>2016</v>
      </c>
      <c r="N352" t="b">
        <v>1</v>
      </c>
      <c r="O352">
        <v>221</v>
      </c>
      <c r="P352" t="b">
        <v>1</v>
      </c>
      <c r="Q352" t="s">
        <v>8268</v>
      </c>
      <c r="R352" s="6">
        <f t="shared" si="47"/>
        <v>0.14760000000000001</v>
      </c>
      <c r="S352" s="10">
        <f t="shared" si="48"/>
        <v>129.81900452488688</v>
      </c>
      <c r="T352" t="str">
        <f t="shared" si="49"/>
        <v>film &amp; video/</v>
      </c>
      <c r="U352" t="str">
        <f t="shared" si="50"/>
        <v>documentary</v>
      </c>
      <c r="V352">
        <f t="shared" si="51"/>
        <v>13</v>
      </c>
      <c r="W352">
        <f t="shared" si="52"/>
        <v>24</v>
      </c>
    </row>
    <row r="353" spans="1:23" ht="45" x14ac:dyDescent="0.25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f t="shared" si="53"/>
        <v>42467.714745370373</v>
      </c>
      <c r="K353">
        <v>1456614554</v>
      </c>
      <c r="L353" s="14">
        <f t="shared" si="45"/>
        <v>42427.75641203703</v>
      </c>
      <c r="M353" s="13">
        <f t="shared" si="46"/>
        <v>2016</v>
      </c>
      <c r="N353" t="b">
        <v>1</v>
      </c>
      <c r="O353">
        <v>964</v>
      </c>
      <c r="P353" t="b">
        <v>1</v>
      </c>
      <c r="Q353" t="s">
        <v>8268</v>
      </c>
      <c r="R353" s="6">
        <f t="shared" si="47"/>
        <v>0.27341176470588235</v>
      </c>
      <c r="S353" s="10">
        <f t="shared" si="48"/>
        <v>44.912863070539416</v>
      </c>
      <c r="T353" t="str">
        <f t="shared" si="49"/>
        <v>film &amp; video/</v>
      </c>
      <c r="U353" t="str">
        <f t="shared" si="50"/>
        <v>documentary</v>
      </c>
      <c r="V353">
        <f t="shared" si="51"/>
        <v>13</v>
      </c>
      <c r="W353">
        <f t="shared" si="52"/>
        <v>24</v>
      </c>
    </row>
    <row r="354" spans="1:23" ht="45" x14ac:dyDescent="0.25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f t="shared" si="53"/>
        <v>41919.959120370368</v>
      </c>
      <c r="K354">
        <v>1410148868</v>
      </c>
      <c r="L354" s="14">
        <f t="shared" si="45"/>
        <v>41889.959120370368</v>
      </c>
      <c r="M354" s="13">
        <f t="shared" si="46"/>
        <v>2014</v>
      </c>
      <c r="N354" t="b">
        <v>1</v>
      </c>
      <c r="O354">
        <v>286</v>
      </c>
      <c r="P354" t="b">
        <v>1</v>
      </c>
      <c r="Q354" t="s">
        <v>8268</v>
      </c>
      <c r="R354" s="6">
        <f t="shared" si="47"/>
        <v>0.1656</v>
      </c>
      <c r="S354" s="10">
        <f t="shared" si="48"/>
        <v>40.755244755244753</v>
      </c>
      <c r="T354" t="str">
        <f t="shared" si="49"/>
        <v>film &amp; video/</v>
      </c>
      <c r="U354" t="str">
        <f t="shared" si="50"/>
        <v>documentary</v>
      </c>
      <c r="V354">
        <f t="shared" si="51"/>
        <v>13</v>
      </c>
      <c r="W354">
        <f t="shared" si="52"/>
        <v>24</v>
      </c>
    </row>
    <row r="355" spans="1:23" ht="45" x14ac:dyDescent="0.25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f t="shared" si="53"/>
        <v>42327.625219907401</v>
      </c>
      <c r="K355">
        <v>1445367619</v>
      </c>
      <c r="L355" s="14">
        <f t="shared" si="45"/>
        <v>42297.583553240744</v>
      </c>
      <c r="M355" s="13">
        <f t="shared" si="46"/>
        <v>2015</v>
      </c>
      <c r="N355" t="b">
        <v>1</v>
      </c>
      <c r="O355">
        <v>613</v>
      </c>
      <c r="P355" t="b">
        <v>1</v>
      </c>
      <c r="Q355" t="s">
        <v>8268</v>
      </c>
      <c r="R355" s="6">
        <f t="shared" si="47"/>
        <v>8.6181942661531882E-2</v>
      </c>
      <c r="S355" s="10">
        <f t="shared" si="48"/>
        <v>103.52394779771615</v>
      </c>
      <c r="T355" t="str">
        <f t="shared" si="49"/>
        <v>film &amp; video/</v>
      </c>
      <c r="U355" t="str">
        <f t="shared" si="50"/>
        <v>documentary</v>
      </c>
      <c r="V355">
        <f t="shared" si="51"/>
        <v>13</v>
      </c>
      <c r="W355">
        <f t="shared" si="52"/>
        <v>24</v>
      </c>
    </row>
    <row r="356" spans="1:23" ht="45" x14ac:dyDescent="0.25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f t="shared" si="53"/>
        <v>42468.577789351846</v>
      </c>
      <c r="K356">
        <v>1457553121</v>
      </c>
      <c r="L356" s="14">
        <f t="shared" si="45"/>
        <v>42438.619456018518</v>
      </c>
      <c r="M356" s="13">
        <f t="shared" si="46"/>
        <v>2016</v>
      </c>
      <c r="N356" t="b">
        <v>1</v>
      </c>
      <c r="O356">
        <v>29</v>
      </c>
      <c r="P356" t="b">
        <v>1</v>
      </c>
      <c r="Q356" t="s">
        <v>8268</v>
      </c>
      <c r="R356" s="6">
        <f t="shared" si="47"/>
        <v>3.9428571428571431E-2</v>
      </c>
      <c r="S356" s="10">
        <f t="shared" si="48"/>
        <v>125.44827586206897</v>
      </c>
      <c r="T356" t="str">
        <f t="shared" si="49"/>
        <v>film &amp; video/</v>
      </c>
      <c r="U356" t="str">
        <f t="shared" si="50"/>
        <v>documentary</v>
      </c>
      <c r="V356">
        <f t="shared" si="51"/>
        <v>13</v>
      </c>
      <c r="W356">
        <f t="shared" si="52"/>
        <v>24</v>
      </c>
    </row>
    <row r="357" spans="1:23" ht="30" x14ac:dyDescent="0.25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f t="shared" si="53"/>
        <v>41974.127245370364</v>
      </c>
      <c r="K357">
        <v>1414738994</v>
      </c>
      <c r="L357" s="14">
        <f t="shared" si="45"/>
        <v>41943.0855787037</v>
      </c>
      <c r="M357" s="13">
        <f t="shared" si="46"/>
        <v>2014</v>
      </c>
      <c r="N357" t="b">
        <v>1</v>
      </c>
      <c r="O357">
        <v>165</v>
      </c>
      <c r="P357" t="b">
        <v>1</v>
      </c>
      <c r="Q357" t="s">
        <v>8268</v>
      </c>
      <c r="R357" s="6">
        <f t="shared" si="47"/>
        <v>0.16257142857142856</v>
      </c>
      <c r="S357" s="10">
        <f t="shared" si="48"/>
        <v>246.60606060606059</v>
      </c>
      <c r="T357" t="str">
        <f t="shared" si="49"/>
        <v>film &amp; video/</v>
      </c>
      <c r="U357" t="str">
        <f t="shared" si="50"/>
        <v>documentary</v>
      </c>
      <c r="V357">
        <f t="shared" si="51"/>
        <v>13</v>
      </c>
      <c r="W357">
        <f t="shared" si="52"/>
        <v>24</v>
      </c>
    </row>
    <row r="358" spans="1:23" ht="30" x14ac:dyDescent="0.25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f t="shared" si="53"/>
        <v>42445.553159722222</v>
      </c>
      <c r="K358">
        <v>1455563793</v>
      </c>
      <c r="L358" s="14">
        <f t="shared" si="45"/>
        <v>42415.594826388886</v>
      </c>
      <c r="M358" s="13">
        <f t="shared" si="46"/>
        <v>2016</v>
      </c>
      <c r="N358" t="b">
        <v>1</v>
      </c>
      <c r="O358">
        <v>97</v>
      </c>
      <c r="P358" t="b">
        <v>1</v>
      </c>
      <c r="Q358" t="s">
        <v>8268</v>
      </c>
      <c r="R358" s="6">
        <f t="shared" si="47"/>
        <v>2.6924000000000038E-2</v>
      </c>
      <c r="S358" s="10">
        <f t="shared" si="48"/>
        <v>79.401340206185566</v>
      </c>
      <c r="T358" t="str">
        <f t="shared" si="49"/>
        <v>film &amp; video/</v>
      </c>
      <c r="U358" t="str">
        <f t="shared" si="50"/>
        <v>documentary</v>
      </c>
      <c r="V358">
        <f t="shared" si="51"/>
        <v>13</v>
      </c>
      <c r="W358">
        <f t="shared" si="52"/>
        <v>24</v>
      </c>
    </row>
    <row r="359" spans="1:23" ht="45" x14ac:dyDescent="0.25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f t="shared" si="53"/>
        <v>42118.01385416666</v>
      </c>
      <c r="K359">
        <v>1426396797</v>
      </c>
      <c r="L359" s="14">
        <f t="shared" si="45"/>
        <v>42078.01385416666</v>
      </c>
      <c r="M359" s="13">
        <f t="shared" si="46"/>
        <v>2015</v>
      </c>
      <c r="N359" t="b">
        <v>1</v>
      </c>
      <c r="O359">
        <v>303</v>
      </c>
      <c r="P359" t="b">
        <v>1</v>
      </c>
      <c r="Q359" t="s">
        <v>8268</v>
      </c>
      <c r="R359" s="6">
        <f t="shared" si="47"/>
        <v>0.74</v>
      </c>
      <c r="S359" s="10">
        <f t="shared" si="48"/>
        <v>86.138613861386133</v>
      </c>
      <c r="T359" t="str">
        <f t="shared" si="49"/>
        <v>film &amp; video/</v>
      </c>
      <c r="U359" t="str">
        <f t="shared" si="50"/>
        <v>documentary</v>
      </c>
      <c r="V359">
        <f t="shared" si="51"/>
        <v>13</v>
      </c>
      <c r="W359">
        <f t="shared" si="52"/>
        <v>24</v>
      </c>
    </row>
    <row r="360" spans="1:23" ht="45" x14ac:dyDescent="0.25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f t="shared" si="53"/>
        <v>42536.416666666664</v>
      </c>
      <c r="K360">
        <v>1463517521</v>
      </c>
      <c r="L360" s="14">
        <f t="shared" si="45"/>
        <v>42507.651863425919</v>
      </c>
      <c r="M360" s="13">
        <f t="shared" si="46"/>
        <v>2016</v>
      </c>
      <c r="N360" t="b">
        <v>1</v>
      </c>
      <c r="O360">
        <v>267</v>
      </c>
      <c r="P360" t="b">
        <v>1</v>
      </c>
      <c r="Q360" t="s">
        <v>8268</v>
      </c>
      <c r="R360" s="6">
        <f t="shared" si="47"/>
        <v>3.0880000000000001E-2</v>
      </c>
      <c r="S360" s="10">
        <f t="shared" si="48"/>
        <v>193.04868913857678</v>
      </c>
      <c r="T360" t="str">
        <f t="shared" si="49"/>
        <v>film &amp; video/</v>
      </c>
      <c r="U360" t="str">
        <f t="shared" si="50"/>
        <v>documentary</v>
      </c>
      <c r="V360">
        <f t="shared" si="51"/>
        <v>13</v>
      </c>
      <c r="W360">
        <f t="shared" si="52"/>
        <v>24</v>
      </c>
    </row>
    <row r="361" spans="1:23" ht="45" x14ac:dyDescent="0.25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f t="shared" si="53"/>
        <v>41957.008333333331</v>
      </c>
      <c r="K361">
        <v>1414028490</v>
      </c>
      <c r="L361" s="14">
        <f t="shared" si="45"/>
        <v>41934.86215277778</v>
      </c>
      <c r="M361" s="13">
        <f t="shared" si="46"/>
        <v>2014</v>
      </c>
      <c r="N361" t="b">
        <v>1</v>
      </c>
      <c r="O361">
        <v>302</v>
      </c>
      <c r="P361" t="b">
        <v>1</v>
      </c>
      <c r="Q361" t="s">
        <v>8268</v>
      </c>
      <c r="R361" s="6">
        <f t="shared" si="47"/>
        <v>4.8553719008264461E-2</v>
      </c>
      <c r="S361" s="10">
        <f t="shared" si="48"/>
        <v>84.023178807947019</v>
      </c>
      <c r="T361" t="str">
        <f t="shared" si="49"/>
        <v>film &amp; video/</v>
      </c>
      <c r="U361" t="str">
        <f t="shared" si="50"/>
        <v>documentary</v>
      </c>
      <c r="V361">
        <f t="shared" si="51"/>
        <v>13</v>
      </c>
      <c r="W361">
        <f t="shared" si="52"/>
        <v>24</v>
      </c>
    </row>
    <row r="362" spans="1:23" ht="45" x14ac:dyDescent="0.25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f t="shared" si="53"/>
        <v>42207.924305555549</v>
      </c>
      <c r="K362">
        <v>1433799180</v>
      </c>
      <c r="L362" s="14">
        <f t="shared" si="45"/>
        <v>42163.689583333333</v>
      </c>
      <c r="M362" s="13">
        <f t="shared" si="46"/>
        <v>2015</v>
      </c>
      <c r="N362" t="b">
        <v>0</v>
      </c>
      <c r="O362">
        <v>87</v>
      </c>
      <c r="P362" t="b">
        <v>1</v>
      </c>
      <c r="Q362" t="s">
        <v>8268</v>
      </c>
      <c r="R362" s="6">
        <f t="shared" si="47"/>
        <v>1.375E-2</v>
      </c>
      <c r="S362" s="10">
        <f t="shared" si="48"/>
        <v>139.82758620689654</v>
      </c>
      <c r="T362" t="str">
        <f t="shared" si="49"/>
        <v>film &amp; video/</v>
      </c>
      <c r="U362" t="str">
        <f t="shared" si="50"/>
        <v>documentary</v>
      </c>
      <c r="V362">
        <f t="shared" si="51"/>
        <v>13</v>
      </c>
      <c r="W362">
        <f t="shared" si="52"/>
        <v>24</v>
      </c>
    </row>
    <row r="363" spans="1:23" ht="45" x14ac:dyDescent="0.25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f t="shared" si="53"/>
        <v>41965.834560185183</v>
      </c>
      <c r="K363">
        <v>1414108906</v>
      </c>
      <c r="L363" s="14">
        <f t="shared" si="45"/>
        <v>41935.792893518512</v>
      </c>
      <c r="M363" s="13">
        <f t="shared" si="46"/>
        <v>2014</v>
      </c>
      <c r="N363" t="b">
        <v>0</v>
      </c>
      <c r="O363">
        <v>354</v>
      </c>
      <c r="P363" t="b">
        <v>1</v>
      </c>
      <c r="Q363" t="s">
        <v>8268</v>
      </c>
      <c r="R363" s="6">
        <f t="shared" si="47"/>
        <v>0.11076999999999991</v>
      </c>
      <c r="S363" s="10">
        <f t="shared" si="48"/>
        <v>109.82189265536722</v>
      </c>
      <c r="T363" t="str">
        <f t="shared" si="49"/>
        <v>film &amp; video/</v>
      </c>
      <c r="U363" t="str">
        <f t="shared" si="50"/>
        <v>documentary</v>
      </c>
      <c r="V363">
        <f t="shared" si="51"/>
        <v>13</v>
      </c>
      <c r="W363">
        <f t="shared" si="52"/>
        <v>24</v>
      </c>
    </row>
    <row r="364" spans="1:23" ht="45" x14ac:dyDescent="0.25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f t="shared" si="53"/>
        <v>41858.791666666664</v>
      </c>
      <c r="K364">
        <v>1405573391</v>
      </c>
      <c r="L364" s="14">
        <f t="shared" si="45"/>
        <v>41837.002210648148</v>
      </c>
      <c r="M364" s="13">
        <f t="shared" si="46"/>
        <v>2014</v>
      </c>
      <c r="N364" t="b">
        <v>0</v>
      </c>
      <c r="O364">
        <v>86</v>
      </c>
      <c r="P364" t="b">
        <v>1</v>
      </c>
      <c r="Q364" t="s">
        <v>8268</v>
      </c>
      <c r="R364" s="6">
        <f t="shared" si="47"/>
        <v>0.24159337816864976</v>
      </c>
      <c r="S364" s="10">
        <f t="shared" si="48"/>
        <v>139.53488372093022</v>
      </c>
      <c r="T364" t="str">
        <f t="shared" si="49"/>
        <v>film &amp; video/</v>
      </c>
      <c r="U364" t="str">
        <f t="shared" si="50"/>
        <v>documentary</v>
      </c>
      <c r="V364">
        <f t="shared" si="51"/>
        <v>13</v>
      </c>
      <c r="W364">
        <f t="shared" si="52"/>
        <v>24</v>
      </c>
    </row>
    <row r="365" spans="1:23" ht="45" x14ac:dyDescent="0.25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f t="shared" si="53"/>
        <v>40300.598611111105</v>
      </c>
      <c r="K365">
        <v>1268934736</v>
      </c>
      <c r="L365" s="14">
        <f t="shared" si="45"/>
        <v>40255.53629629629</v>
      </c>
      <c r="M365" s="13">
        <f t="shared" si="46"/>
        <v>2010</v>
      </c>
      <c r="N365" t="b">
        <v>0</v>
      </c>
      <c r="O365">
        <v>26</v>
      </c>
      <c r="P365" t="b">
        <v>1</v>
      </c>
      <c r="Q365" t="s">
        <v>8268</v>
      </c>
      <c r="R365" s="6">
        <f t="shared" si="47"/>
        <v>1.3333333333333334E-2</v>
      </c>
      <c r="S365" s="10">
        <f t="shared" si="48"/>
        <v>347.84615384615387</v>
      </c>
      <c r="T365" t="str">
        <f t="shared" si="49"/>
        <v>film &amp; video/</v>
      </c>
      <c r="U365" t="str">
        <f t="shared" si="50"/>
        <v>documentary</v>
      </c>
      <c r="V365">
        <f t="shared" si="51"/>
        <v>13</v>
      </c>
      <c r="W365">
        <f t="shared" si="52"/>
        <v>24</v>
      </c>
    </row>
    <row r="366" spans="1:23" ht="45" x14ac:dyDescent="0.25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f t="shared" si="53"/>
        <v>41810.957638888889</v>
      </c>
      <c r="K366">
        <v>1400704672</v>
      </c>
      <c r="L366" s="14">
        <f t="shared" si="45"/>
        <v>41780.651296296295</v>
      </c>
      <c r="M366" s="13">
        <f t="shared" si="46"/>
        <v>2014</v>
      </c>
      <c r="N366" t="b">
        <v>0</v>
      </c>
      <c r="O366">
        <v>113</v>
      </c>
      <c r="P366" t="b">
        <v>1</v>
      </c>
      <c r="Q366" t="s">
        <v>8268</v>
      </c>
      <c r="R366" s="6">
        <f t="shared" si="47"/>
        <v>0.10161428571428574</v>
      </c>
      <c r="S366" s="10">
        <f t="shared" si="48"/>
        <v>68.24159292035398</v>
      </c>
      <c r="T366" t="str">
        <f t="shared" si="49"/>
        <v>film &amp; video/</v>
      </c>
      <c r="U366" t="str">
        <f t="shared" si="50"/>
        <v>documentary</v>
      </c>
      <c r="V366">
        <f t="shared" si="51"/>
        <v>13</v>
      </c>
      <c r="W366">
        <f t="shared" si="52"/>
        <v>24</v>
      </c>
    </row>
    <row r="367" spans="1:23" ht="45" x14ac:dyDescent="0.25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f t="shared" si="53"/>
        <v>41698.398136574069</v>
      </c>
      <c r="K367">
        <v>1391005999</v>
      </c>
      <c r="L367" s="14">
        <f t="shared" si="45"/>
        <v>41668.398136574069</v>
      </c>
      <c r="M367" s="13">
        <f t="shared" si="46"/>
        <v>2014</v>
      </c>
      <c r="N367" t="b">
        <v>0</v>
      </c>
      <c r="O367">
        <v>65</v>
      </c>
      <c r="P367" t="b">
        <v>1</v>
      </c>
      <c r="Q367" t="s">
        <v>8268</v>
      </c>
      <c r="R367" s="6">
        <f t="shared" si="47"/>
        <v>3.9733333333333336E-2</v>
      </c>
      <c r="S367" s="10">
        <f t="shared" si="48"/>
        <v>239.93846153846152</v>
      </c>
      <c r="T367" t="str">
        <f t="shared" si="49"/>
        <v>film &amp; video/</v>
      </c>
      <c r="U367" t="str">
        <f t="shared" si="50"/>
        <v>documentary</v>
      </c>
      <c r="V367">
        <f t="shared" si="51"/>
        <v>13</v>
      </c>
      <c r="W367">
        <f t="shared" si="52"/>
        <v>24</v>
      </c>
    </row>
    <row r="368" spans="1:23" ht="45" x14ac:dyDescent="0.25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f t="shared" si="53"/>
        <v>41049.584699074076</v>
      </c>
      <c r="K368">
        <v>1334948518</v>
      </c>
      <c r="L368" s="14">
        <f t="shared" si="45"/>
        <v>41019.584699074076</v>
      </c>
      <c r="M368" s="13">
        <f t="shared" si="46"/>
        <v>2012</v>
      </c>
      <c r="N368" t="b">
        <v>0</v>
      </c>
      <c r="O368">
        <v>134</v>
      </c>
      <c r="P368" t="b">
        <v>1</v>
      </c>
      <c r="Q368" t="s">
        <v>8268</v>
      </c>
      <c r="R368" s="6">
        <f t="shared" si="47"/>
        <v>1.3157894736842105E-2</v>
      </c>
      <c r="S368" s="10">
        <f t="shared" si="48"/>
        <v>287.31343283582089</v>
      </c>
      <c r="T368" t="str">
        <f t="shared" si="49"/>
        <v>film &amp; video/</v>
      </c>
      <c r="U368" t="str">
        <f t="shared" si="50"/>
        <v>documentary</v>
      </c>
      <c r="V368">
        <f t="shared" si="51"/>
        <v>13</v>
      </c>
      <c r="W368">
        <f t="shared" si="52"/>
        <v>24</v>
      </c>
    </row>
    <row r="369" spans="1:23" ht="45" x14ac:dyDescent="0.25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f t="shared" si="53"/>
        <v>41394.999305555553</v>
      </c>
      <c r="K369">
        <v>1363960278</v>
      </c>
      <c r="L369" s="14">
        <f t="shared" si="45"/>
        <v>41355.368958333333</v>
      </c>
      <c r="M369" s="13">
        <f t="shared" si="46"/>
        <v>2013</v>
      </c>
      <c r="N369" t="b">
        <v>0</v>
      </c>
      <c r="O369">
        <v>119</v>
      </c>
      <c r="P369" t="b">
        <v>1</v>
      </c>
      <c r="Q369" t="s">
        <v>8268</v>
      </c>
      <c r="R369" s="6">
        <f t="shared" si="47"/>
        <v>3.3501000000000024E-2</v>
      </c>
      <c r="S369" s="10">
        <f t="shared" si="48"/>
        <v>86.84882352941176</v>
      </c>
      <c r="T369" t="str">
        <f t="shared" si="49"/>
        <v>film &amp; video/</v>
      </c>
      <c r="U369" t="str">
        <f t="shared" si="50"/>
        <v>documentary</v>
      </c>
      <c r="V369">
        <f t="shared" si="51"/>
        <v>13</v>
      </c>
      <c r="W369">
        <f t="shared" si="52"/>
        <v>24</v>
      </c>
    </row>
    <row r="370" spans="1:23" ht="45" x14ac:dyDescent="0.25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f t="shared" si="53"/>
        <v>42078.355578703697</v>
      </c>
      <c r="K370">
        <v>1423405922</v>
      </c>
      <c r="L370" s="14">
        <f t="shared" si="45"/>
        <v>42043.397245370368</v>
      </c>
      <c r="M370" s="13">
        <f t="shared" si="46"/>
        <v>2015</v>
      </c>
      <c r="N370" t="b">
        <v>0</v>
      </c>
      <c r="O370">
        <v>159</v>
      </c>
      <c r="P370" t="b">
        <v>1</v>
      </c>
      <c r="Q370" t="s">
        <v>8268</v>
      </c>
      <c r="R370" s="6">
        <f t="shared" si="47"/>
        <v>4.1119999999999997E-2</v>
      </c>
      <c r="S370" s="10">
        <f t="shared" si="48"/>
        <v>81.84905660377359</v>
      </c>
      <c r="T370" t="str">
        <f t="shared" si="49"/>
        <v>film &amp; video/</v>
      </c>
      <c r="U370" t="str">
        <f t="shared" si="50"/>
        <v>documentary</v>
      </c>
      <c r="V370">
        <f t="shared" si="51"/>
        <v>13</v>
      </c>
      <c r="W370">
        <f t="shared" si="52"/>
        <v>24</v>
      </c>
    </row>
    <row r="371" spans="1:23" ht="45" x14ac:dyDescent="0.25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f t="shared" si="53"/>
        <v>40923.3433912037</v>
      </c>
      <c r="K371">
        <v>1324041269</v>
      </c>
      <c r="L371" s="14">
        <f t="shared" si="45"/>
        <v>40893.3433912037</v>
      </c>
      <c r="M371" s="13">
        <f t="shared" si="46"/>
        <v>2011</v>
      </c>
      <c r="N371" t="b">
        <v>0</v>
      </c>
      <c r="O371">
        <v>167</v>
      </c>
      <c r="P371" t="b">
        <v>1</v>
      </c>
      <c r="Q371" t="s">
        <v>8268</v>
      </c>
      <c r="R371" s="6">
        <f t="shared" si="47"/>
        <v>0.10155692307692306</v>
      </c>
      <c r="S371" s="10">
        <f t="shared" si="48"/>
        <v>42.874970059880241</v>
      </c>
      <c r="T371" t="str">
        <f t="shared" si="49"/>
        <v>film &amp; video/</v>
      </c>
      <c r="U371" t="str">
        <f t="shared" si="50"/>
        <v>documentary</v>
      </c>
      <c r="V371">
        <f t="shared" si="51"/>
        <v>13</v>
      </c>
      <c r="W371">
        <f t="shared" si="52"/>
        <v>24</v>
      </c>
    </row>
    <row r="372" spans="1:23" ht="45" x14ac:dyDescent="0.25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f t="shared" si="53"/>
        <v>42741.586805555555</v>
      </c>
      <c r="K372">
        <v>1481137500</v>
      </c>
      <c r="L372" s="14">
        <f t="shared" si="45"/>
        <v>42711.586805555555</v>
      </c>
      <c r="M372" s="13">
        <f t="shared" si="46"/>
        <v>2016</v>
      </c>
      <c r="N372" t="b">
        <v>0</v>
      </c>
      <c r="O372">
        <v>43</v>
      </c>
      <c r="P372" t="b">
        <v>1</v>
      </c>
      <c r="Q372" t="s">
        <v>8268</v>
      </c>
      <c r="R372" s="6">
        <f t="shared" si="47"/>
        <v>0.22020000000000001</v>
      </c>
      <c r="S372" s="10">
        <f t="shared" si="48"/>
        <v>709.41860465116281</v>
      </c>
      <c r="T372" t="str">
        <f t="shared" si="49"/>
        <v>film &amp; video/</v>
      </c>
      <c r="U372" t="str">
        <f t="shared" si="50"/>
        <v>documentary</v>
      </c>
      <c r="V372">
        <f t="shared" si="51"/>
        <v>13</v>
      </c>
      <c r="W372">
        <f t="shared" si="52"/>
        <v>24</v>
      </c>
    </row>
    <row r="373" spans="1:23" ht="45" x14ac:dyDescent="0.25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f t="shared" si="53"/>
        <v>41306.559479166666</v>
      </c>
      <c r="K373">
        <v>1355855139</v>
      </c>
      <c r="L373" s="14">
        <f t="shared" si="45"/>
        <v>41261.559479166666</v>
      </c>
      <c r="M373" s="13">
        <f t="shared" si="46"/>
        <v>2012</v>
      </c>
      <c r="N373" t="b">
        <v>0</v>
      </c>
      <c r="O373">
        <v>1062</v>
      </c>
      <c r="P373" t="b">
        <v>1</v>
      </c>
      <c r="Q373" t="s">
        <v>8268</v>
      </c>
      <c r="R373" s="6">
        <f t="shared" si="47"/>
        <v>0.14168666666666666</v>
      </c>
      <c r="S373" s="10">
        <f t="shared" si="48"/>
        <v>161.25517890772127</v>
      </c>
      <c r="T373" t="str">
        <f t="shared" si="49"/>
        <v>film &amp; video/</v>
      </c>
      <c r="U373" t="str">
        <f t="shared" si="50"/>
        <v>documentary</v>
      </c>
      <c r="V373">
        <f t="shared" si="51"/>
        <v>13</v>
      </c>
      <c r="W373">
        <f t="shared" si="52"/>
        <v>24</v>
      </c>
    </row>
    <row r="374" spans="1:23" ht="30" x14ac:dyDescent="0.25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f t="shared" si="53"/>
        <v>42465.458333333336</v>
      </c>
      <c r="K374">
        <v>1456408244</v>
      </c>
      <c r="L374" s="14">
        <f t="shared" si="45"/>
        <v>42425.368564814817</v>
      </c>
      <c r="M374" s="13">
        <f t="shared" si="46"/>
        <v>2016</v>
      </c>
      <c r="N374" t="b">
        <v>0</v>
      </c>
      <c r="O374">
        <v>9</v>
      </c>
      <c r="P374" t="b">
        <v>1</v>
      </c>
      <c r="Q374" t="s">
        <v>8268</v>
      </c>
      <c r="R374" s="6">
        <f t="shared" si="47"/>
        <v>0.25333333333333335</v>
      </c>
      <c r="S374" s="10">
        <f t="shared" si="48"/>
        <v>41.777777777777779</v>
      </c>
      <c r="T374" t="str">
        <f t="shared" si="49"/>
        <v>film &amp; video/</v>
      </c>
      <c r="U374" t="str">
        <f t="shared" si="50"/>
        <v>documentary</v>
      </c>
      <c r="V374">
        <f t="shared" si="51"/>
        <v>13</v>
      </c>
      <c r="W374">
        <f t="shared" si="52"/>
        <v>24</v>
      </c>
    </row>
    <row r="375" spans="1:23" ht="45" x14ac:dyDescent="0.25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f t="shared" si="53"/>
        <v>41108.703680555554</v>
      </c>
      <c r="K375">
        <v>1340056398</v>
      </c>
      <c r="L375" s="14">
        <f t="shared" si="45"/>
        <v>41078.703680555554</v>
      </c>
      <c r="M375" s="13">
        <f t="shared" si="46"/>
        <v>2012</v>
      </c>
      <c r="N375" t="b">
        <v>0</v>
      </c>
      <c r="O375">
        <v>89</v>
      </c>
      <c r="P375" t="b">
        <v>1</v>
      </c>
      <c r="Q375" t="s">
        <v>8268</v>
      </c>
      <c r="R375" s="6">
        <f t="shared" si="47"/>
        <v>6.6666666666666666E-2</v>
      </c>
      <c r="S375" s="10">
        <f t="shared" si="48"/>
        <v>89.887640449438209</v>
      </c>
      <c r="T375" t="str">
        <f t="shared" si="49"/>
        <v>film &amp; video/</v>
      </c>
      <c r="U375" t="str">
        <f t="shared" si="50"/>
        <v>documentary</v>
      </c>
      <c r="V375">
        <f t="shared" si="51"/>
        <v>13</v>
      </c>
      <c r="W375">
        <f t="shared" si="52"/>
        <v>24</v>
      </c>
    </row>
    <row r="376" spans="1:23" ht="45" x14ac:dyDescent="0.25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f t="shared" si="53"/>
        <v>40802.680914351848</v>
      </c>
      <c r="K376">
        <v>1312320031</v>
      </c>
      <c r="L376" s="14">
        <f t="shared" si="45"/>
        <v>40757.680914351848</v>
      </c>
      <c r="M376" s="13">
        <f t="shared" si="46"/>
        <v>2011</v>
      </c>
      <c r="N376" t="b">
        <v>0</v>
      </c>
      <c r="O376">
        <v>174</v>
      </c>
      <c r="P376" t="b">
        <v>1</v>
      </c>
      <c r="Q376" t="s">
        <v>8268</v>
      </c>
      <c r="R376" s="6">
        <f t="shared" si="47"/>
        <v>0.30649999999999999</v>
      </c>
      <c r="S376" s="10">
        <f t="shared" si="48"/>
        <v>45.051724137931032</v>
      </c>
      <c r="T376" t="str">
        <f t="shared" si="49"/>
        <v>film &amp; video/</v>
      </c>
      <c r="U376" t="str">
        <f t="shared" si="50"/>
        <v>documentary</v>
      </c>
      <c r="V376">
        <f t="shared" si="51"/>
        <v>13</v>
      </c>
      <c r="W376">
        <f t="shared" si="52"/>
        <v>24</v>
      </c>
    </row>
    <row r="377" spans="1:23" ht="45" x14ac:dyDescent="0.25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f t="shared" si="53"/>
        <v>41699.512499999997</v>
      </c>
      <c r="K377">
        <v>1390088311</v>
      </c>
      <c r="L377" s="14">
        <f t="shared" si="45"/>
        <v>41657.77674768518</v>
      </c>
      <c r="M377" s="13">
        <f t="shared" si="46"/>
        <v>2014</v>
      </c>
      <c r="N377" t="b">
        <v>0</v>
      </c>
      <c r="O377">
        <v>14</v>
      </c>
      <c r="P377" t="b">
        <v>1</v>
      </c>
      <c r="Q377" t="s">
        <v>8268</v>
      </c>
      <c r="R377" s="6">
        <f t="shared" si="47"/>
        <v>0.2</v>
      </c>
      <c r="S377" s="10">
        <f t="shared" si="48"/>
        <v>42.857142857142854</v>
      </c>
      <c r="T377" t="str">
        <f t="shared" si="49"/>
        <v>film &amp; video/</v>
      </c>
      <c r="U377" t="str">
        <f t="shared" si="50"/>
        <v>documentary</v>
      </c>
      <c r="V377">
        <f t="shared" si="51"/>
        <v>13</v>
      </c>
      <c r="W377">
        <f t="shared" si="52"/>
        <v>24</v>
      </c>
    </row>
    <row r="378" spans="1:23" ht="45" x14ac:dyDescent="0.25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f t="shared" si="53"/>
        <v>42607.244398148141</v>
      </c>
      <c r="K378">
        <v>1469443916</v>
      </c>
      <c r="L378" s="14">
        <f t="shared" si="45"/>
        <v>42576.244398148141</v>
      </c>
      <c r="M378" s="13">
        <f t="shared" si="46"/>
        <v>2016</v>
      </c>
      <c r="N378" t="b">
        <v>0</v>
      </c>
      <c r="O378">
        <v>48</v>
      </c>
      <c r="P378" t="b">
        <v>1</v>
      </c>
      <c r="Q378" t="s">
        <v>8268</v>
      </c>
      <c r="R378" s="6">
        <f t="shared" si="47"/>
        <v>5.9591836734693877E-2</v>
      </c>
      <c r="S378" s="10">
        <f t="shared" si="48"/>
        <v>54.083333333333336</v>
      </c>
      <c r="T378" t="str">
        <f t="shared" si="49"/>
        <v>film &amp; video/</v>
      </c>
      <c r="U378" t="str">
        <f t="shared" si="50"/>
        <v>documentary</v>
      </c>
      <c r="V378">
        <f t="shared" si="51"/>
        <v>13</v>
      </c>
      <c r="W378">
        <f t="shared" si="52"/>
        <v>24</v>
      </c>
    </row>
    <row r="379" spans="1:23" ht="45" x14ac:dyDescent="0.25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f t="shared" si="53"/>
        <v>42322.084027777775</v>
      </c>
      <c r="K379">
        <v>1444888868</v>
      </c>
      <c r="L379" s="14">
        <f t="shared" si="45"/>
        <v>42292.042453703696</v>
      </c>
      <c r="M379" s="13">
        <f t="shared" si="46"/>
        <v>2015</v>
      </c>
      <c r="N379" t="b">
        <v>0</v>
      </c>
      <c r="O379">
        <v>133</v>
      </c>
      <c r="P379" t="b">
        <v>1</v>
      </c>
      <c r="Q379" t="s">
        <v>8268</v>
      </c>
      <c r="R379" s="6">
        <f t="shared" si="47"/>
        <v>0.14399999999999999</v>
      </c>
      <c r="S379" s="10">
        <f t="shared" si="48"/>
        <v>103.21804511278195</v>
      </c>
      <c r="T379" t="str">
        <f t="shared" si="49"/>
        <v>film &amp; video/</v>
      </c>
      <c r="U379" t="str">
        <f t="shared" si="50"/>
        <v>documentary</v>
      </c>
      <c r="V379">
        <f t="shared" si="51"/>
        <v>13</v>
      </c>
      <c r="W379">
        <f t="shared" si="52"/>
        <v>24</v>
      </c>
    </row>
    <row r="380" spans="1:23" ht="45" x14ac:dyDescent="0.25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f t="shared" si="53"/>
        <v>42394.786111111105</v>
      </c>
      <c r="K380">
        <v>1451655808</v>
      </c>
      <c r="L380" s="14">
        <f t="shared" si="45"/>
        <v>42370.363518518519</v>
      </c>
      <c r="M380" s="13">
        <f t="shared" si="46"/>
        <v>2016</v>
      </c>
      <c r="N380" t="b">
        <v>0</v>
      </c>
      <c r="O380">
        <v>83</v>
      </c>
      <c r="P380" t="b">
        <v>1</v>
      </c>
      <c r="Q380" t="s">
        <v>8268</v>
      </c>
      <c r="R380" s="6">
        <f t="shared" si="47"/>
        <v>0.11766666666666667</v>
      </c>
      <c r="S380" s="10">
        <f t="shared" si="48"/>
        <v>40.397590361445786</v>
      </c>
      <c r="T380" t="str">
        <f t="shared" si="49"/>
        <v>film &amp; video/</v>
      </c>
      <c r="U380" t="str">
        <f t="shared" si="50"/>
        <v>documentary</v>
      </c>
      <c r="V380">
        <f t="shared" si="51"/>
        <v>13</v>
      </c>
      <c r="W380">
        <f t="shared" si="52"/>
        <v>24</v>
      </c>
    </row>
    <row r="381" spans="1:23" ht="45" x14ac:dyDescent="0.25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f t="shared" si="53"/>
        <v>41032.479999999996</v>
      </c>
      <c r="K381">
        <v>1332174672</v>
      </c>
      <c r="L381" s="14">
        <f t="shared" si="45"/>
        <v>40987.479999999996</v>
      </c>
      <c r="M381" s="13">
        <f t="shared" si="46"/>
        <v>2012</v>
      </c>
      <c r="N381" t="b">
        <v>0</v>
      </c>
      <c r="O381">
        <v>149</v>
      </c>
      <c r="P381" t="b">
        <v>1</v>
      </c>
      <c r="Q381" t="s">
        <v>8268</v>
      </c>
      <c r="R381" s="6">
        <f t="shared" si="47"/>
        <v>0.1608</v>
      </c>
      <c r="S381" s="10">
        <f t="shared" si="48"/>
        <v>116.85906040268456</v>
      </c>
      <c r="T381" t="str">
        <f t="shared" si="49"/>
        <v>film &amp; video/</v>
      </c>
      <c r="U381" t="str">
        <f t="shared" si="50"/>
        <v>documentary</v>
      </c>
      <c r="V381">
        <f t="shared" si="51"/>
        <v>13</v>
      </c>
      <c r="W381">
        <f t="shared" si="52"/>
        <v>24</v>
      </c>
    </row>
    <row r="382" spans="1:23" ht="45" x14ac:dyDescent="0.25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f t="shared" si="53"/>
        <v>42392.511481481481</v>
      </c>
      <c r="K382">
        <v>1451409392</v>
      </c>
      <c r="L382" s="14">
        <f t="shared" si="45"/>
        <v>42367.511481481481</v>
      </c>
      <c r="M382" s="13">
        <f t="shared" si="46"/>
        <v>2015</v>
      </c>
      <c r="N382" t="b">
        <v>0</v>
      </c>
      <c r="O382">
        <v>49</v>
      </c>
      <c r="P382" t="b">
        <v>1</v>
      </c>
      <c r="Q382" t="s">
        <v>8268</v>
      </c>
      <c r="R382" s="6">
        <f t="shared" si="47"/>
        <v>0.41499999999999998</v>
      </c>
      <c r="S382" s="10">
        <f t="shared" si="48"/>
        <v>115.51020408163265</v>
      </c>
      <c r="T382" t="str">
        <f t="shared" si="49"/>
        <v>film &amp; video/</v>
      </c>
      <c r="U382" t="str">
        <f t="shared" si="50"/>
        <v>documentary</v>
      </c>
      <c r="V382">
        <f t="shared" si="51"/>
        <v>13</v>
      </c>
      <c r="W382">
        <f t="shared" si="52"/>
        <v>24</v>
      </c>
    </row>
    <row r="383" spans="1:23" ht="45" x14ac:dyDescent="0.25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f t="shared" si="53"/>
        <v>41120</v>
      </c>
      <c r="K383">
        <v>1340642717</v>
      </c>
      <c r="L383" s="14">
        <f t="shared" si="45"/>
        <v>41085.48978009259</v>
      </c>
      <c r="M383" s="13">
        <f t="shared" si="46"/>
        <v>2012</v>
      </c>
      <c r="N383" t="b">
        <v>0</v>
      </c>
      <c r="O383">
        <v>251</v>
      </c>
      <c r="P383" t="b">
        <v>1</v>
      </c>
      <c r="Q383" t="s">
        <v>8268</v>
      </c>
      <c r="R383" s="6">
        <f t="shared" si="47"/>
        <v>4.7300000000000002E-2</v>
      </c>
      <c r="S383" s="10">
        <f t="shared" si="48"/>
        <v>104.31274900398407</v>
      </c>
      <c r="T383" t="str">
        <f t="shared" si="49"/>
        <v>film &amp; video/</v>
      </c>
      <c r="U383" t="str">
        <f t="shared" si="50"/>
        <v>documentary</v>
      </c>
      <c r="V383">
        <f t="shared" si="51"/>
        <v>13</v>
      </c>
      <c r="W383">
        <f t="shared" si="52"/>
        <v>24</v>
      </c>
    </row>
    <row r="384" spans="1:23" ht="45" x14ac:dyDescent="0.25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f t="shared" si="53"/>
        <v>41158.501157407409</v>
      </c>
      <c r="K384">
        <v>1345741300</v>
      </c>
      <c r="L384" s="14">
        <f t="shared" si="45"/>
        <v>41144.501157407409</v>
      </c>
      <c r="M384" s="13">
        <f t="shared" si="46"/>
        <v>2012</v>
      </c>
      <c r="N384" t="b">
        <v>0</v>
      </c>
      <c r="O384">
        <v>22</v>
      </c>
      <c r="P384" t="b">
        <v>1</v>
      </c>
      <c r="Q384" t="s">
        <v>8268</v>
      </c>
      <c r="R384" s="6">
        <f t="shared" si="47"/>
        <v>1.5583333333333333</v>
      </c>
      <c r="S384" s="10">
        <f t="shared" si="48"/>
        <v>69.772727272727266</v>
      </c>
      <c r="T384" t="str">
        <f t="shared" si="49"/>
        <v>film &amp; video/</v>
      </c>
      <c r="U384" t="str">
        <f t="shared" si="50"/>
        <v>documentary</v>
      </c>
      <c r="V384">
        <f t="shared" si="51"/>
        <v>13</v>
      </c>
      <c r="W384">
        <f t="shared" si="52"/>
        <v>24</v>
      </c>
    </row>
    <row r="385" spans="1:23" ht="45" x14ac:dyDescent="0.25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f t="shared" si="53"/>
        <v>41777.90924768518</v>
      </c>
      <c r="K385">
        <v>1398480559</v>
      </c>
      <c r="L385" s="14">
        <f t="shared" si="45"/>
        <v>41754.90924768518</v>
      </c>
      <c r="M385" s="13">
        <f t="shared" si="46"/>
        <v>2014</v>
      </c>
      <c r="N385" t="b">
        <v>0</v>
      </c>
      <c r="O385">
        <v>48</v>
      </c>
      <c r="P385" t="b">
        <v>1</v>
      </c>
      <c r="Q385" t="s">
        <v>8268</v>
      </c>
      <c r="R385" s="6">
        <f t="shared" si="47"/>
        <v>1.067067067067067</v>
      </c>
      <c r="S385" s="10">
        <f t="shared" si="48"/>
        <v>43.020833333333336</v>
      </c>
      <c r="T385" t="str">
        <f t="shared" si="49"/>
        <v>film &amp; video/</v>
      </c>
      <c r="U385" t="str">
        <f t="shared" si="50"/>
        <v>documentary</v>
      </c>
      <c r="V385">
        <f t="shared" si="51"/>
        <v>13</v>
      </c>
      <c r="W385">
        <f t="shared" si="52"/>
        <v>24</v>
      </c>
    </row>
    <row r="386" spans="1:23" ht="45" x14ac:dyDescent="0.25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f t="shared" si="53"/>
        <v>42010.573460648149</v>
      </c>
      <c r="K386">
        <v>1417977947</v>
      </c>
      <c r="L386" s="14">
        <f t="shared" si="45"/>
        <v>41980.573460648149</v>
      </c>
      <c r="M386" s="13">
        <f t="shared" si="46"/>
        <v>2014</v>
      </c>
      <c r="N386" t="b">
        <v>0</v>
      </c>
      <c r="O386">
        <v>383</v>
      </c>
      <c r="P386" t="b">
        <v>1</v>
      </c>
      <c r="Q386" t="s">
        <v>8268</v>
      </c>
      <c r="R386" s="6">
        <f t="shared" si="47"/>
        <v>0.12105</v>
      </c>
      <c r="S386" s="10">
        <f t="shared" si="48"/>
        <v>58.540469973890339</v>
      </c>
      <c r="T386" t="str">
        <f t="shared" si="49"/>
        <v>film &amp; video/</v>
      </c>
      <c r="U386" t="str">
        <f t="shared" si="50"/>
        <v>documentary</v>
      </c>
      <c r="V386">
        <f t="shared" si="51"/>
        <v>13</v>
      </c>
      <c r="W386">
        <f t="shared" si="52"/>
        <v>24</v>
      </c>
    </row>
    <row r="387" spans="1:23" ht="45" x14ac:dyDescent="0.25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f t="shared" si="53"/>
        <v>41964.41783564815</v>
      </c>
      <c r="K387">
        <v>1413986501</v>
      </c>
      <c r="L387" s="14">
        <f t="shared" ref="L387:L450" si="54">(K387/86400)+25569+(-5/24)</f>
        <v>41934.376168981478</v>
      </c>
      <c r="M387" s="13">
        <f t="shared" ref="M387:M450" si="55">YEAR(L387)</f>
        <v>2014</v>
      </c>
      <c r="N387" t="b">
        <v>0</v>
      </c>
      <c r="O387">
        <v>237</v>
      </c>
      <c r="P387" t="b">
        <v>1</v>
      </c>
      <c r="Q387" t="s">
        <v>8268</v>
      </c>
      <c r="R387" s="6">
        <f t="shared" ref="R387:R450" si="56">(E387-D387)/D387</f>
        <v>5.9819999999999998E-2</v>
      </c>
      <c r="S387" s="10">
        <f t="shared" ref="S387:S450" si="57">E387/O387</f>
        <v>111.79535864978902</v>
      </c>
      <c r="T387" t="str">
        <f t="shared" ref="T387:T450" si="58">LEFT(Q387,V387)</f>
        <v>film &amp; video/</v>
      </c>
      <c r="U387" t="str">
        <f t="shared" ref="U387:U450" si="59">RIGHT(Q387, W387-V387)</f>
        <v>documentary</v>
      </c>
      <c r="V387">
        <f t="shared" ref="V387:V450" si="60">FIND("/",Q387)</f>
        <v>13</v>
      </c>
      <c r="W387">
        <f t="shared" ref="W387:W450" si="61">LEN(Q387)</f>
        <v>24</v>
      </c>
    </row>
    <row r="388" spans="1:23" ht="45" x14ac:dyDescent="0.25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f t="shared" ref="J388:J451" si="62">(I388/86400)+25569+(-5/24)</f>
        <v>42226.742951388886</v>
      </c>
      <c r="K388">
        <v>1437950991</v>
      </c>
      <c r="L388" s="14">
        <f t="shared" si="54"/>
        <v>42211.742951388886</v>
      </c>
      <c r="M388" s="13">
        <f t="shared" si="55"/>
        <v>2015</v>
      </c>
      <c r="N388" t="b">
        <v>0</v>
      </c>
      <c r="O388">
        <v>13</v>
      </c>
      <c r="P388" t="b">
        <v>1</v>
      </c>
      <c r="Q388" t="s">
        <v>8268</v>
      </c>
      <c r="R388" s="6">
        <f t="shared" si="56"/>
        <v>1.6666666666666668E-3</v>
      </c>
      <c r="S388" s="10">
        <f t="shared" si="57"/>
        <v>46.230769230769234</v>
      </c>
      <c r="T388" t="str">
        <f t="shared" si="58"/>
        <v>film &amp; video/</v>
      </c>
      <c r="U388" t="str">
        <f t="shared" si="59"/>
        <v>documentary</v>
      </c>
      <c r="V388">
        <f t="shared" si="60"/>
        <v>13</v>
      </c>
      <c r="W388">
        <f t="shared" si="61"/>
        <v>24</v>
      </c>
    </row>
    <row r="389" spans="1:23" ht="45" x14ac:dyDescent="0.25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f t="shared" si="62"/>
        <v>42231.041666666664</v>
      </c>
      <c r="K389">
        <v>1436976858</v>
      </c>
      <c r="L389" s="14">
        <f t="shared" si="54"/>
        <v>42200.468263888884</v>
      </c>
      <c r="M389" s="13">
        <f t="shared" si="55"/>
        <v>2015</v>
      </c>
      <c r="N389" t="b">
        <v>0</v>
      </c>
      <c r="O389">
        <v>562</v>
      </c>
      <c r="P389" t="b">
        <v>1</v>
      </c>
      <c r="Q389" t="s">
        <v>8268</v>
      </c>
      <c r="R389" s="6">
        <f t="shared" si="56"/>
        <v>1.1398947368421053</v>
      </c>
      <c r="S389" s="10">
        <f t="shared" si="57"/>
        <v>144.69039145907473</v>
      </c>
      <c r="T389" t="str">
        <f t="shared" si="58"/>
        <v>film &amp; video/</v>
      </c>
      <c r="U389" t="str">
        <f t="shared" si="59"/>
        <v>documentary</v>
      </c>
      <c r="V389">
        <f t="shared" si="60"/>
        <v>13</v>
      </c>
      <c r="W389">
        <f t="shared" si="61"/>
        <v>24</v>
      </c>
    </row>
    <row r="390" spans="1:23" ht="45" x14ac:dyDescent="0.25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f t="shared" si="62"/>
        <v>42578.86782407407</v>
      </c>
      <c r="K390">
        <v>1467078580</v>
      </c>
      <c r="L390" s="14">
        <f t="shared" si="54"/>
        <v>42548.86782407407</v>
      </c>
      <c r="M390" s="13">
        <f t="shared" si="55"/>
        <v>2016</v>
      </c>
      <c r="N390" t="b">
        <v>0</v>
      </c>
      <c r="O390">
        <v>71</v>
      </c>
      <c r="P390" t="b">
        <v>1</v>
      </c>
      <c r="Q390" t="s">
        <v>8268</v>
      </c>
      <c r="R390" s="6">
        <f t="shared" si="56"/>
        <v>0.2616</v>
      </c>
      <c r="S390" s="10">
        <f t="shared" si="57"/>
        <v>88.845070422535215</v>
      </c>
      <c r="T390" t="str">
        <f t="shared" si="58"/>
        <v>film &amp; video/</v>
      </c>
      <c r="U390" t="str">
        <f t="shared" si="59"/>
        <v>documentary</v>
      </c>
      <c r="V390">
        <f t="shared" si="60"/>
        <v>13</v>
      </c>
      <c r="W390">
        <f t="shared" si="61"/>
        <v>24</v>
      </c>
    </row>
    <row r="391" spans="1:23" ht="45" x14ac:dyDescent="0.25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f t="shared" si="62"/>
        <v>41705.749305555553</v>
      </c>
      <c r="K391">
        <v>1391477450</v>
      </c>
      <c r="L391" s="14">
        <f t="shared" si="54"/>
        <v>41673.854745370372</v>
      </c>
      <c r="M391" s="13">
        <f t="shared" si="55"/>
        <v>2014</v>
      </c>
      <c r="N391" t="b">
        <v>0</v>
      </c>
      <c r="O391">
        <v>1510</v>
      </c>
      <c r="P391" t="b">
        <v>1</v>
      </c>
      <c r="Q391" t="s">
        <v>8268</v>
      </c>
      <c r="R391" s="6">
        <f t="shared" si="56"/>
        <v>0.81535470588235293</v>
      </c>
      <c r="S391" s="10">
        <f t="shared" si="57"/>
        <v>81.75107284768211</v>
      </c>
      <c r="T391" t="str">
        <f t="shared" si="58"/>
        <v>film &amp; video/</v>
      </c>
      <c r="U391" t="str">
        <f t="shared" si="59"/>
        <v>documentary</v>
      </c>
      <c r="V391">
        <f t="shared" si="60"/>
        <v>13</v>
      </c>
      <c r="W391">
        <f t="shared" si="61"/>
        <v>24</v>
      </c>
    </row>
    <row r="392" spans="1:23" ht="45" x14ac:dyDescent="0.25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f t="shared" si="62"/>
        <v>42131.828379629624</v>
      </c>
      <c r="K392">
        <v>1429318372</v>
      </c>
      <c r="L392" s="14">
        <f t="shared" si="54"/>
        <v>42111.828379629624</v>
      </c>
      <c r="M392" s="13">
        <f t="shared" si="55"/>
        <v>2015</v>
      </c>
      <c r="N392" t="b">
        <v>0</v>
      </c>
      <c r="O392">
        <v>14</v>
      </c>
      <c r="P392" t="b">
        <v>1</v>
      </c>
      <c r="Q392" t="s">
        <v>8268</v>
      </c>
      <c r="R392" s="6">
        <f t="shared" si="56"/>
        <v>0</v>
      </c>
      <c r="S392" s="10">
        <f t="shared" si="57"/>
        <v>71.428571428571431</v>
      </c>
      <c r="T392" t="str">
        <f t="shared" si="58"/>
        <v>film &amp; video/</v>
      </c>
      <c r="U392" t="str">
        <f t="shared" si="59"/>
        <v>documentary</v>
      </c>
      <c r="V392">
        <f t="shared" si="60"/>
        <v>13</v>
      </c>
      <c r="W392">
        <f t="shared" si="61"/>
        <v>24</v>
      </c>
    </row>
    <row r="393" spans="1:23" ht="45" x14ac:dyDescent="0.25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f t="shared" si="62"/>
        <v>40894.832638888889</v>
      </c>
      <c r="K393">
        <v>1321578051</v>
      </c>
      <c r="L393" s="14">
        <f t="shared" si="54"/>
        <v>40864.833923611106</v>
      </c>
      <c r="M393" s="13">
        <f t="shared" si="55"/>
        <v>2011</v>
      </c>
      <c r="N393" t="b">
        <v>0</v>
      </c>
      <c r="O393">
        <v>193</v>
      </c>
      <c r="P393" t="b">
        <v>1</v>
      </c>
      <c r="Q393" t="s">
        <v>8268</v>
      </c>
      <c r="R393" s="6">
        <f t="shared" si="56"/>
        <v>6.1000000000000004E-3</v>
      </c>
      <c r="S393" s="10">
        <f t="shared" si="57"/>
        <v>104.25906735751295</v>
      </c>
      <c r="T393" t="str">
        <f t="shared" si="58"/>
        <v>film &amp; video/</v>
      </c>
      <c r="U393" t="str">
        <f t="shared" si="59"/>
        <v>documentary</v>
      </c>
      <c r="V393">
        <f t="shared" si="60"/>
        <v>13</v>
      </c>
      <c r="W393">
        <f t="shared" si="61"/>
        <v>24</v>
      </c>
    </row>
    <row r="394" spans="1:23" ht="45" x14ac:dyDescent="0.25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f t="shared" si="62"/>
        <v>40793.916666666664</v>
      </c>
      <c r="K394">
        <v>1312823571</v>
      </c>
      <c r="L394" s="14">
        <f t="shared" si="54"/>
        <v>40763.508923611109</v>
      </c>
      <c r="M394" s="13">
        <f t="shared" si="55"/>
        <v>2011</v>
      </c>
      <c r="N394" t="b">
        <v>0</v>
      </c>
      <c r="O394">
        <v>206</v>
      </c>
      <c r="P394" t="b">
        <v>1</v>
      </c>
      <c r="Q394" t="s">
        <v>8268</v>
      </c>
      <c r="R394" s="6">
        <f t="shared" si="56"/>
        <v>9.0270270270270264E-3</v>
      </c>
      <c r="S394" s="10">
        <f t="shared" si="57"/>
        <v>90.616504854368927</v>
      </c>
      <c r="T394" t="str">
        <f t="shared" si="58"/>
        <v>film &amp; video/</v>
      </c>
      <c r="U394" t="str">
        <f t="shared" si="59"/>
        <v>documentary</v>
      </c>
      <c r="V394">
        <f t="shared" si="60"/>
        <v>13</v>
      </c>
      <c r="W394">
        <f t="shared" si="61"/>
        <v>24</v>
      </c>
    </row>
    <row r="395" spans="1:23" ht="30" x14ac:dyDescent="0.25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f t="shared" si="62"/>
        <v>41557.500601851847</v>
      </c>
      <c r="K395">
        <v>1378746052</v>
      </c>
      <c r="L395" s="14">
        <f t="shared" si="54"/>
        <v>41526.500601851847</v>
      </c>
      <c r="M395" s="13">
        <f t="shared" si="55"/>
        <v>2013</v>
      </c>
      <c r="N395" t="b">
        <v>0</v>
      </c>
      <c r="O395">
        <v>351</v>
      </c>
      <c r="P395" t="b">
        <v>1</v>
      </c>
      <c r="Q395" t="s">
        <v>8268</v>
      </c>
      <c r="R395" s="6">
        <f t="shared" si="56"/>
        <v>0.10446</v>
      </c>
      <c r="S395" s="10">
        <f t="shared" si="57"/>
        <v>157.33048433048432</v>
      </c>
      <c r="T395" t="str">
        <f t="shared" si="58"/>
        <v>film &amp; video/</v>
      </c>
      <c r="U395" t="str">
        <f t="shared" si="59"/>
        <v>documentary</v>
      </c>
      <c r="V395">
        <f t="shared" si="60"/>
        <v>13</v>
      </c>
      <c r="W395">
        <f t="shared" si="61"/>
        <v>24</v>
      </c>
    </row>
    <row r="396" spans="1:23" ht="45" x14ac:dyDescent="0.25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f t="shared" si="62"/>
        <v>42477.568078703705</v>
      </c>
      <c r="K396">
        <v>1455737882</v>
      </c>
      <c r="L396" s="14">
        <f t="shared" si="54"/>
        <v>42417.60974537037</v>
      </c>
      <c r="M396" s="13">
        <f t="shared" si="55"/>
        <v>2016</v>
      </c>
      <c r="N396" t="b">
        <v>0</v>
      </c>
      <c r="O396">
        <v>50</v>
      </c>
      <c r="P396" t="b">
        <v>1</v>
      </c>
      <c r="Q396" t="s">
        <v>8268</v>
      </c>
      <c r="R396" s="6">
        <f t="shared" si="56"/>
        <v>0.11893617021276595</v>
      </c>
      <c r="S396" s="10">
        <f t="shared" si="57"/>
        <v>105.18</v>
      </c>
      <c r="T396" t="str">
        <f t="shared" si="58"/>
        <v>film &amp; video/</v>
      </c>
      <c r="U396" t="str">
        <f t="shared" si="59"/>
        <v>documentary</v>
      </c>
      <c r="V396">
        <f t="shared" si="60"/>
        <v>13</v>
      </c>
      <c r="W396">
        <f t="shared" si="61"/>
        <v>24</v>
      </c>
    </row>
    <row r="397" spans="1:23" ht="45" x14ac:dyDescent="0.25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f t="shared" si="62"/>
        <v>41026.688888888886</v>
      </c>
      <c r="K397">
        <v>1332452960</v>
      </c>
      <c r="L397" s="14">
        <f t="shared" si="54"/>
        <v>40990.700925925921</v>
      </c>
      <c r="M397" s="13">
        <f t="shared" si="55"/>
        <v>2012</v>
      </c>
      <c r="N397" t="b">
        <v>0</v>
      </c>
      <c r="O397">
        <v>184</v>
      </c>
      <c r="P397" t="b">
        <v>1</v>
      </c>
      <c r="Q397" t="s">
        <v>8268</v>
      </c>
      <c r="R397" s="6">
        <f t="shared" si="56"/>
        <v>8.0445000000000072E-2</v>
      </c>
      <c r="S397" s="10">
        <f t="shared" si="57"/>
        <v>58.719836956521746</v>
      </c>
      <c r="T397" t="str">
        <f t="shared" si="58"/>
        <v>film &amp; video/</v>
      </c>
      <c r="U397" t="str">
        <f t="shared" si="59"/>
        <v>documentary</v>
      </c>
      <c r="V397">
        <f t="shared" si="60"/>
        <v>13</v>
      </c>
      <c r="W397">
        <f t="shared" si="61"/>
        <v>24</v>
      </c>
    </row>
    <row r="398" spans="1:23" ht="45" x14ac:dyDescent="0.25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f t="shared" si="62"/>
        <v>41097.356550925928</v>
      </c>
      <c r="K398">
        <v>1340372006</v>
      </c>
      <c r="L398" s="14">
        <f t="shared" si="54"/>
        <v>41082.356550925928</v>
      </c>
      <c r="M398" s="13">
        <f t="shared" si="55"/>
        <v>2012</v>
      </c>
      <c r="N398" t="b">
        <v>0</v>
      </c>
      <c r="O398">
        <v>196</v>
      </c>
      <c r="P398" t="b">
        <v>1</v>
      </c>
      <c r="Q398" t="s">
        <v>8268</v>
      </c>
      <c r="R398" s="6">
        <f t="shared" si="56"/>
        <v>6.6666666666666666E-2</v>
      </c>
      <c r="S398" s="10">
        <f t="shared" si="57"/>
        <v>81.632653061224488</v>
      </c>
      <c r="T398" t="str">
        <f t="shared" si="58"/>
        <v>film &amp; video/</v>
      </c>
      <c r="U398" t="str">
        <f t="shared" si="59"/>
        <v>documentary</v>
      </c>
      <c r="V398">
        <f t="shared" si="60"/>
        <v>13</v>
      </c>
      <c r="W398">
        <f t="shared" si="61"/>
        <v>24</v>
      </c>
    </row>
    <row r="399" spans="1:23" ht="45" x14ac:dyDescent="0.25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f t="shared" si="62"/>
        <v>40421.947222222218</v>
      </c>
      <c r="K399">
        <v>1279651084</v>
      </c>
      <c r="L399" s="14">
        <f t="shared" si="54"/>
        <v>40379.568101851852</v>
      </c>
      <c r="M399" s="13">
        <f t="shared" si="55"/>
        <v>2010</v>
      </c>
      <c r="N399" t="b">
        <v>0</v>
      </c>
      <c r="O399">
        <v>229</v>
      </c>
      <c r="P399" t="b">
        <v>1</v>
      </c>
      <c r="Q399" t="s">
        <v>8268</v>
      </c>
      <c r="R399" s="6">
        <f t="shared" si="56"/>
        <v>3.9002732240437189E-2</v>
      </c>
      <c r="S399" s="10">
        <f t="shared" si="57"/>
        <v>56.460043668122275</v>
      </c>
      <c r="T399" t="str">
        <f t="shared" si="58"/>
        <v>film &amp; video/</v>
      </c>
      <c r="U399" t="str">
        <f t="shared" si="59"/>
        <v>documentary</v>
      </c>
      <c r="V399">
        <f t="shared" si="60"/>
        <v>13</v>
      </c>
      <c r="W399">
        <f t="shared" si="61"/>
        <v>24</v>
      </c>
    </row>
    <row r="400" spans="1:23" ht="45" x14ac:dyDescent="0.25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f t="shared" si="62"/>
        <v>42123.584791666661</v>
      </c>
      <c r="K400">
        <v>1426446126</v>
      </c>
      <c r="L400" s="14">
        <f t="shared" si="54"/>
        <v>42078.584791666661</v>
      </c>
      <c r="M400" s="13">
        <f t="shared" si="55"/>
        <v>2015</v>
      </c>
      <c r="N400" t="b">
        <v>0</v>
      </c>
      <c r="O400">
        <v>67</v>
      </c>
      <c r="P400" t="b">
        <v>1</v>
      </c>
      <c r="Q400" t="s">
        <v>8268</v>
      </c>
      <c r="R400" s="6">
        <f t="shared" si="56"/>
        <v>0.25159999999999999</v>
      </c>
      <c r="S400" s="10">
        <f t="shared" si="57"/>
        <v>140.1044776119403</v>
      </c>
      <c r="T400" t="str">
        <f t="shared" si="58"/>
        <v>film &amp; video/</v>
      </c>
      <c r="U400" t="str">
        <f t="shared" si="59"/>
        <v>documentary</v>
      </c>
      <c r="V400">
        <f t="shared" si="60"/>
        <v>13</v>
      </c>
      <c r="W400">
        <f t="shared" si="61"/>
        <v>24</v>
      </c>
    </row>
    <row r="401" spans="1:23" ht="45" x14ac:dyDescent="0.25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f t="shared" si="62"/>
        <v>42718.291666666664</v>
      </c>
      <c r="K401">
        <v>1479070867</v>
      </c>
      <c r="L401" s="14">
        <f t="shared" si="54"/>
        <v>42687.667442129627</v>
      </c>
      <c r="M401" s="13">
        <f t="shared" si="55"/>
        <v>2016</v>
      </c>
      <c r="N401" t="b">
        <v>0</v>
      </c>
      <c r="O401">
        <v>95</v>
      </c>
      <c r="P401" t="b">
        <v>1</v>
      </c>
      <c r="Q401" t="s">
        <v>8268</v>
      </c>
      <c r="R401" s="6">
        <f t="shared" si="56"/>
        <v>6.8049999999999999E-2</v>
      </c>
      <c r="S401" s="10">
        <f t="shared" si="57"/>
        <v>224.85263157894738</v>
      </c>
      <c r="T401" t="str">
        <f t="shared" si="58"/>
        <v>film &amp; video/</v>
      </c>
      <c r="U401" t="str">
        <f t="shared" si="59"/>
        <v>documentary</v>
      </c>
      <c r="V401">
        <f t="shared" si="60"/>
        <v>13</v>
      </c>
      <c r="W401">
        <f t="shared" si="61"/>
        <v>24</v>
      </c>
    </row>
    <row r="402" spans="1:23" ht="45" x14ac:dyDescent="0.25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f t="shared" si="62"/>
        <v>41775.9375</v>
      </c>
      <c r="K402">
        <v>1397661347</v>
      </c>
      <c r="L402" s="14">
        <f t="shared" si="54"/>
        <v>41745.427627314813</v>
      </c>
      <c r="M402" s="13">
        <f t="shared" si="55"/>
        <v>2014</v>
      </c>
      <c r="N402" t="b">
        <v>0</v>
      </c>
      <c r="O402">
        <v>62</v>
      </c>
      <c r="P402" t="b">
        <v>1</v>
      </c>
      <c r="Q402" t="s">
        <v>8268</v>
      </c>
      <c r="R402" s="6">
        <f t="shared" si="56"/>
        <v>0.123025</v>
      </c>
      <c r="S402" s="10">
        <f t="shared" si="57"/>
        <v>181.13306451612902</v>
      </c>
      <c r="T402" t="str">
        <f t="shared" si="58"/>
        <v>film &amp; video/</v>
      </c>
      <c r="U402" t="str">
        <f t="shared" si="59"/>
        <v>documentary</v>
      </c>
      <c r="V402">
        <f t="shared" si="60"/>
        <v>13</v>
      </c>
      <c r="W402">
        <f t="shared" si="61"/>
        <v>24</v>
      </c>
    </row>
    <row r="403" spans="1:23" ht="45" x14ac:dyDescent="0.25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f t="shared" si="62"/>
        <v>40762.633912037032</v>
      </c>
      <c r="K403">
        <v>1310155970</v>
      </c>
      <c r="L403" s="14">
        <f t="shared" si="54"/>
        <v>40732.633912037032</v>
      </c>
      <c r="M403" s="13">
        <f t="shared" si="55"/>
        <v>2011</v>
      </c>
      <c r="N403" t="b">
        <v>0</v>
      </c>
      <c r="O403">
        <v>73</v>
      </c>
      <c r="P403" t="b">
        <v>1</v>
      </c>
      <c r="Q403" t="s">
        <v>8268</v>
      </c>
      <c r="R403" s="6">
        <f t="shared" si="56"/>
        <v>3.8120000000000001E-2</v>
      </c>
      <c r="S403" s="10">
        <f t="shared" si="57"/>
        <v>711.04109589041093</v>
      </c>
      <c r="T403" t="str">
        <f t="shared" si="58"/>
        <v>film &amp; video/</v>
      </c>
      <c r="U403" t="str">
        <f t="shared" si="59"/>
        <v>documentary</v>
      </c>
      <c r="V403">
        <f t="shared" si="60"/>
        <v>13</v>
      </c>
      <c r="W403">
        <f t="shared" si="61"/>
        <v>24</v>
      </c>
    </row>
    <row r="404" spans="1:23" ht="45" x14ac:dyDescent="0.25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f t="shared" si="62"/>
        <v>42313.372881944444</v>
      </c>
      <c r="K404">
        <v>1444913817</v>
      </c>
      <c r="L404" s="14">
        <f t="shared" si="54"/>
        <v>42292.331215277773</v>
      </c>
      <c r="M404" s="13">
        <f t="shared" si="55"/>
        <v>2015</v>
      </c>
      <c r="N404" t="b">
        <v>0</v>
      </c>
      <c r="O404">
        <v>43</v>
      </c>
      <c r="P404" t="b">
        <v>1</v>
      </c>
      <c r="Q404" t="s">
        <v>8268</v>
      </c>
      <c r="R404" s="6">
        <f t="shared" si="56"/>
        <v>0.41649999999999998</v>
      </c>
      <c r="S404" s="10">
        <f t="shared" si="57"/>
        <v>65.883720930232556</v>
      </c>
      <c r="T404" t="str">
        <f t="shared" si="58"/>
        <v>film &amp; video/</v>
      </c>
      <c r="U404" t="str">
        <f t="shared" si="59"/>
        <v>documentary</v>
      </c>
      <c r="V404">
        <f t="shared" si="60"/>
        <v>13</v>
      </c>
      <c r="W404">
        <f t="shared" si="61"/>
        <v>24</v>
      </c>
    </row>
    <row r="405" spans="1:23" ht="45" x14ac:dyDescent="0.25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f t="shared" si="62"/>
        <v>40765.088888888888</v>
      </c>
      <c r="K405">
        <v>1308900441</v>
      </c>
      <c r="L405" s="14">
        <f t="shared" si="54"/>
        <v>40718.102326388886</v>
      </c>
      <c r="M405" s="13">
        <f t="shared" si="55"/>
        <v>2011</v>
      </c>
      <c r="N405" t="b">
        <v>0</v>
      </c>
      <c r="O405">
        <v>70</v>
      </c>
      <c r="P405" t="b">
        <v>1</v>
      </c>
      <c r="Q405" t="s">
        <v>8268</v>
      </c>
      <c r="R405" s="6">
        <f t="shared" si="56"/>
        <v>5.2600000000000001E-2</v>
      </c>
      <c r="S405" s="10">
        <f t="shared" si="57"/>
        <v>75.185714285714283</v>
      </c>
      <c r="T405" t="str">
        <f t="shared" si="58"/>
        <v>film &amp; video/</v>
      </c>
      <c r="U405" t="str">
        <f t="shared" si="59"/>
        <v>documentary</v>
      </c>
      <c r="V405">
        <f t="shared" si="60"/>
        <v>13</v>
      </c>
      <c r="W405">
        <f t="shared" si="61"/>
        <v>24</v>
      </c>
    </row>
    <row r="406" spans="1:23" ht="45" x14ac:dyDescent="0.25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f t="shared" si="62"/>
        <v>41675.75277777778</v>
      </c>
      <c r="K406">
        <v>1389107062</v>
      </c>
      <c r="L406" s="14">
        <f t="shared" si="54"/>
        <v>41646.419699074067</v>
      </c>
      <c r="M406" s="13">
        <f t="shared" si="55"/>
        <v>2014</v>
      </c>
      <c r="N406" t="b">
        <v>0</v>
      </c>
      <c r="O406">
        <v>271</v>
      </c>
      <c r="P406" t="b">
        <v>1</v>
      </c>
      <c r="Q406" t="s">
        <v>8268</v>
      </c>
      <c r="R406" s="6">
        <f t="shared" si="56"/>
        <v>3.0914285714285714E-2</v>
      </c>
      <c r="S406" s="10">
        <f t="shared" si="57"/>
        <v>133.14391143911439</v>
      </c>
      <c r="T406" t="str">
        <f t="shared" si="58"/>
        <v>film &amp; video/</v>
      </c>
      <c r="U406" t="str">
        <f t="shared" si="59"/>
        <v>documentary</v>
      </c>
      <c r="V406">
        <f t="shared" si="60"/>
        <v>13</v>
      </c>
      <c r="W406">
        <f t="shared" si="61"/>
        <v>24</v>
      </c>
    </row>
    <row r="407" spans="1:23" ht="30" x14ac:dyDescent="0.25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f t="shared" si="62"/>
        <v>41703.876608796294</v>
      </c>
      <c r="K407">
        <v>1391479339</v>
      </c>
      <c r="L407" s="14">
        <f t="shared" si="54"/>
        <v>41673.876608796294</v>
      </c>
      <c r="M407" s="13">
        <f t="shared" si="55"/>
        <v>2014</v>
      </c>
      <c r="N407" t="b">
        <v>0</v>
      </c>
      <c r="O407">
        <v>55</v>
      </c>
      <c r="P407" t="b">
        <v>1</v>
      </c>
      <c r="Q407" t="s">
        <v>8268</v>
      </c>
      <c r="R407" s="6">
        <f t="shared" si="56"/>
        <v>7.6595744680851063E-2</v>
      </c>
      <c r="S407" s="10">
        <f t="shared" si="57"/>
        <v>55.2</v>
      </c>
      <c r="T407" t="str">
        <f t="shared" si="58"/>
        <v>film &amp; video/</v>
      </c>
      <c r="U407" t="str">
        <f t="shared" si="59"/>
        <v>documentary</v>
      </c>
      <c r="V407">
        <f t="shared" si="60"/>
        <v>13</v>
      </c>
      <c r="W407">
        <f t="shared" si="61"/>
        <v>24</v>
      </c>
    </row>
    <row r="408" spans="1:23" ht="45" x14ac:dyDescent="0.25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f t="shared" si="62"/>
        <v>40672.040972222218</v>
      </c>
      <c r="K408">
        <v>1301975637</v>
      </c>
      <c r="L408" s="14">
        <f t="shared" si="54"/>
        <v>40637.95413194444</v>
      </c>
      <c r="M408" s="13">
        <f t="shared" si="55"/>
        <v>2011</v>
      </c>
      <c r="N408" t="b">
        <v>0</v>
      </c>
      <c r="O408">
        <v>35</v>
      </c>
      <c r="P408" t="b">
        <v>1</v>
      </c>
      <c r="Q408" t="s">
        <v>8268</v>
      </c>
      <c r="R408" s="6">
        <f t="shared" si="56"/>
        <v>7.7046428571428571E-2</v>
      </c>
      <c r="S408" s="10">
        <f t="shared" si="57"/>
        <v>86.163714285714292</v>
      </c>
      <c r="T408" t="str">
        <f t="shared" si="58"/>
        <v>film &amp; video/</v>
      </c>
      <c r="U408" t="str">
        <f t="shared" si="59"/>
        <v>documentary</v>
      </c>
      <c r="V408">
        <f t="shared" si="60"/>
        <v>13</v>
      </c>
      <c r="W408">
        <f t="shared" si="61"/>
        <v>24</v>
      </c>
    </row>
    <row r="409" spans="1:23" ht="45" x14ac:dyDescent="0.25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f t="shared" si="62"/>
        <v>40866.704282407409</v>
      </c>
      <c r="K409">
        <v>1316552050</v>
      </c>
      <c r="L409" s="14">
        <f t="shared" si="54"/>
        <v>40806.662615740737</v>
      </c>
      <c r="M409" s="13">
        <f t="shared" si="55"/>
        <v>2011</v>
      </c>
      <c r="N409" t="b">
        <v>0</v>
      </c>
      <c r="O409">
        <v>22</v>
      </c>
      <c r="P409" t="b">
        <v>1</v>
      </c>
      <c r="Q409" t="s">
        <v>8268</v>
      </c>
      <c r="R409" s="6">
        <f t="shared" si="56"/>
        <v>1.55E-2</v>
      </c>
      <c r="S409" s="10">
        <f t="shared" si="57"/>
        <v>92.318181818181813</v>
      </c>
      <c r="T409" t="str">
        <f t="shared" si="58"/>
        <v>film &amp; video/</v>
      </c>
      <c r="U409" t="str">
        <f t="shared" si="59"/>
        <v>documentary</v>
      </c>
      <c r="V409">
        <f t="shared" si="60"/>
        <v>13</v>
      </c>
      <c r="W409">
        <f t="shared" si="61"/>
        <v>24</v>
      </c>
    </row>
    <row r="410" spans="1:23" ht="45" x14ac:dyDescent="0.25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f t="shared" si="62"/>
        <v>41583.569328703699</v>
      </c>
      <c r="K410">
        <v>1380217190</v>
      </c>
      <c r="L410" s="14">
        <f t="shared" si="54"/>
        <v>41543.527662037035</v>
      </c>
      <c r="M410" s="13">
        <f t="shared" si="55"/>
        <v>2013</v>
      </c>
      <c r="N410" t="b">
        <v>0</v>
      </c>
      <c r="O410">
        <v>38</v>
      </c>
      <c r="P410" t="b">
        <v>1</v>
      </c>
      <c r="Q410" t="s">
        <v>8268</v>
      </c>
      <c r="R410" s="6">
        <f t="shared" si="56"/>
        <v>1.4376666666666702E-2</v>
      </c>
      <c r="S410" s="10">
        <f t="shared" si="57"/>
        <v>160.16473684210527</v>
      </c>
      <c r="T410" t="str">
        <f t="shared" si="58"/>
        <v>film &amp; video/</v>
      </c>
      <c r="U410" t="str">
        <f t="shared" si="59"/>
        <v>documentary</v>
      </c>
      <c r="V410">
        <f t="shared" si="60"/>
        <v>13</v>
      </c>
      <c r="W410">
        <f t="shared" si="61"/>
        <v>24</v>
      </c>
    </row>
    <row r="411" spans="1:23" ht="45" x14ac:dyDescent="0.25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f t="shared" si="62"/>
        <v>42573.654444444437</v>
      </c>
      <c r="K411">
        <v>1466628144</v>
      </c>
      <c r="L411" s="14">
        <f t="shared" si="54"/>
        <v>42543.654444444437</v>
      </c>
      <c r="M411" s="13">
        <f t="shared" si="55"/>
        <v>2016</v>
      </c>
      <c r="N411" t="b">
        <v>0</v>
      </c>
      <c r="O411">
        <v>15</v>
      </c>
      <c r="P411" t="b">
        <v>1</v>
      </c>
      <c r="Q411" t="s">
        <v>8268</v>
      </c>
      <c r="R411" s="6">
        <f t="shared" si="56"/>
        <v>0.36799999999999999</v>
      </c>
      <c r="S411" s="10">
        <f t="shared" si="57"/>
        <v>45.6</v>
      </c>
      <c r="T411" t="str">
        <f t="shared" si="58"/>
        <v>film &amp; video/</v>
      </c>
      <c r="U411" t="str">
        <f t="shared" si="59"/>
        <v>documentary</v>
      </c>
      <c r="V411">
        <f t="shared" si="60"/>
        <v>13</v>
      </c>
      <c r="W411">
        <f t="shared" si="61"/>
        <v>24</v>
      </c>
    </row>
    <row r="412" spans="1:23" ht="45" x14ac:dyDescent="0.25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f t="shared" si="62"/>
        <v>42173.773113425923</v>
      </c>
      <c r="K412">
        <v>1429486397</v>
      </c>
      <c r="L412" s="14">
        <f t="shared" si="54"/>
        <v>42113.773113425923</v>
      </c>
      <c r="M412" s="13">
        <f t="shared" si="55"/>
        <v>2015</v>
      </c>
      <c r="N412" t="b">
        <v>0</v>
      </c>
      <c r="O412">
        <v>7</v>
      </c>
      <c r="P412" t="b">
        <v>1</v>
      </c>
      <c r="Q412" t="s">
        <v>8268</v>
      </c>
      <c r="R412" s="6">
        <f t="shared" si="56"/>
        <v>0.28299999999999997</v>
      </c>
      <c r="S412" s="10">
        <f t="shared" si="57"/>
        <v>183.28571428571428</v>
      </c>
      <c r="T412" t="str">
        <f t="shared" si="58"/>
        <v>film &amp; video/</v>
      </c>
      <c r="U412" t="str">
        <f t="shared" si="59"/>
        <v>documentary</v>
      </c>
      <c r="V412">
        <f t="shared" si="60"/>
        <v>13</v>
      </c>
      <c r="W412">
        <f t="shared" si="61"/>
        <v>24</v>
      </c>
    </row>
    <row r="413" spans="1:23" ht="45" x14ac:dyDescent="0.25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f t="shared" si="62"/>
        <v>41630</v>
      </c>
      <c r="K413">
        <v>1384920804</v>
      </c>
      <c r="L413" s="14">
        <f t="shared" si="54"/>
        <v>41597.967638888884</v>
      </c>
      <c r="M413" s="13">
        <f t="shared" si="55"/>
        <v>2013</v>
      </c>
      <c r="N413" t="b">
        <v>0</v>
      </c>
      <c r="O413">
        <v>241</v>
      </c>
      <c r="P413" t="b">
        <v>1</v>
      </c>
      <c r="Q413" t="s">
        <v>8268</v>
      </c>
      <c r="R413" s="6">
        <f t="shared" si="56"/>
        <v>1.0500000000000001E-2</v>
      </c>
      <c r="S413" s="10">
        <f t="shared" si="57"/>
        <v>125.78838174273859</v>
      </c>
      <c r="T413" t="str">
        <f t="shared" si="58"/>
        <v>film &amp; video/</v>
      </c>
      <c r="U413" t="str">
        <f t="shared" si="59"/>
        <v>documentary</v>
      </c>
      <c r="V413">
        <f t="shared" si="60"/>
        <v>13</v>
      </c>
      <c r="W413">
        <f t="shared" si="61"/>
        <v>24</v>
      </c>
    </row>
    <row r="414" spans="1:23" ht="45" x14ac:dyDescent="0.25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f t="shared" si="62"/>
        <v>41115.534467592588</v>
      </c>
      <c r="K414">
        <v>1341856178</v>
      </c>
      <c r="L414" s="14">
        <f t="shared" si="54"/>
        <v>41099.534467592588</v>
      </c>
      <c r="M414" s="13">
        <f t="shared" si="55"/>
        <v>2012</v>
      </c>
      <c r="N414" t="b">
        <v>0</v>
      </c>
      <c r="O414">
        <v>55</v>
      </c>
      <c r="P414" t="b">
        <v>1</v>
      </c>
      <c r="Q414" t="s">
        <v>8268</v>
      </c>
      <c r="R414" s="6">
        <f t="shared" si="56"/>
        <v>0.26840000000000003</v>
      </c>
      <c r="S414" s="10">
        <f t="shared" si="57"/>
        <v>57.654545454545456</v>
      </c>
      <c r="T414" t="str">
        <f t="shared" si="58"/>
        <v>film &amp; video/</v>
      </c>
      <c r="U414" t="str">
        <f t="shared" si="59"/>
        <v>documentary</v>
      </c>
      <c r="V414">
        <f t="shared" si="60"/>
        <v>13</v>
      </c>
      <c r="W414">
        <f t="shared" si="61"/>
        <v>24</v>
      </c>
    </row>
    <row r="415" spans="1:23" ht="45" x14ac:dyDescent="0.25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f t="shared" si="62"/>
        <v>41109.66910879629</v>
      </c>
      <c r="K415">
        <v>1340139811</v>
      </c>
      <c r="L415" s="14">
        <f t="shared" si="54"/>
        <v>41079.66910879629</v>
      </c>
      <c r="M415" s="13">
        <f t="shared" si="55"/>
        <v>2012</v>
      </c>
      <c r="N415" t="b">
        <v>0</v>
      </c>
      <c r="O415">
        <v>171</v>
      </c>
      <c r="P415" t="b">
        <v>1</v>
      </c>
      <c r="Q415" t="s">
        <v>8268</v>
      </c>
      <c r="R415" s="6">
        <f t="shared" si="56"/>
        <v>5.0859374999999998E-2</v>
      </c>
      <c r="S415" s="10">
        <f t="shared" si="57"/>
        <v>78.660818713450297</v>
      </c>
      <c r="T415" t="str">
        <f t="shared" si="58"/>
        <v>film &amp; video/</v>
      </c>
      <c r="U415" t="str">
        <f t="shared" si="59"/>
        <v>documentary</v>
      </c>
      <c r="V415">
        <f t="shared" si="60"/>
        <v>13</v>
      </c>
      <c r="W415">
        <f t="shared" si="61"/>
        <v>24</v>
      </c>
    </row>
    <row r="416" spans="1:23" ht="45" x14ac:dyDescent="0.25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f t="shared" si="62"/>
        <v>41558.85491898148</v>
      </c>
      <c r="K416">
        <v>1378949465</v>
      </c>
      <c r="L416" s="14">
        <f t="shared" si="54"/>
        <v>41528.85491898148</v>
      </c>
      <c r="M416" s="13">
        <f t="shared" si="55"/>
        <v>2013</v>
      </c>
      <c r="N416" t="b">
        <v>0</v>
      </c>
      <c r="O416">
        <v>208</v>
      </c>
      <c r="P416" t="b">
        <v>1</v>
      </c>
      <c r="Q416" t="s">
        <v>8268</v>
      </c>
      <c r="R416" s="6">
        <f t="shared" si="56"/>
        <v>2.8540540540540539E-2</v>
      </c>
      <c r="S416" s="10">
        <f t="shared" si="57"/>
        <v>91.480769230769226</v>
      </c>
      <c r="T416" t="str">
        <f t="shared" si="58"/>
        <v>film &amp; video/</v>
      </c>
      <c r="U416" t="str">
        <f t="shared" si="59"/>
        <v>documentary</v>
      </c>
      <c r="V416">
        <f t="shared" si="60"/>
        <v>13</v>
      </c>
      <c r="W416">
        <f t="shared" si="61"/>
        <v>24</v>
      </c>
    </row>
    <row r="417" spans="1:23" ht="45" x14ac:dyDescent="0.25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f t="shared" si="62"/>
        <v>41929.291666666664</v>
      </c>
      <c r="K417">
        <v>1411417602</v>
      </c>
      <c r="L417" s="14">
        <f t="shared" si="54"/>
        <v>41904.643541666665</v>
      </c>
      <c r="M417" s="13">
        <f t="shared" si="55"/>
        <v>2014</v>
      </c>
      <c r="N417" t="b">
        <v>0</v>
      </c>
      <c r="O417">
        <v>21</v>
      </c>
      <c r="P417" t="b">
        <v>1</v>
      </c>
      <c r="Q417" t="s">
        <v>8268</v>
      </c>
      <c r="R417" s="6">
        <f t="shared" si="56"/>
        <v>2.1471428571428534E-2</v>
      </c>
      <c r="S417" s="10">
        <f t="shared" si="57"/>
        <v>68.09809523809524</v>
      </c>
      <c r="T417" t="str">
        <f t="shared" si="58"/>
        <v>film &amp; video/</v>
      </c>
      <c r="U417" t="str">
        <f t="shared" si="59"/>
        <v>documentary</v>
      </c>
      <c r="V417">
        <f t="shared" si="60"/>
        <v>13</v>
      </c>
      <c r="W417">
        <f t="shared" si="61"/>
        <v>24</v>
      </c>
    </row>
    <row r="418" spans="1:23" ht="30" x14ac:dyDescent="0.25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f t="shared" si="62"/>
        <v>41678.187858796293</v>
      </c>
      <c r="K418">
        <v>1389259831</v>
      </c>
      <c r="L418" s="14">
        <f t="shared" si="54"/>
        <v>41648.187858796293</v>
      </c>
      <c r="M418" s="13">
        <f t="shared" si="55"/>
        <v>2014</v>
      </c>
      <c r="N418" t="b">
        <v>0</v>
      </c>
      <c r="O418">
        <v>25</v>
      </c>
      <c r="P418" t="b">
        <v>1</v>
      </c>
      <c r="Q418" t="s">
        <v>8268</v>
      </c>
      <c r="R418" s="6">
        <f t="shared" si="56"/>
        <v>0.20217000000000007</v>
      </c>
      <c r="S418" s="10">
        <f t="shared" si="57"/>
        <v>48.086800000000004</v>
      </c>
      <c r="T418" t="str">
        <f t="shared" si="58"/>
        <v>film &amp; video/</v>
      </c>
      <c r="U418" t="str">
        <f t="shared" si="59"/>
        <v>documentary</v>
      </c>
      <c r="V418">
        <f t="shared" si="60"/>
        <v>13</v>
      </c>
      <c r="W418">
        <f t="shared" si="61"/>
        <v>24</v>
      </c>
    </row>
    <row r="419" spans="1:23" ht="45" x14ac:dyDescent="0.25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f t="shared" si="62"/>
        <v>41371.981249999997</v>
      </c>
      <c r="K419">
        <v>1364426260</v>
      </c>
      <c r="L419" s="14">
        <f t="shared" si="54"/>
        <v>41360.762268518512</v>
      </c>
      <c r="M419" s="13">
        <f t="shared" si="55"/>
        <v>2013</v>
      </c>
      <c r="N419" t="b">
        <v>0</v>
      </c>
      <c r="O419">
        <v>52</v>
      </c>
      <c r="P419" t="b">
        <v>1</v>
      </c>
      <c r="Q419" t="s">
        <v>8268</v>
      </c>
      <c r="R419" s="6">
        <f t="shared" si="56"/>
        <v>2.476190476190476E-3</v>
      </c>
      <c r="S419" s="10">
        <f t="shared" si="57"/>
        <v>202.42307692307693</v>
      </c>
      <c r="T419" t="str">
        <f t="shared" si="58"/>
        <v>film &amp; video/</v>
      </c>
      <c r="U419" t="str">
        <f t="shared" si="59"/>
        <v>documentary</v>
      </c>
      <c r="V419">
        <f t="shared" si="60"/>
        <v>13</v>
      </c>
      <c r="W419">
        <f t="shared" si="61"/>
        <v>24</v>
      </c>
    </row>
    <row r="420" spans="1:23" ht="45" x14ac:dyDescent="0.25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f t="shared" si="62"/>
        <v>42208.07403935185</v>
      </c>
      <c r="K420">
        <v>1435041997</v>
      </c>
      <c r="L420" s="14">
        <f t="shared" si="54"/>
        <v>42178.07403935185</v>
      </c>
      <c r="M420" s="13">
        <f t="shared" si="55"/>
        <v>2015</v>
      </c>
      <c r="N420" t="b">
        <v>0</v>
      </c>
      <c r="O420">
        <v>104</v>
      </c>
      <c r="P420" t="b">
        <v>1</v>
      </c>
      <c r="Q420" t="s">
        <v>8268</v>
      </c>
      <c r="R420" s="6">
        <f t="shared" si="56"/>
        <v>6.339285714285714E-3</v>
      </c>
      <c r="S420" s="10">
        <f t="shared" si="57"/>
        <v>216.75</v>
      </c>
      <c r="T420" t="str">
        <f t="shared" si="58"/>
        <v>film &amp; video/</v>
      </c>
      <c r="U420" t="str">
        <f t="shared" si="59"/>
        <v>documentary</v>
      </c>
      <c r="V420">
        <f t="shared" si="60"/>
        <v>13</v>
      </c>
      <c r="W420">
        <f t="shared" si="61"/>
        <v>24</v>
      </c>
    </row>
    <row r="421" spans="1:23" ht="45" x14ac:dyDescent="0.25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f t="shared" si="62"/>
        <v>41454.634108796294</v>
      </c>
      <c r="K421">
        <v>1367352787</v>
      </c>
      <c r="L421" s="14">
        <f t="shared" si="54"/>
        <v>41394.634108796294</v>
      </c>
      <c r="M421" s="13">
        <f t="shared" si="55"/>
        <v>2013</v>
      </c>
      <c r="N421" t="b">
        <v>0</v>
      </c>
      <c r="O421">
        <v>73</v>
      </c>
      <c r="P421" t="b">
        <v>1</v>
      </c>
      <c r="Q421" t="s">
        <v>8268</v>
      </c>
      <c r="R421" s="6">
        <f t="shared" si="56"/>
        <v>4.3750000000000004E-3</v>
      </c>
      <c r="S421" s="10">
        <f t="shared" si="57"/>
        <v>110.06849315068493</v>
      </c>
      <c r="T421" t="str">
        <f t="shared" si="58"/>
        <v>film &amp; video/</v>
      </c>
      <c r="U421" t="str">
        <f t="shared" si="59"/>
        <v>documentary</v>
      </c>
      <c r="V421">
        <f t="shared" si="60"/>
        <v>13</v>
      </c>
      <c r="W421">
        <f t="shared" si="61"/>
        <v>24</v>
      </c>
    </row>
    <row r="422" spans="1:23" ht="45" x14ac:dyDescent="0.25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f t="shared" si="62"/>
        <v>41711.986469907402</v>
      </c>
      <c r="K422">
        <v>1392183631</v>
      </c>
      <c r="L422" s="14">
        <f t="shared" si="54"/>
        <v>41682.028136574074</v>
      </c>
      <c r="M422" s="13">
        <f t="shared" si="55"/>
        <v>2014</v>
      </c>
      <c r="N422" t="b">
        <v>0</v>
      </c>
      <c r="O422">
        <v>3</v>
      </c>
      <c r="P422" t="b">
        <v>0</v>
      </c>
      <c r="Q422" t="s">
        <v>8269</v>
      </c>
      <c r="R422" s="6">
        <f t="shared" si="56"/>
        <v>-0.99560606060606061</v>
      </c>
      <c r="S422" s="10">
        <f t="shared" si="57"/>
        <v>4.833333333333333</v>
      </c>
      <c r="T422" t="str">
        <f t="shared" si="58"/>
        <v>film &amp; video/</v>
      </c>
      <c r="U422" t="str">
        <f t="shared" si="59"/>
        <v>animation</v>
      </c>
      <c r="V422">
        <f t="shared" si="60"/>
        <v>13</v>
      </c>
      <c r="W422">
        <f t="shared" si="61"/>
        <v>22</v>
      </c>
    </row>
    <row r="423" spans="1:23" ht="45" x14ac:dyDescent="0.25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f t="shared" si="62"/>
        <v>42237.283055555548</v>
      </c>
      <c r="K423">
        <v>1434973656</v>
      </c>
      <c r="L423" s="14">
        <f t="shared" si="54"/>
        <v>42177.283055555548</v>
      </c>
      <c r="M423" s="13">
        <f t="shared" si="55"/>
        <v>2015</v>
      </c>
      <c r="N423" t="b">
        <v>0</v>
      </c>
      <c r="O423">
        <v>6</v>
      </c>
      <c r="P423" t="b">
        <v>0</v>
      </c>
      <c r="Q423" t="s">
        <v>8269</v>
      </c>
      <c r="R423" s="6">
        <f t="shared" si="56"/>
        <v>-0.97993333333333332</v>
      </c>
      <c r="S423" s="10">
        <f t="shared" si="57"/>
        <v>50.166666666666664</v>
      </c>
      <c r="T423" t="str">
        <f t="shared" si="58"/>
        <v>film &amp; video/</v>
      </c>
      <c r="U423" t="str">
        <f t="shared" si="59"/>
        <v>animation</v>
      </c>
      <c r="V423">
        <f t="shared" si="60"/>
        <v>13</v>
      </c>
      <c r="W423">
        <f t="shared" si="61"/>
        <v>22</v>
      </c>
    </row>
    <row r="424" spans="1:23" ht="45" x14ac:dyDescent="0.25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f t="shared" si="62"/>
        <v>41893.052048611113</v>
      </c>
      <c r="K424">
        <v>1407824097</v>
      </c>
      <c r="L424" s="14">
        <f t="shared" si="54"/>
        <v>41863.052048611113</v>
      </c>
      <c r="M424" s="13">
        <f t="shared" si="55"/>
        <v>2014</v>
      </c>
      <c r="N424" t="b">
        <v>0</v>
      </c>
      <c r="O424">
        <v>12</v>
      </c>
      <c r="P424" t="b">
        <v>0</v>
      </c>
      <c r="Q424" t="s">
        <v>8269</v>
      </c>
      <c r="R424" s="6">
        <f t="shared" si="56"/>
        <v>-0.98924999999999996</v>
      </c>
      <c r="S424" s="10">
        <f t="shared" si="57"/>
        <v>35.833333333333336</v>
      </c>
      <c r="T424" t="str">
        <f t="shared" si="58"/>
        <v>film &amp; video/</v>
      </c>
      <c r="U424" t="str">
        <f t="shared" si="59"/>
        <v>animation</v>
      </c>
      <c r="V424">
        <f t="shared" si="60"/>
        <v>13</v>
      </c>
      <c r="W424">
        <f t="shared" si="61"/>
        <v>22</v>
      </c>
    </row>
    <row r="425" spans="1:23" ht="45" x14ac:dyDescent="0.25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f t="shared" si="62"/>
        <v>41430.717939814815</v>
      </c>
      <c r="K425">
        <v>1367878430</v>
      </c>
      <c r="L425" s="14">
        <f t="shared" si="54"/>
        <v>41400.717939814815</v>
      </c>
      <c r="M425" s="13">
        <f t="shared" si="55"/>
        <v>2013</v>
      </c>
      <c r="N425" t="b">
        <v>0</v>
      </c>
      <c r="O425">
        <v>13</v>
      </c>
      <c r="P425" t="b">
        <v>0</v>
      </c>
      <c r="Q425" t="s">
        <v>8269</v>
      </c>
      <c r="R425" s="6">
        <f t="shared" si="56"/>
        <v>-0.99234999999999995</v>
      </c>
      <c r="S425" s="10">
        <f t="shared" si="57"/>
        <v>11.76923076923077</v>
      </c>
      <c r="T425" t="str">
        <f t="shared" si="58"/>
        <v>film &amp; video/</v>
      </c>
      <c r="U425" t="str">
        <f t="shared" si="59"/>
        <v>animation</v>
      </c>
      <c r="V425">
        <f t="shared" si="60"/>
        <v>13</v>
      </c>
      <c r="W425">
        <f t="shared" si="61"/>
        <v>22</v>
      </c>
    </row>
    <row r="426" spans="1:23" ht="45" x14ac:dyDescent="0.25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f t="shared" si="62"/>
        <v>40994.126145833332</v>
      </c>
      <c r="K426">
        <v>1327568499</v>
      </c>
      <c r="L426" s="14">
        <f t="shared" si="54"/>
        <v>40934.167812499996</v>
      </c>
      <c r="M426" s="13">
        <f t="shared" si="55"/>
        <v>2012</v>
      </c>
      <c r="N426" t="b">
        <v>0</v>
      </c>
      <c r="O426">
        <v>5</v>
      </c>
      <c r="P426" t="b">
        <v>0</v>
      </c>
      <c r="Q426" t="s">
        <v>8269</v>
      </c>
      <c r="R426" s="6">
        <f t="shared" si="56"/>
        <v>-0.93203333333333327</v>
      </c>
      <c r="S426" s="10">
        <f t="shared" si="57"/>
        <v>40.78</v>
      </c>
      <c r="T426" t="str">
        <f t="shared" si="58"/>
        <v>film &amp; video/</v>
      </c>
      <c r="U426" t="str">
        <f t="shared" si="59"/>
        <v>animation</v>
      </c>
      <c r="V426">
        <f t="shared" si="60"/>
        <v>13</v>
      </c>
      <c r="W426">
        <f t="shared" si="61"/>
        <v>22</v>
      </c>
    </row>
    <row r="427" spans="1:23" ht="45" x14ac:dyDescent="0.25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f t="shared" si="62"/>
        <v>42335.694490740738</v>
      </c>
      <c r="K427">
        <v>1443472804</v>
      </c>
      <c r="L427" s="14">
        <f t="shared" si="54"/>
        <v>42275.652824074066</v>
      </c>
      <c r="M427" s="13">
        <f t="shared" si="55"/>
        <v>2015</v>
      </c>
      <c r="N427" t="b">
        <v>0</v>
      </c>
      <c r="O427">
        <v>2</v>
      </c>
      <c r="P427" t="b">
        <v>0</v>
      </c>
      <c r="Q427" t="s">
        <v>8269</v>
      </c>
      <c r="R427" s="6">
        <f t="shared" si="56"/>
        <v>-0.99987999999999999</v>
      </c>
      <c r="S427" s="10">
        <f t="shared" si="57"/>
        <v>3</v>
      </c>
      <c r="T427" t="str">
        <f t="shared" si="58"/>
        <v>film &amp; video/</v>
      </c>
      <c r="U427" t="str">
        <f t="shared" si="59"/>
        <v>animation</v>
      </c>
      <c r="V427">
        <f t="shared" si="60"/>
        <v>13</v>
      </c>
      <c r="W427">
        <f t="shared" si="61"/>
        <v>22</v>
      </c>
    </row>
    <row r="428" spans="1:23" ht="45" x14ac:dyDescent="0.25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f t="shared" si="62"/>
        <v>42430.503634259258</v>
      </c>
      <c r="K428">
        <v>1454259914</v>
      </c>
      <c r="L428" s="14">
        <f t="shared" si="54"/>
        <v>42400.503634259258</v>
      </c>
      <c r="M428" s="13">
        <f t="shared" si="55"/>
        <v>2016</v>
      </c>
      <c r="N428" t="b">
        <v>0</v>
      </c>
      <c r="O428">
        <v>8</v>
      </c>
      <c r="P428" t="b">
        <v>0</v>
      </c>
      <c r="Q428" t="s">
        <v>8269</v>
      </c>
      <c r="R428" s="6">
        <f t="shared" si="56"/>
        <v>-0.98670000000000002</v>
      </c>
      <c r="S428" s="10">
        <f t="shared" si="57"/>
        <v>16.625</v>
      </c>
      <c r="T428" t="str">
        <f t="shared" si="58"/>
        <v>film &amp; video/</v>
      </c>
      <c r="U428" t="str">
        <f t="shared" si="59"/>
        <v>animation</v>
      </c>
      <c r="V428">
        <f t="shared" si="60"/>
        <v>13</v>
      </c>
      <c r="W428">
        <f t="shared" si="61"/>
        <v>22</v>
      </c>
    </row>
    <row r="429" spans="1:23" ht="45" x14ac:dyDescent="0.25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f t="shared" si="62"/>
        <v>42299.582638888889</v>
      </c>
      <c r="K429">
        <v>1444340940</v>
      </c>
      <c r="L429" s="14">
        <f t="shared" si="54"/>
        <v>42285.700694444444</v>
      </c>
      <c r="M429" s="13">
        <f t="shared" si="55"/>
        <v>2015</v>
      </c>
      <c r="N429" t="b">
        <v>0</v>
      </c>
      <c r="O429">
        <v>0</v>
      </c>
      <c r="P429" t="b">
        <v>0</v>
      </c>
      <c r="Q429" t="s">
        <v>8269</v>
      </c>
      <c r="R429" s="6">
        <f t="shared" si="56"/>
        <v>-1</v>
      </c>
      <c r="S429" s="10" t="e">
        <f t="shared" si="57"/>
        <v>#DIV/0!</v>
      </c>
      <c r="T429" t="str">
        <f t="shared" si="58"/>
        <v>film &amp; video/</v>
      </c>
      <c r="U429" t="str">
        <f t="shared" si="59"/>
        <v>animation</v>
      </c>
      <c r="V429">
        <f t="shared" si="60"/>
        <v>13</v>
      </c>
      <c r="W429">
        <f t="shared" si="61"/>
        <v>22</v>
      </c>
    </row>
    <row r="430" spans="1:23" ht="30" x14ac:dyDescent="0.25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f t="shared" si="62"/>
        <v>41806.708333333328</v>
      </c>
      <c r="K430">
        <v>1400523845</v>
      </c>
      <c r="L430" s="14">
        <f t="shared" si="54"/>
        <v>41778.558391203704</v>
      </c>
      <c r="M430" s="13">
        <f t="shared" si="55"/>
        <v>2014</v>
      </c>
      <c r="N430" t="b">
        <v>0</v>
      </c>
      <c r="O430">
        <v>13</v>
      </c>
      <c r="P430" t="b">
        <v>0</v>
      </c>
      <c r="Q430" t="s">
        <v>8269</v>
      </c>
      <c r="R430" s="6">
        <f t="shared" si="56"/>
        <v>-0.94366666666666665</v>
      </c>
      <c r="S430" s="10">
        <f t="shared" si="57"/>
        <v>52</v>
      </c>
      <c r="T430" t="str">
        <f t="shared" si="58"/>
        <v>film &amp; video/</v>
      </c>
      <c r="U430" t="str">
        <f t="shared" si="59"/>
        <v>animation</v>
      </c>
      <c r="V430">
        <f t="shared" si="60"/>
        <v>13</v>
      </c>
      <c r="W430">
        <f t="shared" si="61"/>
        <v>22</v>
      </c>
    </row>
    <row r="431" spans="1:23" ht="45" x14ac:dyDescent="0.25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f t="shared" si="62"/>
        <v>40143.999305555553</v>
      </c>
      <c r="K431">
        <v>1252964282</v>
      </c>
      <c r="L431" s="14">
        <f t="shared" si="54"/>
        <v>40070.693078703705</v>
      </c>
      <c r="M431" s="13">
        <f t="shared" si="55"/>
        <v>2009</v>
      </c>
      <c r="N431" t="b">
        <v>0</v>
      </c>
      <c r="O431">
        <v>0</v>
      </c>
      <c r="P431" t="b">
        <v>0</v>
      </c>
      <c r="Q431" t="s">
        <v>8269</v>
      </c>
      <c r="R431" s="6">
        <f t="shared" si="56"/>
        <v>-1</v>
      </c>
      <c r="S431" s="10" t="e">
        <f t="shared" si="57"/>
        <v>#DIV/0!</v>
      </c>
      <c r="T431" t="str">
        <f t="shared" si="58"/>
        <v>film &amp; video/</v>
      </c>
      <c r="U431" t="str">
        <f t="shared" si="59"/>
        <v>animation</v>
      </c>
      <c r="V431">
        <f t="shared" si="60"/>
        <v>13</v>
      </c>
      <c r="W431">
        <f t="shared" si="61"/>
        <v>22</v>
      </c>
    </row>
    <row r="432" spans="1:23" ht="30" x14ac:dyDescent="0.25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f t="shared" si="62"/>
        <v>41527.898923611108</v>
      </c>
      <c r="K432">
        <v>1377570867</v>
      </c>
      <c r="L432" s="14">
        <f t="shared" si="54"/>
        <v>41512.898923611108</v>
      </c>
      <c r="M432" s="13">
        <f t="shared" si="55"/>
        <v>2013</v>
      </c>
      <c r="N432" t="b">
        <v>0</v>
      </c>
      <c r="O432">
        <v>5</v>
      </c>
      <c r="P432" t="b">
        <v>0</v>
      </c>
      <c r="Q432" t="s">
        <v>8269</v>
      </c>
      <c r="R432" s="6">
        <f t="shared" si="56"/>
        <v>-0.97599999999999998</v>
      </c>
      <c r="S432" s="10">
        <f t="shared" si="57"/>
        <v>4.8</v>
      </c>
      <c r="T432" t="str">
        <f t="shared" si="58"/>
        <v>film &amp; video/</v>
      </c>
      <c r="U432" t="str">
        <f t="shared" si="59"/>
        <v>animation</v>
      </c>
      <c r="V432">
        <f t="shared" si="60"/>
        <v>13</v>
      </c>
      <c r="W432">
        <f t="shared" si="61"/>
        <v>22</v>
      </c>
    </row>
    <row r="433" spans="1:23" ht="45" x14ac:dyDescent="0.25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f t="shared" si="62"/>
        <v>42556.662997685184</v>
      </c>
      <c r="K433">
        <v>1465160083</v>
      </c>
      <c r="L433" s="14">
        <f t="shared" si="54"/>
        <v>42526.662997685184</v>
      </c>
      <c r="M433" s="13">
        <f t="shared" si="55"/>
        <v>2016</v>
      </c>
      <c r="N433" t="b">
        <v>0</v>
      </c>
      <c r="O433">
        <v>8</v>
      </c>
      <c r="P433" t="b">
        <v>0</v>
      </c>
      <c r="Q433" t="s">
        <v>8269</v>
      </c>
      <c r="R433" s="6">
        <f t="shared" si="56"/>
        <v>-0.86166666666666669</v>
      </c>
      <c r="S433" s="10">
        <f t="shared" si="57"/>
        <v>51.875</v>
      </c>
      <c r="T433" t="str">
        <f t="shared" si="58"/>
        <v>film &amp; video/</v>
      </c>
      <c r="U433" t="str">
        <f t="shared" si="59"/>
        <v>animation</v>
      </c>
      <c r="V433">
        <f t="shared" si="60"/>
        <v>13</v>
      </c>
      <c r="W433">
        <f t="shared" si="61"/>
        <v>22</v>
      </c>
    </row>
    <row r="434" spans="1:23" ht="45" x14ac:dyDescent="0.25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f t="shared" si="62"/>
        <v>42298.51829861111</v>
      </c>
      <c r="K434">
        <v>1440264381</v>
      </c>
      <c r="L434" s="14">
        <f t="shared" si="54"/>
        <v>42238.51829861111</v>
      </c>
      <c r="M434" s="13">
        <f t="shared" si="55"/>
        <v>2015</v>
      </c>
      <c r="N434" t="b">
        <v>0</v>
      </c>
      <c r="O434">
        <v>8</v>
      </c>
      <c r="P434" t="b">
        <v>0</v>
      </c>
      <c r="Q434" t="s">
        <v>8269</v>
      </c>
      <c r="R434" s="6">
        <f t="shared" si="56"/>
        <v>-0.90500000000000003</v>
      </c>
      <c r="S434" s="10">
        <f t="shared" si="57"/>
        <v>71.25</v>
      </c>
      <c r="T434" t="str">
        <f t="shared" si="58"/>
        <v>film &amp; video/</v>
      </c>
      <c r="U434" t="str">
        <f t="shared" si="59"/>
        <v>animation</v>
      </c>
      <c r="V434">
        <f t="shared" si="60"/>
        <v>13</v>
      </c>
      <c r="W434">
        <f t="shared" si="61"/>
        <v>22</v>
      </c>
    </row>
    <row r="435" spans="1:23" ht="60" x14ac:dyDescent="0.25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f t="shared" si="62"/>
        <v>42288.421550925923</v>
      </c>
      <c r="K435">
        <v>1439392022</v>
      </c>
      <c r="L435" s="14">
        <f t="shared" si="54"/>
        <v>42228.421550925923</v>
      </c>
      <c r="M435" s="13">
        <f t="shared" si="55"/>
        <v>2015</v>
      </c>
      <c r="N435" t="b">
        <v>0</v>
      </c>
      <c r="O435">
        <v>0</v>
      </c>
      <c r="P435" t="b">
        <v>0</v>
      </c>
      <c r="Q435" t="s">
        <v>8269</v>
      </c>
      <c r="R435" s="6">
        <f t="shared" si="56"/>
        <v>-1</v>
      </c>
      <c r="S435" s="10" t="e">
        <f t="shared" si="57"/>
        <v>#DIV/0!</v>
      </c>
      <c r="T435" t="str">
        <f t="shared" si="58"/>
        <v>film &amp; video/</v>
      </c>
      <c r="U435" t="str">
        <f t="shared" si="59"/>
        <v>animation</v>
      </c>
      <c r="V435">
        <f t="shared" si="60"/>
        <v>13</v>
      </c>
      <c r="W435">
        <f t="shared" si="61"/>
        <v>22</v>
      </c>
    </row>
    <row r="436" spans="1:23" ht="45" x14ac:dyDescent="0.25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f t="shared" si="62"/>
        <v>41609.667847222219</v>
      </c>
      <c r="K436">
        <v>1383076902</v>
      </c>
      <c r="L436" s="14">
        <f t="shared" si="54"/>
        <v>41576.626180555555</v>
      </c>
      <c r="M436" s="13">
        <f t="shared" si="55"/>
        <v>2013</v>
      </c>
      <c r="N436" t="b">
        <v>0</v>
      </c>
      <c r="O436">
        <v>2</v>
      </c>
      <c r="P436" t="b">
        <v>0</v>
      </c>
      <c r="Q436" t="s">
        <v>8269</v>
      </c>
      <c r="R436" s="6">
        <f t="shared" si="56"/>
        <v>-0.95</v>
      </c>
      <c r="S436" s="10">
        <f t="shared" si="57"/>
        <v>62.5</v>
      </c>
      <c r="T436" t="str">
        <f t="shared" si="58"/>
        <v>film &amp; video/</v>
      </c>
      <c r="U436" t="str">
        <f t="shared" si="59"/>
        <v>animation</v>
      </c>
      <c r="V436">
        <f t="shared" si="60"/>
        <v>13</v>
      </c>
      <c r="W436">
        <f t="shared" si="61"/>
        <v>22</v>
      </c>
    </row>
    <row r="437" spans="1:23" ht="45" x14ac:dyDescent="0.25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f t="shared" si="62"/>
        <v>41530.539120370369</v>
      </c>
      <c r="K437">
        <v>1376502980</v>
      </c>
      <c r="L437" s="14">
        <f t="shared" si="54"/>
        <v>41500.539120370369</v>
      </c>
      <c r="M437" s="13">
        <f t="shared" si="55"/>
        <v>2013</v>
      </c>
      <c r="N437" t="b">
        <v>0</v>
      </c>
      <c r="O437">
        <v>3</v>
      </c>
      <c r="P437" t="b">
        <v>0</v>
      </c>
      <c r="Q437" t="s">
        <v>8269</v>
      </c>
      <c r="R437" s="6">
        <f t="shared" si="56"/>
        <v>-0.99997272727272724</v>
      </c>
      <c r="S437" s="10">
        <f t="shared" si="57"/>
        <v>1</v>
      </c>
      <c r="T437" t="str">
        <f t="shared" si="58"/>
        <v>film &amp; video/</v>
      </c>
      <c r="U437" t="str">
        <f t="shared" si="59"/>
        <v>animation</v>
      </c>
      <c r="V437">
        <f t="shared" si="60"/>
        <v>13</v>
      </c>
      <c r="W437">
        <f t="shared" si="61"/>
        <v>22</v>
      </c>
    </row>
    <row r="438" spans="1:23" ht="45" x14ac:dyDescent="0.25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f t="shared" si="62"/>
        <v>41486.154085648144</v>
      </c>
      <c r="K438">
        <v>1372668113</v>
      </c>
      <c r="L438" s="14">
        <f t="shared" si="54"/>
        <v>41456.154085648144</v>
      </c>
      <c r="M438" s="13">
        <f t="shared" si="55"/>
        <v>2013</v>
      </c>
      <c r="N438" t="b">
        <v>0</v>
      </c>
      <c r="O438">
        <v>0</v>
      </c>
      <c r="P438" t="b">
        <v>0</v>
      </c>
      <c r="Q438" t="s">
        <v>8269</v>
      </c>
      <c r="R438" s="6">
        <f t="shared" si="56"/>
        <v>-1</v>
      </c>
      <c r="S438" s="10" t="e">
        <f t="shared" si="57"/>
        <v>#DIV/0!</v>
      </c>
      <c r="T438" t="str">
        <f t="shared" si="58"/>
        <v>film &amp; video/</v>
      </c>
      <c r="U438" t="str">
        <f t="shared" si="59"/>
        <v>animation</v>
      </c>
      <c r="V438">
        <f t="shared" si="60"/>
        <v>13</v>
      </c>
      <c r="W438">
        <f t="shared" si="61"/>
        <v>22</v>
      </c>
    </row>
    <row r="439" spans="1:23" ht="45" x14ac:dyDescent="0.25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f t="shared" si="62"/>
        <v>42651.110254629624</v>
      </c>
      <c r="K439">
        <v>1470728326</v>
      </c>
      <c r="L439" s="14">
        <f t="shared" si="54"/>
        <v>42591.110254629624</v>
      </c>
      <c r="M439" s="13">
        <f t="shared" si="55"/>
        <v>2016</v>
      </c>
      <c r="N439" t="b">
        <v>0</v>
      </c>
      <c r="O439">
        <v>0</v>
      </c>
      <c r="P439" t="b">
        <v>0</v>
      </c>
      <c r="Q439" t="s">
        <v>8269</v>
      </c>
      <c r="R439" s="6">
        <f t="shared" si="56"/>
        <v>-1</v>
      </c>
      <c r="S439" s="10" t="e">
        <f t="shared" si="57"/>
        <v>#DIV/0!</v>
      </c>
      <c r="T439" t="str">
        <f t="shared" si="58"/>
        <v>film &amp; video/</v>
      </c>
      <c r="U439" t="str">
        <f t="shared" si="59"/>
        <v>animation</v>
      </c>
      <c r="V439">
        <f t="shared" si="60"/>
        <v>13</v>
      </c>
      <c r="W439">
        <f t="shared" si="61"/>
        <v>22</v>
      </c>
    </row>
    <row r="440" spans="1:23" ht="45" x14ac:dyDescent="0.25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f t="shared" si="62"/>
        <v>42326.094421296293</v>
      </c>
      <c r="K440">
        <v>1445235358</v>
      </c>
      <c r="L440" s="14">
        <f t="shared" si="54"/>
        <v>42296.052754629629</v>
      </c>
      <c r="M440" s="13">
        <f t="shared" si="55"/>
        <v>2015</v>
      </c>
      <c r="N440" t="b">
        <v>0</v>
      </c>
      <c r="O440">
        <v>11</v>
      </c>
      <c r="P440" t="b">
        <v>0</v>
      </c>
      <c r="Q440" t="s">
        <v>8269</v>
      </c>
      <c r="R440" s="6">
        <f t="shared" si="56"/>
        <v>-0.90620000000000001</v>
      </c>
      <c r="S440" s="10">
        <f t="shared" si="57"/>
        <v>170.54545454545453</v>
      </c>
      <c r="T440" t="str">
        <f t="shared" si="58"/>
        <v>film &amp; video/</v>
      </c>
      <c r="U440" t="str">
        <f t="shared" si="59"/>
        <v>animation</v>
      </c>
      <c r="V440">
        <f t="shared" si="60"/>
        <v>13</v>
      </c>
      <c r="W440">
        <f t="shared" si="61"/>
        <v>22</v>
      </c>
    </row>
    <row r="441" spans="1:23" ht="45" x14ac:dyDescent="0.25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f t="shared" si="62"/>
        <v>41929.553449074076</v>
      </c>
      <c r="K441">
        <v>1412705818</v>
      </c>
      <c r="L441" s="14">
        <f t="shared" si="54"/>
        <v>41919.553449074076</v>
      </c>
      <c r="M441" s="13">
        <f t="shared" si="55"/>
        <v>2014</v>
      </c>
      <c r="N441" t="b">
        <v>0</v>
      </c>
      <c r="O441">
        <v>0</v>
      </c>
      <c r="P441" t="b">
        <v>0</v>
      </c>
      <c r="Q441" t="s">
        <v>8269</v>
      </c>
      <c r="R441" s="6">
        <f t="shared" si="56"/>
        <v>-1</v>
      </c>
      <c r="S441" s="10" t="e">
        <f t="shared" si="57"/>
        <v>#DIV/0!</v>
      </c>
      <c r="T441" t="str">
        <f t="shared" si="58"/>
        <v>film &amp; video/</v>
      </c>
      <c r="U441" t="str">
        <f t="shared" si="59"/>
        <v>animation</v>
      </c>
      <c r="V441">
        <f t="shared" si="60"/>
        <v>13</v>
      </c>
      <c r="W441">
        <f t="shared" si="61"/>
        <v>22</v>
      </c>
    </row>
    <row r="442" spans="1:23" ht="30" x14ac:dyDescent="0.25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f t="shared" si="62"/>
        <v>42453.735567129632</v>
      </c>
      <c r="K442">
        <v>1456270753</v>
      </c>
      <c r="L442" s="14">
        <f t="shared" si="54"/>
        <v>42423.777233796289</v>
      </c>
      <c r="M442" s="13">
        <f t="shared" si="55"/>
        <v>2016</v>
      </c>
      <c r="N442" t="b">
        <v>0</v>
      </c>
      <c r="O442">
        <v>1</v>
      </c>
      <c r="P442" t="b">
        <v>0</v>
      </c>
      <c r="Q442" t="s">
        <v>8269</v>
      </c>
      <c r="R442" s="6">
        <f t="shared" si="56"/>
        <v>-0.999</v>
      </c>
      <c r="S442" s="10">
        <f t="shared" si="57"/>
        <v>5</v>
      </c>
      <c r="T442" t="str">
        <f t="shared" si="58"/>
        <v>film &amp; video/</v>
      </c>
      <c r="U442" t="str">
        <f t="shared" si="59"/>
        <v>animation</v>
      </c>
      <c r="V442">
        <f t="shared" si="60"/>
        <v>13</v>
      </c>
      <c r="W442">
        <f t="shared" si="61"/>
        <v>22</v>
      </c>
    </row>
    <row r="443" spans="1:23" ht="45" x14ac:dyDescent="0.25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f t="shared" si="62"/>
        <v>41580.585601851846</v>
      </c>
      <c r="K443">
        <v>1380826996</v>
      </c>
      <c r="L443" s="14">
        <f t="shared" si="54"/>
        <v>41550.585601851846</v>
      </c>
      <c r="M443" s="13">
        <f t="shared" si="55"/>
        <v>2013</v>
      </c>
      <c r="N443" t="b">
        <v>0</v>
      </c>
      <c r="O443">
        <v>0</v>
      </c>
      <c r="P443" t="b">
        <v>0</v>
      </c>
      <c r="Q443" t="s">
        <v>8269</v>
      </c>
      <c r="R443" s="6">
        <f t="shared" si="56"/>
        <v>-1</v>
      </c>
      <c r="S443" s="10" t="e">
        <f t="shared" si="57"/>
        <v>#DIV/0!</v>
      </c>
      <c r="T443" t="str">
        <f t="shared" si="58"/>
        <v>film &amp; video/</v>
      </c>
      <c r="U443" t="str">
        <f t="shared" si="59"/>
        <v>animation</v>
      </c>
      <c r="V443">
        <f t="shared" si="60"/>
        <v>13</v>
      </c>
      <c r="W443">
        <f t="shared" si="61"/>
        <v>22</v>
      </c>
    </row>
    <row r="444" spans="1:23" x14ac:dyDescent="0.25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f t="shared" si="62"/>
        <v>42054.680358796293</v>
      </c>
      <c r="K444">
        <v>1421788783</v>
      </c>
      <c r="L444" s="14">
        <f t="shared" si="54"/>
        <v>42024.680358796293</v>
      </c>
      <c r="M444" s="13">
        <f t="shared" si="55"/>
        <v>2015</v>
      </c>
      <c r="N444" t="b">
        <v>0</v>
      </c>
      <c r="O444">
        <v>17</v>
      </c>
      <c r="P444" t="b">
        <v>0</v>
      </c>
      <c r="Q444" t="s">
        <v>8269</v>
      </c>
      <c r="R444" s="6">
        <f t="shared" si="56"/>
        <v>-0.60641176470588232</v>
      </c>
      <c r="S444" s="10">
        <f t="shared" si="57"/>
        <v>393.58823529411762</v>
      </c>
      <c r="T444" t="str">
        <f t="shared" si="58"/>
        <v>film &amp; video/</v>
      </c>
      <c r="U444" t="str">
        <f t="shared" si="59"/>
        <v>animation</v>
      </c>
      <c r="V444">
        <f t="shared" si="60"/>
        <v>13</v>
      </c>
      <c r="W444">
        <f t="shared" si="61"/>
        <v>22</v>
      </c>
    </row>
    <row r="445" spans="1:23" ht="45" x14ac:dyDescent="0.25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f t="shared" si="62"/>
        <v>41679.806724537033</v>
      </c>
      <c r="K445">
        <v>1389399701</v>
      </c>
      <c r="L445" s="14">
        <f t="shared" si="54"/>
        <v>41649.806724537033</v>
      </c>
      <c r="M445" s="13">
        <f t="shared" si="55"/>
        <v>2014</v>
      </c>
      <c r="N445" t="b">
        <v>0</v>
      </c>
      <c r="O445">
        <v>2</v>
      </c>
      <c r="P445" t="b">
        <v>0</v>
      </c>
      <c r="Q445" t="s">
        <v>8269</v>
      </c>
      <c r="R445" s="6">
        <f t="shared" si="56"/>
        <v>-0.999</v>
      </c>
      <c r="S445" s="10">
        <f t="shared" si="57"/>
        <v>5</v>
      </c>
      <c r="T445" t="str">
        <f t="shared" si="58"/>
        <v>film &amp; video/</v>
      </c>
      <c r="U445" t="str">
        <f t="shared" si="59"/>
        <v>animation</v>
      </c>
      <c r="V445">
        <f t="shared" si="60"/>
        <v>13</v>
      </c>
      <c r="W445">
        <f t="shared" si="61"/>
        <v>22</v>
      </c>
    </row>
    <row r="446" spans="1:23" ht="30" x14ac:dyDescent="0.25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f t="shared" si="62"/>
        <v>40954.69862268518</v>
      </c>
      <c r="K446">
        <v>1324158361</v>
      </c>
      <c r="L446" s="14">
        <f t="shared" si="54"/>
        <v>40894.69862268518</v>
      </c>
      <c r="M446" s="13">
        <f t="shared" si="55"/>
        <v>2011</v>
      </c>
      <c r="N446" t="b">
        <v>0</v>
      </c>
      <c r="O446">
        <v>1</v>
      </c>
      <c r="P446" t="b">
        <v>0</v>
      </c>
      <c r="Q446" t="s">
        <v>8269</v>
      </c>
      <c r="R446" s="6">
        <f t="shared" si="56"/>
        <v>-0.95</v>
      </c>
      <c r="S446" s="10">
        <f t="shared" si="57"/>
        <v>50</v>
      </c>
      <c r="T446" t="str">
        <f t="shared" si="58"/>
        <v>film &amp; video/</v>
      </c>
      <c r="U446" t="str">
        <f t="shared" si="59"/>
        <v>animation</v>
      </c>
      <c r="V446">
        <f t="shared" si="60"/>
        <v>13</v>
      </c>
      <c r="W446">
        <f t="shared" si="61"/>
        <v>22</v>
      </c>
    </row>
    <row r="447" spans="1:23" ht="45" x14ac:dyDescent="0.25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f t="shared" si="62"/>
        <v>42145.127025462956</v>
      </c>
      <c r="K447">
        <v>1430899375</v>
      </c>
      <c r="L447" s="14">
        <f t="shared" si="54"/>
        <v>42130.127025462956</v>
      </c>
      <c r="M447" s="13">
        <f t="shared" si="55"/>
        <v>2015</v>
      </c>
      <c r="N447" t="b">
        <v>0</v>
      </c>
      <c r="O447">
        <v>2</v>
      </c>
      <c r="P447" t="b">
        <v>0</v>
      </c>
      <c r="Q447" t="s">
        <v>8269</v>
      </c>
      <c r="R447" s="6">
        <f t="shared" si="56"/>
        <v>-0.99996666666666667</v>
      </c>
      <c r="S447" s="10">
        <f t="shared" si="57"/>
        <v>1</v>
      </c>
      <c r="T447" t="str">
        <f t="shared" si="58"/>
        <v>film &amp; video/</v>
      </c>
      <c r="U447" t="str">
        <f t="shared" si="59"/>
        <v>animation</v>
      </c>
      <c r="V447">
        <f t="shared" si="60"/>
        <v>13</v>
      </c>
      <c r="W447">
        <f t="shared" si="61"/>
        <v>22</v>
      </c>
    </row>
    <row r="448" spans="1:23" ht="45" x14ac:dyDescent="0.25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f t="shared" si="62"/>
        <v>42066.875231481477</v>
      </c>
      <c r="K448">
        <v>1422842420</v>
      </c>
      <c r="L448" s="14">
        <f t="shared" si="54"/>
        <v>42036.875231481477</v>
      </c>
      <c r="M448" s="13">
        <f t="shared" si="55"/>
        <v>2015</v>
      </c>
      <c r="N448" t="b">
        <v>0</v>
      </c>
      <c r="O448">
        <v>16</v>
      </c>
      <c r="P448" t="b">
        <v>0</v>
      </c>
      <c r="Q448" t="s">
        <v>8269</v>
      </c>
      <c r="R448" s="6">
        <f t="shared" si="56"/>
        <v>-0.92704761904761901</v>
      </c>
      <c r="S448" s="10">
        <f t="shared" si="57"/>
        <v>47.875</v>
      </c>
      <c r="T448" t="str">
        <f t="shared" si="58"/>
        <v>film &amp; video/</v>
      </c>
      <c r="U448" t="str">
        <f t="shared" si="59"/>
        <v>animation</v>
      </c>
      <c r="V448">
        <f t="shared" si="60"/>
        <v>13</v>
      </c>
      <c r="W448">
        <f t="shared" si="61"/>
        <v>22</v>
      </c>
    </row>
    <row r="449" spans="1:23" ht="45" x14ac:dyDescent="0.25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f t="shared" si="62"/>
        <v>41356.305127314808</v>
      </c>
      <c r="K449">
        <v>1361884763</v>
      </c>
      <c r="L449" s="14">
        <f t="shared" si="54"/>
        <v>41331.34679398148</v>
      </c>
      <c r="M449" s="13">
        <f t="shared" si="55"/>
        <v>2013</v>
      </c>
      <c r="N449" t="b">
        <v>0</v>
      </c>
      <c r="O449">
        <v>1</v>
      </c>
      <c r="P449" t="b">
        <v>0</v>
      </c>
      <c r="Q449" t="s">
        <v>8269</v>
      </c>
      <c r="R449" s="6">
        <f t="shared" si="56"/>
        <v>-0.99983333333333335</v>
      </c>
      <c r="S449" s="10">
        <f t="shared" si="57"/>
        <v>5</v>
      </c>
      <c r="T449" t="str">
        <f t="shared" si="58"/>
        <v>film &amp; video/</v>
      </c>
      <c r="U449" t="str">
        <f t="shared" si="59"/>
        <v>animation</v>
      </c>
      <c r="V449">
        <f t="shared" si="60"/>
        <v>13</v>
      </c>
      <c r="W449">
        <f t="shared" si="61"/>
        <v>22</v>
      </c>
    </row>
    <row r="450" spans="1:23" ht="45" x14ac:dyDescent="0.25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f t="shared" si="62"/>
        <v>41773.549710648142</v>
      </c>
      <c r="K450">
        <v>1398363095</v>
      </c>
      <c r="L450" s="14">
        <f t="shared" si="54"/>
        <v>41753.549710648142</v>
      </c>
      <c r="M450" s="13">
        <f t="shared" si="55"/>
        <v>2014</v>
      </c>
      <c r="N450" t="b">
        <v>0</v>
      </c>
      <c r="O450">
        <v>4</v>
      </c>
      <c r="P450" t="b">
        <v>0</v>
      </c>
      <c r="Q450" t="s">
        <v>8269</v>
      </c>
      <c r="R450" s="6">
        <f t="shared" si="56"/>
        <v>-0.96719599999999994</v>
      </c>
      <c r="S450" s="10">
        <f t="shared" si="57"/>
        <v>20.502500000000001</v>
      </c>
      <c r="T450" t="str">
        <f t="shared" si="58"/>
        <v>film &amp; video/</v>
      </c>
      <c r="U450" t="str">
        <f t="shared" si="59"/>
        <v>animation</v>
      </c>
      <c r="V450">
        <f t="shared" si="60"/>
        <v>13</v>
      </c>
      <c r="W450">
        <f t="shared" si="61"/>
        <v>22</v>
      </c>
    </row>
    <row r="451" spans="1:23" ht="45" x14ac:dyDescent="0.25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f t="shared" si="62"/>
        <v>41564.359780092593</v>
      </c>
      <c r="K451">
        <v>1379425085</v>
      </c>
      <c r="L451" s="14">
        <f t="shared" ref="L451:L514" si="63">(K451/86400)+25569+(-5/24)</f>
        <v>41534.359780092593</v>
      </c>
      <c r="M451" s="13">
        <f t="shared" ref="M451:M514" si="64">YEAR(L451)</f>
        <v>2013</v>
      </c>
      <c r="N451" t="b">
        <v>0</v>
      </c>
      <c r="O451">
        <v>5</v>
      </c>
      <c r="P451" t="b">
        <v>0</v>
      </c>
      <c r="Q451" t="s">
        <v>8269</v>
      </c>
      <c r="R451" s="6">
        <f t="shared" ref="R451:R514" si="65">(E451-D451)/D451</f>
        <v>-0.97750000000000004</v>
      </c>
      <c r="S451" s="10">
        <f t="shared" ref="S451:S514" si="66">E451/O451</f>
        <v>9</v>
      </c>
      <c r="T451" t="str">
        <f t="shared" ref="T451:T514" si="67">LEFT(Q451,V451)</f>
        <v>film &amp; video/</v>
      </c>
      <c r="U451" t="str">
        <f t="shared" ref="U451:U514" si="68">RIGHT(Q451, W451-V451)</f>
        <v>animation</v>
      </c>
      <c r="V451">
        <f t="shared" ref="V451:V514" si="69">FIND("/",Q451)</f>
        <v>13</v>
      </c>
      <c r="W451">
        <f t="shared" ref="W451:W514" si="70">LEN(Q451)</f>
        <v>22</v>
      </c>
    </row>
    <row r="452" spans="1:23" ht="45" x14ac:dyDescent="0.25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f t="shared" ref="J452:J515" si="71">(I452/86400)+25569+(-5/24)</f>
        <v>41684.73842592592</v>
      </c>
      <c r="K452">
        <v>1389825800</v>
      </c>
      <c r="L452" s="14">
        <f t="shared" si="63"/>
        <v>41654.73842592592</v>
      </c>
      <c r="M452" s="13">
        <f t="shared" si="64"/>
        <v>2014</v>
      </c>
      <c r="N452" t="b">
        <v>0</v>
      </c>
      <c r="O452">
        <v>7</v>
      </c>
      <c r="P452" t="b">
        <v>0</v>
      </c>
      <c r="Q452" t="s">
        <v>8269</v>
      </c>
      <c r="R452" s="6">
        <f t="shared" si="65"/>
        <v>-0.99207999999999996</v>
      </c>
      <c r="S452" s="10">
        <f t="shared" si="66"/>
        <v>56.571428571428569</v>
      </c>
      <c r="T452" t="str">
        <f t="shared" si="67"/>
        <v>film &amp; video/</v>
      </c>
      <c r="U452" t="str">
        <f t="shared" si="68"/>
        <v>animation</v>
      </c>
      <c r="V452">
        <f t="shared" si="69"/>
        <v>13</v>
      </c>
      <c r="W452">
        <f t="shared" si="70"/>
        <v>22</v>
      </c>
    </row>
    <row r="453" spans="1:23" ht="45" x14ac:dyDescent="0.25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f t="shared" si="71"/>
        <v>41664.506840277776</v>
      </c>
      <c r="K453">
        <v>1388077791</v>
      </c>
      <c r="L453" s="14">
        <f t="shared" si="63"/>
        <v>41634.506840277776</v>
      </c>
      <c r="M453" s="13">
        <f t="shared" si="64"/>
        <v>2013</v>
      </c>
      <c r="N453" t="b">
        <v>0</v>
      </c>
      <c r="O453">
        <v>0</v>
      </c>
      <c r="P453" t="b">
        <v>0</v>
      </c>
      <c r="Q453" t="s">
        <v>8269</v>
      </c>
      <c r="R453" s="6">
        <f t="shared" si="65"/>
        <v>-1</v>
      </c>
      <c r="S453" s="10" t="e">
        <f t="shared" si="66"/>
        <v>#DIV/0!</v>
      </c>
      <c r="T453" t="str">
        <f t="shared" si="67"/>
        <v>film &amp; video/</v>
      </c>
      <c r="U453" t="str">
        <f t="shared" si="68"/>
        <v>animation</v>
      </c>
      <c r="V453">
        <f t="shared" si="69"/>
        <v>13</v>
      </c>
      <c r="W453">
        <f t="shared" si="70"/>
        <v>22</v>
      </c>
    </row>
    <row r="454" spans="1:23" ht="30" x14ac:dyDescent="0.25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f t="shared" si="71"/>
        <v>42137.49554398148</v>
      </c>
      <c r="K454">
        <v>1428944015</v>
      </c>
      <c r="L454" s="14">
        <f t="shared" si="63"/>
        <v>42107.49554398148</v>
      </c>
      <c r="M454" s="13">
        <f t="shared" si="64"/>
        <v>2015</v>
      </c>
      <c r="N454" t="b">
        <v>0</v>
      </c>
      <c r="O454">
        <v>12</v>
      </c>
      <c r="P454" t="b">
        <v>0</v>
      </c>
      <c r="Q454" t="s">
        <v>8269</v>
      </c>
      <c r="R454" s="6">
        <f t="shared" si="65"/>
        <v>-0.36</v>
      </c>
      <c r="S454" s="10">
        <f t="shared" si="66"/>
        <v>40</v>
      </c>
      <c r="T454" t="str">
        <f t="shared" si="67"/>
        <v>film &amp; video/</v>
      </c>
      <c r="U454" t="str">
        <f t="shared" si="68"/>
        <v>animation</v>
      </c>
      <c r="V454">
        <f t="shared" si="69"/>
        <v>13</v>
      </c>
      <c r="W454">
        <f t="shared" si="70"/>
        <v>22</v>
      </c>
    </row>
    <row r="455" spans="1:23" ht="45" x14ac:dyDescent="0.25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f t="shared" si="71"/>
        <v>42054.616655092592</v>
      </c>
      <c r="K455">
        <v>1422992879</v>
      </c>
      <c r="L455" s="14">
        <f t="shared" si="63"/>
        <v>42038.616655092592</v>
      </c>
      <c r="M455" s="13">
        <f t="shared" si="64"/>
        <v>2015</v>
      </c>
      <c r="N455" t="b">
        <v>0</v>
      </c>
      <c r="O455">
        <v>2</v>
      </c>
      <c r="P455" t="b">
        <v>0</v>
      </c>
      <c r="Q455" t="s">
        <v>8269</v>
      </c>
      <c r="R455" s="6">
        <f t="shared" si="65"/>
        <v>-0.99972595520421603</v>
      </c>
      <c r="S455" s="10">
        <f t="shared" si="66"/>
        <v>13</v>
      </c>
      <c r="T455" t="str">
        <f t="shared" si="67"/>
        <v>film &amp; video/</v>
      </c>
      <c r="U455" t="str">
        <f t="shared" si="68"/>
        <v>animation</v>
      </c>
      <c r="V455">
        <f t="shared" si="69"/>
        <v>13</v>
      </c>
      <c r="W455">
        <f t="shared" si="70"/>
        <v>22</v>
      </c>
    </row>
    <row r="456" spans="1:23" ht="45" x14ac:dyDescent="0.25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f t="shared" si="71"/>
        <v>41969.343055555553</v>
      </c>
      <c r="K456">
        <v>1414343571</v>
      </c>
      <c r="L456" s="14">
        <f t="shared" si="63"/>
        <v>41938.508923611109</v>
      </c>
      <c r="M456" s="13">
        <f t="shared" si="64"/>
        <v>2014</v>
      </c>
      <c r="N456" t="b">
        <v>0</v>
      </c>
      <c r="O456">
        <v>5</v>
      </c>
      <c r="P456" t="b">
        <v>0</v>
      </c>
      <c r="Q456" t="s">
        <v>8269</v>
      </c>
      <c r="R456" s="6">
        <f t="shared" si="65"/>
        <v>-0.99180000000000001</v>
      </c>
      <c r="S456" s="10">
        <f t="shared" si="66"/>
        <v>16.399999999999999</v>
      </c>
      <c r="T456" t="str">
        <f t="shared" si="67"/>
        <v>film &amp; video/</v>
      </c>
      <c r="U456" t="str">
        <f t="shared" si="68"/>
        <v>animation</v>
      </c>
      <c r="V456">
        <f t="shared" si="69"/>
        <v>13</v>
      </c>
      <c r="W456">
        <f t="shared" si="70"/>
        <v>22</v>
      </c>
    </row>
    <row r="457" spans="1:23" ht="45" x14ac:dyDescent="0.25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f t="shared" si="71"/>
        <v>41015.813194444439</v>
      </c>
      <c r="K457">
        <v>1330733022</v>
      </c>
      <c r="L457" s="14">
        <f t="shared" si="63"/>
        <v>40970.794236111113</v>
      </c>
      <c r="M457" s="13">
        <f t="shared" si="64"/>
        <v>2012</v>
      </c>
      <c r="N457" t="b">
        <v>0</v>
      </c>
      <c r="O457">
        <v>2</v>
      </c>
      <c r="P457" t="b">
        <v>0</v>
      </c>
      <c r="Q457" t="s">
        <v>8269</v>
      </c>
      <c r="R457" s="6">
        <f t="shared" si="65"/>
        <v>-0.99930769230769234</v>
      </c>
      <c r="S457" s="10">
        <f t="shared" si="66"/>
        <v>22.5</v>
      </c>
      <c r="T457" t="str">
        <f t="shared" si="67"/>
        <v>film &amp; video/</v>
      </c>
      <c r="U457" t="str">
        <f t="shared" si="68"/>
        <v>animation</v>
      </c>
      <c r="V457">
        <f t="shared" si="69"/>
        <v>13</v>
      </c>
      <c r="W457">
        <f t="shared" si="70"/>
        <v>22</v>
      </c>
    </row>
    <row r="458" spans="1:23" ht="45" x14ac:dyDescent="0.25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f t="shared" si="71"/>
        <v>41568.957638888889</v>
      </c>
      <c r="K458">
        <v>1380559201</v>
      </c>
      <c r="L458" s="14">
        <f t="shared" si="63"/>
        <v>41547.486122685186</v>
      </c>
      <c r="M458" s="13">
        <f t="shared" si="64"/>
        <v>2013</v>
      </c>
      <c r="N458" t="b">
        <v>0</v>
      </c>
      <c r="O458">
        <v>3</v>
      </c>
      <c r="P458" t="b">
        <v>0</v>
      </c>
      <c r="Q458" t="s">
        <v>8269</v>
      </c>
      <c r="R458" s="6">
        <f t="shared" si="65"/>
        <v>-0.99313681368136819</v>
      </c>
      <c r="S458" s="10">
        <f t="shared" si="66"/>
        <v>20.333333333333332</v>
      </c>
      <c r="T458" t="str">
        <f t="shared" si="67"/>
        <v>film &amp; video/</v>
      </c>
      <c r="U458" t="str">
        <f t="shared" si="68"/>
        <v>animation</v>
      </c>
      <c r="V458">
        <f t="shared" si="69"/>
        <v>13</v>
      </c>
      <c r="W458">
        <f t="shared" si="70"/>
        <v>22</v>
      </c>
    </row>
    <row r="459" spans="1:23" ht="45" x14ac:dyDescent="0.25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f t="shared" si="71"/>
        <v>41867.559166666666</v>
      </c>
      <c r="K459">
        <v>1405621512</v>
      </c>
      <c r="L459" s="14">
        <f t="shared" si="63"/>
        <v>41837.559166666666</v>
      </c>
      <c r="M459" s="13">
        <f t="shared" si="64"/>
        <v>2014</v>
      </c>
      <c r="N459" t="b">
        <v>0</v>
      </c>
      <c r="O459">
        <v>0</v>
      </c>
      <c r="P459" t="b">
        <v>0</v>
      </c>
      <c r="Q459" t="s">
        <v>8269</v>
      </c>
      <c r="R459" s="6">
        <f t="shared" si="65"/>
        <v>-1</v>
      </c>
      <c r="S459" s="10" t="e">
        <f t="shared" si="66"/>
        <v>#DIV/0!</v>
      </c>
      <c r="T459" t="str">
        <f t="shared" si="67"/>
        <v>film &amp; video/</v>
      </c>
      <c r="U459" t="str">
        <f t="shared" si="68"/>
        <v>animation</v>
      </c>
      <c r="V459">
        <f t="shared" si="69"/>
        <v>13</v>
      </c>
      <c r="W459">
        <f t="shared" si="70"/>
        <v>22</v>
      </c>
    </row>
    <row r="460" spans="1:23" ht="45" x14ac:dyDescent="0.25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f t="shared" si="71"/>
        <v>41408.491435185184</v>
      </c>
      <c r="K460">
        <v>1365958060</v>
      </c>
      <c r="L460" s="14">
        <f t="shared" si="63"/>
        <v>41378.491435185184</v>
      </c>
      <c r="M460" s="13">
        <f t="shared" si="64"/>
        <v>2013</v>
      </c>
      <c r="N460" t="b">
        <v>0</v>
      </c>
      <c r="O460">
        <v>49</v>
      </c>
      <c r="P460" t="b">
        <v>0</v>
      </c>
      <c r="Q460" t="s">
        <v>8269</v>
      </c>
      <c r="R460" s="6">
        <f t="shared" si="65"/>
        <v>-0.91790000000000005</v>
      </c>
      <c r="S460" s="10">
        <f t="shared" si="66"/>
        <v>16.755102040816325</v>
      </c>
      <c r="T460" t="str">
        <f t="shared" si="67"/>
        <v>film &amp; video/</v>
      </c>
      <c r="U460" t="str">
        <f t="shared" si="68"/>
        <v>animation</v>
      </c>
      <c r="V460">
        <f t="shared" si="69"/>
        <v>13</v>
      </c>
      <c r="W460">
        <f t="shared" si="70"/>
        <v>22</v>
      </c>
    </row>
    <row r="461" spans="1:23" ht="45" x14ac:dyDescent="0.25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f t="shared" si="71"/>
        <v>40860.473692129628</v>
      </c>
      <c r="K461">
        <v>1316013727</v>
      </c>
      <c r="L461" s="14">
        <f t="shared" si="63"/>
        <v>40800.432025462964</v>
      </c>
      <c r="M461" s="13">
        <f t="shared" si="64"/>
        <v>2011</v>
      </c>
      <c r="N461" t="b">
        <v>0</v>
      </c>
      <c r="O461">
        <v>1</v>
      </c>
      <c r="P461" t="b">
        <v>0</v>
      </c>
      <c r="Q461" t="s">
        <v>8269</v>
      </c>
      <c r="R461" s="6">
        <f t="shared" si="65"/>
        <v>-0.99935897435897436</v>
      </c>
      <c r="S461" s="10">
        <f t="shared" si="66"/>
        <v>25</v>
      </c>
      <c r="T461" t="str">
        <f t="shared" si="67"/>
        <v>film &amp; video/</v>
      </c>
      <c r="U461" t="str">
        <f t="shared" si="68"/>
        <v>animation</v>
      </c>
      <c r="V461">
        <f t="shared" si="69"/>
        <v>13</v>
      </c>
      <c r="W461">
        <f t="shared" si="70"/>
        <v>22</v>
      </c>
    </row>
    <row r="462" spans="1:23" ht="30" x14ac:dyDescent="0.25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f t="shared" si="71"/>
        <v>41790.958333333328</v>
      </c>
      <c r="K462">
        <v>1398862875</v>
      </c>
      <c r="L462" s="14">
        <f t="shared" si="63"/>
        <v>41759.334201388883</v>
      </c>
      <c r="M462" s="13">
        <f t="shared" si="64"/>
        <v>2014</v>
      </c>
      <c r="N462" t="b">
        <v>0</v>
      </c>
      <c r="O462">
        <v>2</v>
      </c>
      <c r="P462" t="b">
        <v>0</v>
      </c>
      <c r="Q462" t="s">
        <v>8269</v>
      </c>
      <c r="R462" s="6">
        <f t="shared" si="65"/>
        <v>-0.99705882352941178</v>
      </c>
      <c r="S462" s="10">
        <f t="shared" si="66"/>
        <v>12.5</v>
      </c>
      <c r="T462" t="str">
        <f t="shared" si="67"/>
        <v>film &amp; video/</v>
      </c>
      <c r="U462" t="str">
        <f t="shared" si="68"/>
        <v>animation</v>
      </c>
      <c r="V462">
        <f t="shared" si="69"/>
        <v>13</v>
      </c>
      <c r="W462">
        <f t="shared" si="70"/>
        <v>22</v>
      </c>
    </row>
    <row r="463" spans="1:23" ht="45" x14ac:dyDescent="0.25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f t="shared" si="71"/>
        <v>41427.638506944444</v>
      </c>
      <c r="K463">
        <v>1368476367</v>
      </c>
      <c r="L463" s="14">
        <f t="shared" si="63"/>
        <v>41407.638506944444</v>
      </c>
      <c r="M463" s="13">
        <f t="shared" si="64"/>
        <v>2013</v>
      </c>
      <c r="N463" t="b">
        <v>0</v>
      </c>
      <c r="O463">
        <v>0</v>
      </c>
      <c r="P463" t="b">
        <v>0</v>
      </c>
      <c r="Q463" t="s">
        <v>8269</v>
      </c>
      <c r="R463" s="6">
        <f t="shared" si="65"/>
        <v>-1</v>
      </c>
      <c r="S463" s="10" t="e">
        <f t="shared" si="66"/>
        <v>#DIV/0!</v>
      </c>
      <c r="T463" t="str">
        <f t="shared" si="67"/>
        <v>film &amp; video/</v>
      </c>
      <c r="U463" t="str">
        <f t="shared" si="68"/>
        <v>animation</v>
      </c>
      <c r="V463">
        <f t="shared" si="69"/>
        <v>13</v>
      </c>
      <c r="W463">
        <f t="shared" si="70"/>
        <v>22</v>
      </c>
    </row>
    <row r="464" spans="1:23" ht="45" x14ac:dyDescent="0.25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f t="shared" si="71"/>
        <v>40764.918298611105</v>
      </c>
      <c r="K464">
        <v>1307761341</v>
      </c>
      <c r="L464" s="14">
        <f t="shared" si="63"/>
        <v>40704.918298611105</v>
      </c>
      <c r="M464" s="13">
        <f t="shared" si="64"/>
        <v>2011</v>
      </c>
      <c r="N464" t="b">
        <v>0</v>
      </c>
      <c r="O464">
        <v>0</v>
      </c>
      <c r="P464" t="b">
        <v>0</v>
      </c>
      <c r="Q464" t="s">
        <v>8269</v>
      </c>
      <c r="R464" s="6">
        <f t="shared" si="65"/>
        <v>-1</v>
      </c>
      <c r="S464" s="10" t="e">
        <f t="shared" si="66"/>
        <v>#DIV/0!</v>
      </c>
      <c r="T464" t="str">
        <f t="shared" si="67"/>
        <v>film &amp; video/</v>
      </c>
      <c r="U464" t="str">
        <f t="shared" si="68"/>
        <v>animation</v>
      </c>
      <c r="V464">
        <f t="shared" si="69"/>
        <v>13</v>
      </c>
      <c r="W464">
        <f t="shared" si="70"/>
        <v>22</v>
      </c>
    </row>
    <row r="465" spans="1:23" ht="45" x14ac:dyDescent="0.25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f t="shared" si="71"/>
        <v>40810.501770833333</v>
      </c>
      <c r="K465">
        <v>1311699753</v>
      </c>
      <c r="L465" s="14">
        <f t="shared" si="63"/>
        <v>40750.501770833333</v>
      </c>
      <c r="M465" s="13">
        <f t="shared" si="64"/>
        <v>2011</v>
      </c>
      <c r="N465" t="b">
        <v>0</v>
      </c>
      <c r="O465">
        <v>11</v>
      </c>
      <c r="P465" t="b">
        <v>0</v>
      </c>
      <c r="Q465" t="s">
        <v>8269</v>
      </c>
      <c r="R465" s="6">
        <f t="shared" si="65"/>
        <v>-0.97727272727272729</v>
      </c>
      <c r="S465" s="10">
        <f t="shared" si="66"/>
        <v>113.63636363636364</v>
      </c>
      <c r="T465" t="str">
        <f t="shared" si="67"/>
        <v>film &amp; video/</v>
      </c>
      <c r="U465" t="str">
        <f t="shared" si="68"/>
        <v>animation</v>
      </c>
      <c r="V465">
        <f t="shared" si="69"/>
        <v>13</v>
      </c>
      <c r="W465">
        <f t="shared" si="70"/>
        <v>22</v>
      </c>
    </row>
    <row r="466" spans="1:23" ht="30" x14ac:dyDescent="0.25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f t="shared" si="71"/>
        <v>42508.640451388885</v>
      </c>
      <c r="K466">
        <v>1461874935</v>
      </c>
      <c r="L466" s="14">
        <f t="shared" si="63"/>
        <v>42488.640451388885</v>
      </c>
      <c r="M466" s="13">
        <f t="shared" si="64"/>
        <v>2016</v>
      </c>
      <c r="N466" t="b">
        <v>0</v>
      </c>
      <c r="O466">
        <v>1</v>
      </c>
      <c r="P466" t="b">
        <v>0</v>
      </c>
      <c r="Q466" t="s">
        <v>8269</v>
      </c>
      <c r="R466" s="6">
        <f t="shared" si="65"/>
        <v>-0.99900990099009901</v>
      </c>
      <c r="S466" s="10">
        <f t="shared" si="66"/>
        <v>1</v>
      </c>
      <c r="T466" t="str">
        <f t="shared" si="67"/>
        <v>film &amp; video/</v>
      </c>
      <c r="U466" t="str">
        <f t="shared" si="68"/>
        <v>animation</v>
      </c>
      <c r="V466">
        <f t="shared" si="69"/>
        <v>13</v>
      </c>
      <c r="W466">
        <f t="shared" si="70"/>
        <v>22</v>
      </c>
    </row>
    <row r="467" spans="1:23" x14ac:dyDescent="0.25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f t="shared" si="71"/>
        <v>41816.911736111106</v>
      </c>
      <c r="K467">
        <v>1402455174</v>
      </c>
      <c r="L467" s="14">
        <f t="shared" si="63"/>
        <v>41800.911736111106</v>
      </c>
      <c r="M467" s="13">
        <f t="shared" si="64"/>
        <v>2014</v>
      </c>
      <c r="N467" t="b">
        <v>0</v>
      </c>
      <c r="O467">
        <v>8</v>
      </c>
      <c r="P467" t="b">
        <v>0</v>
      </c>
      <c r="Q467" t="s">
        <v>8269</v>
      </c>
      <c r="R467" s="6">
        <f t="shared" si="65"/>
        <v>-0.73046875</v>
      </c>
      <c r="S467" s="10">
        <f t="shared" si="66"/>
        <v>17.25</v>
      </c>
      <c r="T467" t="str">
        <f t="shared" si="67"/>
        <v>film &amp; video/</v>
      </c>
      <c r="U467" t="str">
        <f t="shared" si="68"/>
        <v>animation</v>
      </c>
      <c r="V467">
        <f t="shared" si="69"/>
        <v>13</v>
      </c>
      <c r="W467">
        <f t="shared" si="70"/>
        <v>22</v>
      </c>
    </row>
    <row r="468" spans="1:23" ht="45" x14ac:dyDescent="0.25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f t="shared" si="71"/>
        <v>41159.734537037039</v>
      </c>
      <c r="K468">
        <v>1344465464</v>
      </c>
      <c r="L468" s="14">
        <f t="shared" si="63"/>
        <v>41129.734537037039</v>
      </c>
      <c r="M468" s="13">
        <f t="shared" si="64"/>
        <v>2012</v>
      </c>
      <c r="N468" t="b">
        <v>0</v>
      </c>
      <c r="O468">
        <v>5</v>
      </c>
      <c r="P468" t="b">
        <v>0</v>
      </c>
      <c r="Q468" t="s">
        <v>8269</v>
      </c>
      <c r="R468" s="6">
        <f t="shared" si="65"/>
        <v>-0.99239999999999995</v>
      </c>
      <c r="S468" s="10">
        <f t="shared" si="66"/>
        <v>15.2</v>
      </c>
      <c r="T468" t="str">
        <f t="shared" si="67"/>
        <v>film &amp; video/</v>
      </c>
      <c r="U468" t="str">
        <f t="shared" si="68"/>
        <v>animation</v>
      </c>
      <c r="V468">
        <f t="shared" si="69"/>
        <v>13</v>
      </c>
      <c r="W468">
        <f t="shared" si="70"/>
        <v>22</v>
      </c>
    </row>
    <row r="469" spans="1:23" ht="45" x14ac:dyDescent="0.25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f t="shared" si="71"/>
        <v>41180.471458333333</v>
      </c>
      <c r="K469">
        <v>1344961134</v>
      </c>
      <c r="L469" s="14">
        <f t="shared" si="63"/>
        <v>41135.471458333333</v>
      </c>
      <c r="M469" s="13">
        <f t="shared" si="64"/>
        <v>2012</v>
      </c>
      <c r="N469" t="b">
        <v>0</v>
      </c>
      <c r="O469">
        <v>39</v>
      </c>
      <c r="P469" t="b">
        <v>0</v>
      </c>
      <c r="Q469" t="s">
        <v>8269</v>
      </c>
      <c r="R469" s="6">
        <f t="shared" si="65"/>
        <v>-0.78425</v>
      </c>
      <c r="S469" s="10">
        <f t="shared" si="66"/>
        <v>110.64102564102564</v>
      </c>
      <c r="T469" t="str">
        <f t="shared" si="67"/>
        <v>film &amp; video/</v>
      </c>
      <c r="U469" t="str">
        <f t="shared" si="68"/>
        <v>animation</v>
      </c>
      <c r="V469">
        <f t="shared" si="69"/>
        <v>13</v>
      </c>
      <c r="W469">
        <f t="shared" si="70"/>
        <v>22</v>
      </c>
    </row>
    <row r="470" spans="1:23" ht="45" x14ac:dyDescent="0.25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f t="shared" si="71"/>
        <v>41100.952141203699</v>
      </c>
      <c r="K470">
        <v>1336795283</v>
      </c>
      <c r="L470" s="14">
        <f t="shared" si="63"/>
        <v>41040.959293981483</v>
      </c>
      <c r="M470" s="13">
        <f t="shared" si="64"/>
        <v>2012</v>
      </c>
      <c r="N470" t="b">
        <v>0</v>
      </c>
      <c r="O470">
        <v>0</v>
      </c>
      <c r="P470" t="b">
        <v>0</v>
      </c>
      <c r="Q470" t="s">
        <v>8269</v>
      </c>
      <c r="R470" s="6">
        <f t="shared" si="65"/>
        <v>-1</v>
      </c>
      <c r="S470" s="10" t="e">
        <f t="shared" si="66"/>
        <v>#DIV/0!</v>
      </c>
      <c r="T470" t="str">
        <f t="shared" si="67"/>
        <v>film &amp; video/</v>
      </c>
      <c r="U470" t="str">
        <f t="shared" si="68"/>
        <v>animation</v>
      </c>
      <c r="V470">
        <f t="shared" si="69"/>
        <v>13</v>
      </c>
      <c r="W470">
        <f t="shared" si="70"/>
        <v>22</v>
      </c>
    </row>
    <row r="471" spans="1:23" ht="30" x14ac:dyDescent="0.25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f t="shared" si="71"/>
        <v>41887.781527777777</v>
      </c>
      <c r="K471">
        <v>1404776724</v>
      </c>
      <c r="L471" s="14">
        <f t="shared" si="63"/>
        <v>41827.781527777777</v>
      </c>
      <c r="M471" s="13">
        <f t="shared" si="64"/>
        <v>2014</v>
      </c>
      <c r="N471" t="b">
        <v>0</v>
      </c>
      <c r="O471">
        <v>0</v>
      </c>
      <c r="P471" t="b">
        <v>0</v>
      </c>
      <c r="Q471" t="s">
        <v>8269</v>
      </c>
      <c r="R471" s="6">
        <f t="shared" si="65"/>
        <v>-1</v>
      </c>
      <c r="S471" s="10" t="e">
        <f t="shared" si="66"/>
        <v>#DIV/0!</v>
      </c>
      <c r="T471" t="str">
        <f t="shared" si="67"/>
        <v>film &amp; video/</v>
      </c>
      <c r="U471" t="str">
        <f t="shared" si="68"/>
        <v>animation</v>
      </c>
      <c r="V471">
        <f t="shared" si="69"/>
        <v>13</v>
      </c>
      <c r="W471">
        <f t="shared" si="70"/>
        <v>22</v>
      </c>
    </row>
    <row r="472" spans="1:23" ht="45" x14ac:dyDescent="0.25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f t="shared" si="71"/>
        <v>41654.958333333328</v>
      </c>
      <c r="K472">
        <v>1385524889</v>
      </c>
      <c r="L472" s="14">
        <f t="shared" si="63"/>
        <v>41604.959363425922</v>
      </c>
      <c r="M472" s="13">
        <f t="shared" si="64"/>
        <v>2013</v>
      </c>
      <c r="N472" t="b">
        <v>0</v>
      </c>
      <c r="O472">
        <v>2</v>
      </c>
      <c r="P472" t="b">
        <v>0</v>
      </c>
      <c r="Q472" t="s">
        <v>8269</v>
      </c>
      <c r="R472" s="6">
        <f t="shared" si="65"/>
        <v>-0.98980000000000001</v>
      </c>
      <c r="S472" s="10">
        <f t="shared" si="66"/>
        <v>25.5</v>
      </c>
      <c r="T472" t="str">
        <f t="shared" si="67"/>
        <v>film &amp; video/</v>
      </c>
      <c r="U472" t="str">
        <f t="shared" si="68"/>
        <v>animation</v>
      </c>
      <c r="V472">
        <f t="shared" si="69"/>
        <v>13</v>
      </c>
      <c r="W472">
        <f t="shared" si="70"/>
        <v>22</v>
      </c>
    </row>
    <row r="473" spans="1:23" ht="60" x14ac:dyDescent="0.25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f t="shared" si="71"/>
        <v>41748.471979166665</v>
      </c>
      <c r="K473">
        <v>1394039979</v>
      </c>
      <c r="L473" s="14">
        <f t="shared" si="63"/>
        <v>41703.513645833329</v>
      </c>
      <c r="M473" s="13">
        <f t="shared" si="64"/>
        <v>2014</v>
      </c>
      <c r="N473" t="b">
        <v>0</v>
      </c>
      <c r="O473">
        <v>170</v>
      </c>
      <c r="P473" t="b">
        <v>0</v>
      </c>
      <c r="Q473" t="s">
        <v>8269</v>
      </c>
      <c r="R473" s="6">
        <f t="shared" si="65"/>
        <v>-0.88107272727272723</v>
      </c>
      <c r="S473" s="10">
        <f t="shared" si="66"/>
        <v>38.476470588235294</v>
      </c>
      <c r="T473" t="str">
        <f t="shared" si="67"/>
        <v>film &amp; video/</v>
      </c>
      <c r="U473" t="str">
        <f t="shared" si="68"/>
        <v>animation</v>
      </c>
      <c r="V473">
        <f t="shared" si="69"/>
        <v>13</v>
      </c>
      <c r="W473">
        <f t="shared" si="70"/>
        <v>22</v>
      </c>
    </row>
    <row r="474" spans="1:23" ht="45" x14ac:dyDescent="0.25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f t="shared" si="71"/>
        <v>41874.714328703703</v>
      </c>
      <c r="K474">
        <v>1406239718</v>
      </c>
      <c r="L474" s="14">
        <f t="shared" si="63"/>
        <v>41844.714328703703</v>
      </c>
      <c r="M474" s="13">
        <f t="shared" si="64"/>
        <v>2014</v>
      </c>
      <c r="N474" t="b">
        <v>0</v>
      </c>
      <c r="O474">
        <v>5</v>
      </c>
      <c r="P474" t="b">
        <v>0</v>
      </c>
      <c r="Q474" t="s">
        <v>8269</v>
      </c>
      <c r="R474" s="6">
        <f t="shared" si="65"/>
        <v>-0.82374999999999998</v>
      </c>
      <c r="S474" s="10">
        <f t="shared" si="66"/>
        <v>28.2</v>
      </c>
      <c r="T474" t="str">
        <f t="shared" si="67"/>
        <v>film &amp; video/</v>
      </c>
      <c r="U474" t="str">
        <f t="shared" si="68"/>
        <v>animation</v>
      </c>
      <c r="V474">
        <f t="shared" si="69"/>
        <v>13</v>
      </c>
      <c r="W474">
        <f t="shared" si="70"/>
        <v>22</v>
      </c>
    </row>
    <row r="475" spans="1:23" ht="45" x14ac:dyDescent="0.25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f t="shared" si="71"/>
        <v>41899.489803240736</v>
      </c>
      <c r="K475">
        <v>1408380319</v>
      </c>
      <c r="L475" s="14">
        <f t="shared" si="63"/>
        <v>41869.489803240736</v>
      </c>
      <c r="M475" s="13">
        <f t="shared" si="64"/>
        <v>2014</v>
      </c>
      <c r="N475" t="b">
        <v>0</v>
      </c>
      <c r="O475">
        <v>14</v>
      </c>
      <c r="P475" t="b">
        <v>0</v>
      </c>
      <c r="Q475" t="s">
        <v>8269</v>
      </c>
      <c r="R475" s="6">
        <f t="shared" si="65"/>
        <v>-0.97130000000000005</v>
      </c>
      <c r="S475" s="10">
        <f t="shared" si="66"/>
        <v>61.5</v>
      </c>
      <c r="T475" t="str">
        <f t="shared" si="67"/>
        <v>film &amp; video/</v>
      </c>
      <c r="U475" t="str">
        <f t="shared" si="68"/>
        <v>animation</v>
      </c>
      <c r="V475">
        <f t="shared" si="69"/>
        <v>13</v>
      </c>
      <c r="W475">
        <f t="shared" si="70"/>
        <v>22</v>
      </c>
    </row>
    <row r="476" spans="1:23" ht="45" x14ac:dyDescent="0.25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f t="shared" si="71"/>
        <v>42783.120706018519</v>
      </c>
      <c r="K476">
        <v>1484726029</v>
      </c>
      <c r="L476" s="14">
        <f t="shared" si="63"/>
        <v>42753.120706018519</v>
      </c>
      <c r="M476" s="13">
        <f t="shared" si="64"/>
        <v>2017</v>
      </c>
      <c r="N476" t="b">
        <v>0</v>
      </c>
      <c r="O476">
        <v>1</v>
      </c>
      <c r="P476" t="b">
        <v>0</v>
      </c>
      <c r="Q476" t="s">
        <v>8269</v>
      </c>
      <c r="R476" s="6">
        <f t="shared" si="65"/>
        <v>-0.99969696969696975</v>
      </c>
      <c r="S476" s="10">
        <f t="shared" si="66"/>
        <v>1</v>
      </c>
      <c r="T476" t="str">
        <f t="shared" si="67"/>
        <v>film &amp; video/</v>
      </c>
      <c r="U476" t="str">
        <f t="shared" si="68"/>
        <v>animation</v>
      </c>
      <c r="V476">
        <f t="shared" si="69"/>
        <v>13</v>
      </c>
      <c r="W476">
        <f t="shared" si="70"/>
        <v>22</v>
      </c>
    </row>
    <row r="477" spans="1:23" ht="45" x14ac:dyDescent="0.25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f t="shared" si="71"/>
        <v>42129.877812500003</v>
      </c>
      <c r="K477">
        <v>1428285843</v>
      </c>
      <c r="L477" s="14">
        <f t="shared" si="63"/>
        <v>42099.877812500003</v>
      </c>
      <c r="M477" s="13">
        <f t="shared" si="64"/>
        <v>2015</v>
      </c>
      <c r="N477" t="b">
        <v>0</v>
      </c>
      <c r="O477">
        <v>0</v>
      </c>
      <c r="P477" t="b">
        <v>0</v>
      </c>
      <c r="Q477" t="s">
        <v>8269</v>
      </c>
      <c r="R477" s="6">
        <f t="shared" si="65"/>
        <v>-1</v>
      </c>
      <c r="S477" s="10" t="e">
        <f t="shared" si="66"/>
        <v>#DIV/0!</v>
      </c>
      <c r="T477" t="str">
        <f t="shared" si="67"/>
        <v>film &amp; video/</v>
      </c>
      <c r="U477" t="str">
        <f t="shared" si="68"/>
        <v>animation</v>
      </c>
      <c r="V477">
        <f t="shared" si="69"/>
        <v>13</v>
      </c>
      <c r="W477">
        <f t="shared" si="70"/>
        <v>22</v>
      </c>
    </row>
    <row r="478" spans="1:23" x14ac:dyDescent="0.25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f t="shared" si="71"/>
        <v>41792.957638888889</v>
      </c>
      <c r="K478">
        <v>1398727441</v>
      </c>
      <c r="L478" s="14">
        <f t="shared" si="63"/>
        <v>41757.76667824074</v>
      </c>
      <c r="M478" s="13">
        <f t="shared" si="64"/>
        <v>2014</v>
      </c>
      <c r="N478" t="b">
        <v>0</v>
      </c>
      <c r="O478">
        <v>124</v>
      </c>
      <c r="P478" t="b">
        <v>0</v>
      </c>
      <c r="Q478" t="s">
        <v>8269</v>
      </c>
      <c r="R478" s="6">
        <f t="shared" si="65"/>
        <v>-0.97769731818181815</v>
      </c>
      <c r="S478" s="10">
        <f t="shared" si="66"/>
        <v>39.569274193548388</v>
      </c>
      <c r="T478" t="str">
        <f t="shared" si="67"/>
        <v>film &amp; video/</v>
      </c>
      <c r="U478" t="str">
        <f t="shared" si="68"/>
        <v>animation</v>
      </c>
      <c r="V478">
        <f t="shared" si="69"/>
        <v>13</v>
      </c>
      <c r="W478">
        <f t="shared" si="70"/>
        <v>22</v>
      </c>
    </row>
    <row r="479" spans="1:23" ht="45" x14ac:dyDescent="0.25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f t="shared" si="71"/>
        <v>41047.626550925925</v>
      </c>
      <c r="K479">
        <v>1332187334</v>
      </c>
      <c r="L479" s="14">
        <f t="shared" si="63"/>
        <v>40987.626550925925</v>
      </c>
      <c r="M479" s="13">
        <f t="shared" si="64"/>
        <v>2012</v>
      </c>
      <c r="N479" t="b">
        <v>0</v>
      </c>
      <c r="O479">
        <v>0</v>
      </c>
      <c r="P479" t="b">
        <v>0</v>
      </c>
      <c r="Q479" t="s">
        <v>8269</v>
      </c>
      <c r="R479" s="6">
        <f t="shared" si="65"/>
        <v>-1</v>
      </c>
      <c r="S479" s="10" t="e">
        <f t="shared" si="66"/>
        <v>#DIV/0!</v>
      </c>
      <c r="T479" t="str">
        <f t="shared" si="67"/>
        <v>film &amp; video/</v>
      </c>
      <c r="U479" t="str">
        <f t="shared" si="68"/>
        <v>animation</v>
      </c>
      <c r="V479">
        <f t="shared" si="69"/>
        <v>13</v>
      </c>
      <c r="W479">
        <f t="shared" si="70"/>
        <v>22</v>
      </c>
    </row>
    <row r="480" spans="1:23" ht="45" x14ac:dyDescent="0.25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f t="shared" si="71"/>
        <v>42095.660983796297</v>
      </c>
      <c r="K480">
        <v>1425333109</v>
      </c>
      <c r="L480" s="14">
        <f t="shared" si="63"/>
        <v>42065.702650462961</v>
      </c>
      <c r="M480" s="13">
        <f t="shared" si="64"/>
        <v>2015</v>
      </c>
      <c r="N480" t="b">
        <v>0</v>
      </c>
      <c r="O480">
        <v>0</v>
      </c>
      <c r="P480" t="b">
        <v>0</v>
      </c>
      <c r="Q480" t="s">
        <v>8269</v>
      </c>
      <c r="R480" s="6">
        <f t="shared" si="65"/>
        <v>-1</v>
      </c>
      <c r="S480" s="10" t="e">
        <f t="shared" si="66"/>
        <v>#DIV/0!</v>
      </c>
      <c r="T480" t="str">
        <f t="shared" si="67"/>
        <v>film &amp; video/</v>
      </c>
      <c r="U480" t="str">
        <f t="shared" si="68"/>
        <v>animation</v>
      </c>
      <c r="V480">
        <f t="shared" si="69"/>
        <v>13</v>
      </c>
      <c r="W480">
        <f t="shared" si="70"/>
        <v>22</v>
      </c>
    </row>
    <row r="481" spans="1:23" ht="45" x14ac:dyDescent="0.25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f t="shared" si="71"/>
        <v>41964.24114583333</v>
      </c>
      <c r="K481">
        <v>1411379235</v>
      </c>
      <c r="L481" s="14">
        <f t="shared" si="63"/>
        <v>41904.199479166666</v>
      </c>
      <c r="M481" s="13">
        <f t="shared" si="64"/>
        <v>2014</v>
      </c>
      <c r="N481" t="b">
        <v>0</v>
      </c>
      <c r="O481">
        <v>55</v>
      </c>
      <c r="P481" t="b">
        <v>0</v>
      </c>
      <c r="Q481" t="s">
        <v>8269</v>
      </c>
      <c r="R481" s="6">
        <f t="shared" si="65"/>
        <v>-0.6744</v>
      </c>
      <c r="S481" s="10">
        <f t="shared" si="66"/>
        <v>88.8</v>
      </c>
      <c r="T481" t="str">
        <f t="shared" si="67"/>
        <v>film &amp; video/</v>
      </c>
      <c r="U481" t="str">
        <f t="shared" si="68"/>
        <v>animation</v>
      </c>
      <c r="V481">
        <f t="shared" si="69"/>
        <v>13</v>
      </c>
      <c r="W481">
        <f t="shared" si="70"/>
        <v>22</v>
      </c>
    </row>
    <row r="482" spans="1:23" ht="45" x14ac:dyDescent="0.25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f t="shared" si="71"/>
        <v>41495.29184027778</v>
      </c>
      <c r="K482">
        <v>1373457615</v>
      </c>
      <c r="L482" s="14">
        <f t="shared" si="63"/>
        <v>41465.29184027778</v>
      </c>
      <c r="M482" s="13">
        <f t="shared" si="64"/>
        <v>2013</v>
      </c>
      <c r="N482" t="b">
        <v>0</v>
      </c>
      <c r="O482">
        <v>140</v>
      </c>
      <c r="P482" t="b">
        <v>0</v>
      </c>
      <c r="Q482" t="s">
        <v>8269</v>
      </c>
      <c r="R482" s="6">
        <f t="shared" si="65"/>
        <v>-0.80589999999999995</v>
      </c>
      <c r="S482" s="10">
        <f t="shared" si="66"/>
        <v>55.457142857142856</v>
      </c>
      <c r="T482" t="str">
        <f t="shared" si="67"/>
        <v>film &amp; video/</v>
      </c>
      <c r="U482" t="str">
        <f t="shared" si="68"/>
        <v>animation</v>
      </c>
      <c r="V482">
        <f t="shared" si="69"/>
        <v>13</v>
      </c>
      <c r="W482">
        <f t="shared" si="70"/>
        <v>22</v>
      </c>
    </row>
    <row r="483" spans="1:23" ht="45" x14ac:dyDescent="0.25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f t="shared" si="71"/>
        <v>41192.46399305555</v>
      </c>
      <c r="K483">
        <v>1347293289</v>
      </c>
      <c r="L483" s="14">
        <f t="shared" si="63"/>
        <v>41162.46399305555</v>
      </c>
      <c r="M483" s="13">
        <f t="shared" si="64"/>
        <v>2012</v>
      </c>
      <c r="N483" t="b">
        <v>0</v>
      </c>
      <c r="O483">
        <v>21</v>
      </c>
      <c r="P483" t="b">
        <v>0</v>
      </c>
      <c r="Q483" t="s">
        <v>8269</v>
      </c>
      <c r="R483" s="6">
        <f t="shared" si="65"/>
        <v>-0.93899999999999995</v>
      </c>
      <c r="S483" s="10">
        <f t="shared" si="66"/>
        <v>87.142857142857139</v>
      </c>
      <c r="T483" t="str">
        <f t="shared" si="67"/>
        <v>film &amp; video/</v>
      </c>
      <c r="U483" t="str">
        <f t="shared" si="68"/>
        <v>animation</v>
      </c>
      <c r="V483">
        <f t="shared" si="69"/>
        <v>13</v>
      </c>
      <c r="W483">
        <f t="shared" si="70"/>
        <v>22</v>
      </c>
    </row>
    <row r="484" spans="1:23" ht="45" x14ac:dyDescent="0.25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f t="shared" si="71"/>
        <v>42474.398611111108</v>
      </c>
      <c r="K484">
        <v>1458336690</v>
      </c>
      <c r="L484" s="14">
        <f t="shared" si="63"/>
        <v>42447.688541666663</v>
      </c>
      <c r="M484" s="13">
        <f t="shared" si="64"/>
        <v>2016</v>
      </c>
      <c r="N484" t="b">
        <v>0</v>
      </c>
      <c r="O484">
        <v>1</v>
      </c>
      <c r="P484" t="b">
        <v>0</v>
      </c>
      <c r="Q484" t="s">
        <v>8269</v>
      </c>
      <c r="R484" s="6">
        <f t="shared" si="65"/>
        <v>-0.999</v>
      </c>
      <c r="S484" s="10">
        <f t="shared" si="66"/>
        <v>10</v>
      </c>
      <c r="T484" t="str">
        <f t="shared" si="67"/>
        <v>film &amp; video/</v>
      </c>
      <c r="U484" t="str">
        <f t="shared" si="68"/>
        <v>animation</v>
      </c>
      <c r="V484">
        <f t="shared" si="69"/>
        <v>13</v>
      </c>
      <c r="W484">
        <f t="shared" si="70"/>
        <v>22</v>
      </c>
    </row>
    <row r="485" spans="1:23" ht="45" x14ac:dyDescent="0.25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f t="shared" si="71"/>
        <v>41302.989259259259</v>
      </c>
      <c r="K485">
        <v>1354250672</v>
      </c>
      <c r="L485" s="14">
        <f t="shared" si="63"/>
        <v>41242.989259259259</v>
      </c>
      <c r="M485" s="13">
        <f t="shared" si="64"/>
        <v>2012</v>
      </c>
      <c r="N485" t="b">
        <v>0</v>
      </c>
      <c r="O485">
        <v>147</v>
      </c>
      <c r="P485" t="b">
        <v>0</v>
      </c>
      <c r="Q485" t="s">
        <v>8269</v>
      </c>
      <c r="R485" s="6">
        <f t="shared" si="65"/>
        <v>-0.498</v>
      </c>
      <c r="S485" s="10">
        <f t="shared" si="66"/>
        <v>51.224489795918366</v>
      </c>
      <c r="T485" t="str">
        <f t="shared" si="67"/>
        <v>film &amp; video/</v>
      </c>
      <c r="U485" t="str">
        <f t="shared" si="68"/>
        <v>animation</v>
      </c>
      <c r="V485">
        <f t="shared" si="69"/>
        <v>13</v>
      </c>
      <c r="W485">
        <f t="shared" si="70"/>
        <v>22</v>
      </c>
    </row>
    <row r="486" spans="1:23" ht="60" x14ac:dyDescent="0.25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f t="shared" si="71"/>
        <v>42313.772824074076</v>
      </c>
      <c r="K486">
        <v>1443220372</v>
      </c>
      <c r="L486" s="14">
        <f t="shared" si="63"/>
        <v>42272.731157407405</v>
      </c>
      <c r="M486" s="13">
        <f t="shared" si="64"/>
        <v>2015</v>
      </c>
      <c r="N486" t="b">
        <v>0</v>
      </c>
      <c r="O486">
        <v>11</v>
      </c>
      <c r="P486" t="b">
        <v>0</v>
      </c>
      <c r="Q486" t="s">
        <v>8269</v>
      </c>
      <c r="R486" s="6">
        <f t="shared" si="65"/>
        <v>-0.99813750000000001</v>
      </c>
      <c r="S486" s="10">
        <f t="shared" si="66"/>
        <v>13.545454545454545</v>
      </c>
      <c r="T486" t="str">
        <f t="shared" si="67"/>
        <v>film &amp; video/</v>
      </c>
      <c r="U486" t="str">
        <f t="shared" si="68"/>
        <v>animation</v>
      </c>
      <c r="V486">
        <f t="shared" si="69"/>
        <v>13</v>
      </c>
      <c r="W486">
        <f t="shared" si="70"/>
        <v>22</v>
      </c>
    </row>
    <row r="487" spans="1:23" ht="30" x14ac:dyDescent="0.25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f t="shared" si="71"/>
        <v>41411.297442129631</v>
      </c>
      <c r="K487">
        <v>1366200499</v>
      </c>
      <c r="L487" s="14">
        <f t="shared" si="63"/>
        <v>41381.297442129631</v>
      </c>
      <c r="M487" s="13">
        <f t="shared" si="64"/>
        <v>2013</v>
      </c>
      <c r="N487" t="b">
        <v>0</v>
      </c>
      <c r="O487">
        <v>125</v>
      </c>
      <c r="P487" t="b">
        <v>0</v>
      </c>
      <c r="Q487" t="s">
        <v>8269</v>
      </c>
      <c r="R487" s="6">
        <f t="shared" si="65"/>
        <v>-0.78093028770154915</v>
      </c>
      <c r="S487" s="10">
        <f t="shared" si="66"/>
        <v>66.520080000000007</v>
      </c>
      <c r="T487" t="str">
        <f t="shared" si="67"/>
        <v>film &amp; video/</v>
      </c>
      <c r="U487" t="str">
        <f t="shared" si="68"/>
        <v>animation</v>
      </c>
      <c r="V487">
        <f t="shared" si="69"/>
        <v>13</v>
      </c>
      <c r="W487">
        <f t="shared" si="70"/>
        <v>22</v>
      </c>
    </row>
    <row r="488" spans="1:23" ht="45" x14ac:dyDescent="0.25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f t="shared" si="71"/>
        <v>41791.734247685185</v>
      </c>
      <c r="K488">
        <v>1399070239</v>
      </c>
      <c r="L488" s="14">
        <f t="shared" si="63"/>
        <v>41761.734247685185</v>
      </c>
      <c r="M488" s="13">
        <f t="shared" si="64"/>
        <v>2014</v>
      </c>
      <c r="N488" t="b">
        <v>0</v>
      </c>
      <c r="O488">
        <v>1</v>
      </c>
      <c r="P488" t="b">
        <v>0</v>
      </c>
      <c r="Q488" t="s">
        <v>8269</v>
      </c>
      <c r="R488" s="6">
        <f t="shared" si="65"/>
        <v>-0.99990909090909086</v>
      </c>
      <c r="S488" s="10">
        <f t="shared" si="66"/>
        <v>50</v>
      </c>
      <c r="T488" t="str">
        <f t="shared" si="67"/>
        <v>film &amp; video/</v>
      </c>
      <c r="U488" t="str">
        <f t="shared" si="68"/>
        <v>animation</v>
      </c>
      <c r="V488">
        <f t="shared" si="69"/>
        <v>13</v>
      </c>
      <c r="W488">
        <f t="shared" si="70"/>
        <v>22</v>
      </c>
    </row>
    <row r="489" spans="1:23" ht="45" x14ac:dyDescent="0.25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f t="shared" si="71"/>
        <v>42729.428171296291</v>
      </c>
      <c r="K489">
        <v>1477491394</v>
      </c>
      <c r="L489" s="14">
        <f t="shared" si="63"/>
        <v>42669.386504629627</v>
      </c>
      <c r="M489" s="13">
        <f t="shared" si="64"/>
        <v>2016</v>
      </c>
      <c r="N489" t="b">
        <v>0</v>
      </c>
      <c r="O489">
        <v>0</v>
      </c>
      <c r="P489" t="b">
        <v>0</v>
      </c>
      <c r="Q489" t="s">
        <v>8269</v>
      </c>
      <c r="R489" s="6">
        <f t="shared" si="65"/>
        <v>-1</v>
      </c>
      <c r="S489" s="10" t="e">
        <f t="shared" si="66"/>
        <v>#DIV/0!</v>
      </c>
      <c r="T489" t="str">
        <f t="shared" si="67"/>
        <v>film &amp; video/</v>
      </c>
      <c r="U489" t="str">
        <f t="shared" si="68"/>
        <v>animation</v>
      </c>
      <c r="V489">
        <f t="shared" si="69"/>
        <v>13</v>
      </c>
      <c r="W489">
        <f t="shared" si="70"/>
        <v>22</v>
      </c>
    </row>
    <row r="490" spans="1:23" ht="30" x14ac:dyDescent="0.25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f t="shared" si="71"/>
        <v>42743.84606481481</v>
      </c>
      <c r="K490">
        <v>1481332700</v>
      </c>
      <c r="L490" s="14">
        <f t="shared" si="63"/>
        <v>42713.84606481481</v>
      </c>
      <c r="M490" s="13">
        <f t="shared" si="64"/>
        <v>2016</v>
      </c>
      <c r="N490" t="b">
        <v>0</v>
      </c>
      <c r="O490">
        <v>0</v>
      </c>
      <c r="P490" t="b">
        <v>0</v>
      </c>
      <c r="Q490" t="s">
        <v>8269</v>
      </c>
      <c r="R490" s="6">
        <f t="shared" si="65"/>
        <v>-1</v>
      </c>
      <c r="S490" s="10" t="e">
        <f t="shared" si="66"/>
        <v>#DIV/0!</v>
      </c>
      <c r="T490" t="str">
        <f t="shared" si="67"/>
        <v>film &amp; video/</v>
      </c>
      <c r="U490" t="str">
        <f t="shared" si="68"/>
        <v>animation</v>
      </c>
      <c r="V490">
        <f t="shared" si="69"/>
        <v>13</v>
      </c>
      <c r="W490">
        <f t="shared" si="70"/>
        <v>22</v>
      </c>
    </row>
    <row r="491" spans="1:23" ht="45" x14ac:dyDescent="0.25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f t="shared" si="71"/>
        <v>40913.272916666661</v>
      </c>
      <c r="K491">
        <v>1323084816</v>
      </c>
      <c r="L491" s="14">
        <f t="shared" si="63"/>
        <v>40882.273333333331</v>
      </c>
      <c r="M491" s="13">
        <f t="shared" si="64"/>
        <v>2011</v>
      </c>
      <c r="N491" t="b">
        <v>0</v>
      </c>
      <c r="O491">
        <v>3</v>
      </c>
      <c r="P491" t="b">
        <v>0</v>
      </c>
      <c r="Q491" t="s">
        <v>8269</v>
      </c>
      <c r="R491" s="6">
        <f t="shared" si="65"/>
        <v>-0.99713321866207982</v>
      </c>
      <c r="S491" s="10">
        <f t="shared" si="66"/>
        <v>71.666666666666671</v>
      </c>
      <c r="T491" t="str">
        <f t="shared" si="67"/>
        <v>film &amp; video/</v>
      </c>
      <c r="U491" t="str">
        <f t="shared" si="68"/>
        <v>animation</v>
      </c>
      <c r="V491">
        <f t="shared" si="69"/>
        <v>13</v>
      </c>
      <c r="W491">
        <f t="shared" si="70"/>
        <v>22</v>
      </c>
    </row>
    <row r="492" spans="1:23" x14ac:dyDescent="0.25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f t="shared" si="71"/>
        <v>41143.760243055549</v>
      </c>
      <c r="K492">
        <v>1343085285</v>
      </c>
      <c r="L492" s="14">
        <f t="shared" si="63"/>
        <v>41113.760243055549</v>
      </c>
      <c r="M492" s="13">
        <f t="shared" si="64"/>
        <v>2012</v>
      </c>
      <c r="N492" t="b">
        <v>0</v>
      </c>
      <c r="O492">
        <v>0</v>
      </c>
      <c r="P492" t="b">
        <v>0</v>
      </c>
      <c r="Q492" t="s">
        <v>8269</v>
      </c>
      <c r="R492" s="6">
        <f t="shared" si="65"/>
        <v>-1</v>
      </c>
      <c r="S492" s="10" t="e">
        <f t="shared" si="66"/>
        <v>#DIV/0!</v>
      </c>
      <c r="T492" t="str">
        <f t="shared" si="67"/>
        <v>film &amp; video/</v>
      </c>
      <c r="U492" t="str">
        <f t="shared" si="68"/>
        <v>animation</v>
      </c>
      <c r="V492">
        <f t="shared" si="69"/>
        <v>13</v>
      </c>
      <c r="W492">
        <f t="shared" si="70"/>
        <v>22</v>
      </c>
    </row>
    <row r="493" spans="1:23" ht="45" x14ac:dyDescent="0.25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f t="shared" si="71"/>
        <v>42396.774293981478</v>
      </c>
      <c r="K493">
        <v>1451345699</v>
      </c>
      <c r="L493" s="14">
        <f t="shared" si="63"/>
        <v>42366.774293981478</v>
      </c>
      <c r="M493" s="13">
        <f t="shared" si="64"/>
        <v>2015</v>
      </c>
      <c r="N493" t="b">
        <v>0</v>
      </c>
      <c r="O493">
        <v>0</v>
      </c>
      <c r="P493" t="b">
        <v>0</v>
      </c>
      <c r="Q493" t="s">
        <v>8269</v>
      </c>
      <c r="R493" s="6">
        <f t="shared" si="65"/>
        <v>-1</v>
      </c>
      <c r="S493" s="10" t="e">
        <f t="shared" si="66"/>
        <v>#DIV/0!</v>
      </c>
      <c r="T493" t="str">
        <f t="shared" si="67"/>
        <v>film &amp; video/</v>
      </c>
      <c r="U493" t="str">
        <f t="shared" si="68"/>
        <v>animation</v>
      </c>
      <c r="V493">
        <f t="shared" si="69"/>
        <v>13</v>
      </c>
      <c r="W493">
        <f t="shared" si="70"/>
        <v>22</v>
      </c>
    </row>
    <row r="494" spans="1:23" ht="45" x14ac:dyDescent="0.25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f t="shared" si="71"/>
        <v>42655.826736111114</v>
      </c>
      <c r="K494">
        <v>1471135830</v>
      </c>
      <c r="L494" s="14">
        <f t="shared" si="63"/>
        <v>42595.826736111114</v>
      </c>
      <c r="M494" s="13">
        <f t="shared" si="64"/>
        <v>2016</v>
      </c>
      <c r="N494" t="b">
        <v>0</v>
      </c>
      <c r="O494">
        <v>0</v>
      </c>
      <c r="P494" t="b">
        <v>0</v>
      </c>
      <c r="Q494" t="s">
        <v>8269</v>
      </c>
      <c r="R494" s="6">
        <f t="shared" si="65"/>
        <v>-1</v>
      </c>
      <c r="S494" s="10" t="e">
        <f t="shared" si="66"/>
        <v>#DIV/0!</v>
      </c>
      <c r="T494" t="str">
        <f t="shared" si="67"/>
        <v>film &amp; video/</v>
      </c>
      <c r="U494" t="str">
        <f t="shared" si="68"/>
        <v>animation</v>
      </c>
      <c r="V494">
        <f t="shared" si="69"/>
        <v>13</v>
      </c>
      <c r="W494">
        <f t="shared" si="70"/>
        <v>22</v>
      </c>
    </row>
    <row r="495" spans="1:23" ht="45" x14ac:dyDescent="0.25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f t="shared" si="71"/>
        <v>42144.517800925925</v>
      </c>
      <c r="K495">
        <v>1429550738</v>
      </c>
      <c r="L495" s="14">
        <f t="shared" si="63"/>
        <v>42114.517800925925</v>
      </c>
      <c r="M495" s="13">
        <f t="shared" si="64"/>
        <v>2015</v>
      </c>
      <c r="N495" t="b">
        <v>0</v>
      </c>
      <c r="O495">
        <v>0</v>
      </c>
      <c r="P495" t="b">
        <v>0</v>
      </c>
      <c r="Q495" t="s">
        <v>8269</v>
      </c>
      <c r="R495" s="6">
        <f t="shared" si="65"/>
        <v>-1</v>
      </c>
      <c r="S495" s="10" t="e">
        <f t="shared" si="66"/>
        <v>#DIV/0!</v>
      </c>
      <c r="T495" t="str">
        <f t="shared" si="67"/>
        <v>film &amp; video/</v>
      </c>
      <c r="U495" t="str">
        <f t="shared" si="68"/>
        <v>animation</v>
      </c>
      <c r="V495">
        <f t="shared" si="69"/>
        <v>13</v>
      </c>
      <c r="W495">
        <f t="shared" si="70"/>
        <v>22</v>
      </c>
    </row>
    <row r="496" spans="1:23" ht="45" x14ac:dyDescent="0.25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f t="shared" si="71"/>
        <v>41822.916666666664</v>
      </c>
      <c r="K496">
        <v>1402343765</v>
      </c>
      <c r="L496" s="14">
        <f t="shared" si="63"/>
        <v>41799.62228009259</v>
      </c>
      <c r="M496" s="13">
        <f t="shared" si="64"/>
        <v>2014</v>
      </c>
      <c r="N496" t="b">
        <v>0</v>
      </c>
      <c r="O496">
        <v>3</v>
      </c>
      <c r="P496" t="b">
        <v>0</v>
      </c>
      <c r="Q496" t="s">
        <v>8269</v>
      </c>
      <c r="R496" s="6">
        <f t="shared" si="65"/>
        <v>-0.99844999999999995</v>
      </c>
      <c r="S496" s="10">
        <f t="shared" si="66"/>
        <v>10.333333333333334</v>
      </c>
      <c r="T496" t="str">
        <f t="shared" si="67"/>
        <v>film &amp; video/</v>
      </c>
      <c r="U496" t="str">
        <f t="shared" si="68"/>
        <v>animation</v>
      </c>
      <c r="V496">
        <f t="shared" si="69"/>
        <v>13</v>
      </c>
      <c r="W496">
        <f t="shared" si="70"/>
        <v>22</v>
      </c>
    </row>
    <row r="497" spans="1:23" ht="45" x14ac:dyDescent="0.25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f t="shared" si="71"/>
        <v>42201.619270833333</v>
      </c>
      <c r="K497">
        <v>1434484305</v>
      </c>
      <c r="L497" s="14">
        <f t="shared" si="63"/>
        <v>42171.619270833333</v>
      </c>
      <c r="M497" s="13">
        <f t="shared" si="64"/>
        <v>2015</v>
      </c>
      <c r="N497" t="b">
        <v>0</v>
      </c>
      <c r="O497">
        <v>0</v>
      </c>
      <c r="P497" t="b">
        <v>0</v>
      </c>
      <c r="Q497" t="s">
        <v>8269</v>
      </c>
      <c r="R497" s="6">
        <f t="shared" si="65"/>
        <v>-1</v>
      </c>
      <c r="S497" s="10" t="e">
        <f t="shared" si="66"/>
        <v>#DIV/0!</v>
      </c>
      <c r="T497" t="str">
        <f t="shared" si="67"/>
        <v>film &amp; video/</v>
      </c>
      <c r="U497" t="str">
        <f t="shared" si="68"/>
        <v>animation</v>
      </c>
      <c r="V497">
        <f t="shared" si="69"/>
        <v>13</v>
      </c>
      <c r="W497">
        <f t="shared" si="70"/>
        <v>22</v>
      </c>
    </row>
    <row r="498" spans="1:23" ht="30" x14ac:dyDescent="0.25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f t="shared" si="71"/>
        <v>41680.723078703704</v>
      </c>
      <c r="K498">
        <v>1386886874</v>
      </c>
      <c r="L498" s="14">
        <f t="shared" si="63"/>
        <v>41620.723078703704</v>
      </c>
      <c r="M498" s="13">
        <f t="shared" si="64"/>
        <v>2013</v>
      </c>
      <c r="N498" t="b">
        <v>0</v>
      </c>
      <c r="O498">
        <v>1</v>
      </c>
      <c r="P498" t="b">
        <v>0</v>
      </c>
      <c r="Q498" t="s">
        <v>8269</v>
      </c>
      <c r="R498" s="6">
        <f t="shared" si="65"/>
        <v>-0.99998333333333334</v>
      </c>
      <c r="S498" s="10">
        <f t="shared" si="66"/>
        <v>1</v>
      </c>
      <c r="T498" t="str">
        <f t="shared" si="67"/>
        <v>film &amp; video/</v>
      </c>
      <c r="U498" t="str">
        <f t="shared" si="68"/>
        <v>animation</v>
      </c>
      <c r="V498">
        <f t="shared" si="69"/>
        <v>13</v>
      </c>
      <c r="W498">
        <f t="shared" si="70"/>
        <v>22</v>
      </c>
    </row>
    <row r="499" spans="1:23" x14ac:dyDescent="0.25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f t="shared" si="71"/>
        <v>41997.999999999993</v>
      </c>
      <c r="K499">
        <v>1414889665</v>
      </c>
      <c r="L499" s="14">
        <f t="shared" si="63"/>
        <v>41944.829456018517</v>
      </c>
      <c r="M499" s="13">
        <f t="shared" si="64"/>
        <v>2014</v>
      </c>
      <c r="N499" t="b">
        <v>0</v>
      </c>
      <c r="O499">
        <v>3</v>
      </c>
      <c r="P499" t="b">
        <v>0</v>
      </c>
      <c r="Q499" t="s">
        <v>8269</v>
      </c>
      <c r="R499" s="6">
        <f t="shared" si="65"/>
        <v>-0.9933035714285714</v>
      </c>
      <c r="S499" s="10">
        <f t="shared" si="66"/>
        <v>10</v>
      </c>
      <c r="T499" t="str">
        <f t="shared" si="67"/>
        <v>film &amp; video/</v>
      </c>
      <c r="U499" t="str">
        <f t="shared" si="68"/>
        <v>animation</v>
      </c>
      <c r="V499">
        <f t="shared" si="69"/>
        <v>13</v>
      </c>
      <c r="W499">
        <f t="shared" si="70"/>
        <v>22</v>
      </c>
    </row>
    <row r="500" spans="1:23" ht="45" x14ac:dyDescent="0.25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f t="shared" si="71"/>
        <v>40900.553807870368</v>
      </c>
      <c r="K500">
        <v>1321035449</v>
      </c>
      <c r="L500" s="14">
        <f t="shared" si="63"/>
        <v>40858.553807870368</v>
      </c>
      <c r="M500" s="13">
        <f t="shared" si="64"/>
        <v>2011</v>
      </c>
      <c r="N500" t="b">
        <v>0</v>
      </c>
      <c r="O500">
        <v>22</v>
      </c>
      <c r="P500" t="b">
        <v>0</v>
      </c>
      <c r="Q500" t="s">
        <v>8269</v>
      </c>
      <c r="R500" s="6">
        <f t="shared" si="65"/>
        <v>-0.95401486760459542</v>
      </c>
      <c r="S500" s="10">
        <f t="shared" si="66"/>
        <v>136.09090909090909</v>
      </c>
      <c r="T500" t="str">
        <f t="shared" si="67"/>
        <v>film &amp; video/</v>
      </c>
      <c r="U500" t="str">
        <f t="shared" si="68"/>
        <v>animation</v>
      </c>
      <c r="V500">
        <f t="shared" si="69"/>
        <v>13</v>
      </c>
      <c r="W500">
        <f t="shared" si="70"/>
        <v>22</v>
      </c>
    </row>
    <row r="501" spans="1:23" ht="60" x14ac:dyDescent="0.25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f t="shared" si="71"/>
        <v>40098.665972222218</v>
      </c>
      <c r="K501">
        <v>1250630968</v>
      </c>
      <c r="L501" s="14">
        <f t="shared" si="63"/>
        <v>40043.687129629623</v>
      </c>
      <c r="M501" s="13">
        <f t="shared" si="64"/>
        <v>2009</v>
      </c>
      <c r="N501" t="b">
        <v>0</v>
      </c>
      <c r="O501">
        <v>26</v>
      </c>
      <c r="P501" t="b">
        <v>0</v>
      </c>
      <c r="Q501" t="s">
        <v>8269</v>
      </c>
      <c r="R501" s="6">
        <f t="shared" si="65"/>
        <v>-0.90449999999999997</v>
      </c>
      <c r="S501" s="10">
        <f t="shared" si="66"/>
        <v>73.461538461538467</v>
      </c>
      <c r="T501" t="str">
        <f t="shared" si="67"/>
        <v>film &amp; video/</v>
      </c>
      <c r="U501" t="str">
        <f t="shared" si="68"/>
        <v>animation</v>
      </c>
      <c r="V501">
        <f t="shared" si="69"/>
        <v>13</v>
      </c>
      <c r="W501">
        <f t="shared" si="70"/>
        <v>22</v>
      </c>
    </row>
    <row r="502" spans="1:23" ht="45" x14ac:dyDescent="0.25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f t="shared" si="71"/>
        <v>40306.719444444439</v>
      </c>
      <c r="K502">
        <v>1268255751</v>
      </c>
      <c r="L502" s="14">
        <f t="shared" si="63"/>
        <v>40247.677673611106</v>
      </c>
      <c r="M502" s="13">
        <f t="shared" si="64"/>
        <v>2010</v>
      </c>
      <c r="N502" t="b">
        <v>0</v>
      </c>
      <c r="O502">
        <v>4</v>
      </c>
      <c r="P502" t="b">
        <v>0</v>
      </c>
      <c r="Q502" t="s">
        <v>8269</v>
      </c>
      <c r="R502" s="6">
        <f t="shared" si="65"/>
        <v>-0.96692307692307689</v>
      </c>
      <c r="S502" s="10">
        <f t="shared" si="66"/>
        <v>53.75</v>
      </c>
      <c r="T502" t="str">
        <f t="shared" si="67"/>
        <v>film &amp; video/</v>
      </c>
      <c r="U502" t="str">
        <f t="shared" si="68"/>
        <v>animation</v>
      </c>
      <c r="V502">
        <f t="shared" si="69"/>
        <v>13</v>
      </c>
      <c r="W502">
        <f t="shared" si="70"/>
        <v>22</v>
      </c>
    </row>
    <row r="503" spans="1:23" ht="45" x14ac:dyDescent="0.25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f t="shared" si="71"/>
        <v>40733.026053240741</v>
      </c>
      <c r="K503">
        <v>1307597851</v>
      </c>
      <c r="L503" s="14">
        <f t="shared" si="63"/>
        <v>40703.026053240741</v>
      </c>
      <c r="M503" s="13">
        <f t="shared" si="64"/>
        <v>2011</v>
      </c>
      <c r="N503" t="b">
        <v>0</v>
      </c>
      <c r="O503">
        <v>0</v>
      </c>
      <c r="P503" t="b">
        <v>0</v>
      </c>
      <c r="Q503" t="s">
        <v>8269</v>
      </c>
      <c r="R503" s="6">
        <f t="shared" si="65"/>
        <v>-1</v>
      </c>
      <c r="S503" s="10" t="e">
        <f t="shared" si="66"/>
        <v>#DIV/0!</v>
      </c>
      <c r="T503" t="str">
        <f t="shared" si="67"/>
        <v>film &amp; video/</v>
      </c>
      <c r="U503" t="str">
        <f t="shared" si="68"/>
        <v>animation</v>
      </c>
      <c r="V503">
        <f t="shared" si="69"/>
        <v>13</v>
      </c>
      <c r="W503">
        <f t="shared" si="70"/>
        <v>22</v>
      </c>
    </row>
    <row r="504" spans="1:23" ht="45" x14ac:dyDescent="0.25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f t="shared" si="71"/>
        <v>40986.303530092591</v>
      </c>
      <c r="K504">
        <v>1329484625</v>
      </c>
      <c r="L504" s="14">
        <f t="shared" si="63"/>
        <v>40956.345196759255</v>
      </c>
      <c r="M504" s="13">
        <f t="shared" si="64"/>
        <v>2012</v>
      </c>
      <c r="N504" t="b">
        <v>0</v>
      </c>
      <c r="O504">
        <v>4</v>
      </c>
      <c r="P504" t="b">
        <v>0</v>
      </c>
      <c r="Q504" t="s">
        <v>8269</v>
      </c>
      <c r="R504" s="6">
        <f t="shared" si="65"/>
        <v>-0.98850000000000005</v>
      </c>
      <c r="S504" s="10">
        <f t="shared" si="66"/>
        <v>57.5</v>
      </c>
      <c r="T504" t="str">
        <f t="shared" si="67"/>
        <v>film &amp; video/</v>
      </c>
      <c r="U504" t="str">
        <f t="shared" si="68"/>
        <v>animation</v>
      </c>
      <c r="V504">
        <f t="shared" si="69"/>
        <v>13</v>
      </c>
      <c r="W504">
        <f t="shared" si="70"/>
        <v>22</v>
      </c>
    </row>
    <row r="505" spans="1:23" ht="45" x14ac:dyDescent="0.25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f t="shared" si="71"/>
        <v>42021.318321759252</v>
      </c>
      <c r="K505">
        <v>1418906303</v>
      </c>
      <c r="L505" s="14">
        <f t="shared" si="63"/>
        <v>41991.318321759252</v>
      </c>
      <c r="M505" s="13">
        <f t="shared" si="64"/>
        <v>2014</v>
      </c>
      <c r="N505" t="b">
        <v>0</v>
      </c>
      <c r="O505">
        <v>9</v>
      </c>
      <c r="P505" t="b">
        <v>0</v>
      </c>
      <c r="Q505" t="s">
        <v>8269</v>
      </c>
      <c r="R505" s="6">
        <f t="shared" si="65"/>
        <v>-0.9824615384615385</v>
      </c>
      <c r="S505" s="10">
        <f t="shared" si="66"/>
        <v>12.666666666666666</v>
      </c>
      <c r="T505" t="str">
        <f t="shared" si="67"/>
        <v>film &amp; video/</v>
      </c>
      <c r="U505" t="str">
        <f t="shared" si="68"/>
        <v>animation</v>
      </c>
      <c r="V505">
        <f t="shared" si="69"/>
        <v>13</v>
      </c>
      <c r="W505">
        <f t="shared" si="70"/>
        <v>22</v>
      </c>
    </row>
    <row r="506" spans="1:23" ht="45" x14ac:dyDescent="0.25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f t="shared" si="71"/>
        <v>41009.73364583333</v>
      </c>
      <c r="K506">
        <v>1328916987</v>
      </c>
      <c r="L506" s="14">
        <f t="shared" si="63"/>
        <v>40949.775312499994</v>
      </c>
      <c r="M506" s="13">
        <f t="shared" si="64"/>
        <v>2012</v>
      </c>
      <c r="N506" t="b">
        <v>0</v>
      </c>
      <c r="O506">
        <v>5</v>
      </c>
      <c r="P506" t="b">
        <v>0</v>
      </c>
      <c r="Q506" t="s">
        <v>8269</v>
      </c>
      <c r="R506" s="6">
        <f t="shared" si="65"/>
        <v>-0.98632653061224485</v>
      </c>
      <c r="S506" s="10">
        <f t="shared" si="66"/>
        <v>67</v>
      </c>
      <c r="T506" t="str">
        <f t="shared" si="67"/>
        <v>film &amp; video/</v>
      </c>
      <c r="U506" t="str">
        <f t="shared" si="68"/>
        <v>animation</v>
      </c>
      <c r="V506">
        <f t="shared" si="69"/>
        <v>13</v>
      </c>
      <c r="W506">
        <f t="shared" si="70"/>
        <v>22</v>
      </c>
    </row>
    <row r="507" spans="1:23" ht="45" x14ac:dyDescent="0.25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f t="shared" si="71"/>
        <v>42362.889884259253</v>
      </c>
      <c r="K507">
        <v>1447122086</v>
      </c>
      <c r="L507" s="14">
        <f t="shared" si="63"/>
        <v>42317.889884259253</v>
      </c>
      <c r="M507" s="13">
        <f t="shared" si="64"/>
        <v>2015</v>
      </c>
      <c r="N507" t="b">
        <v>0</v>
      </c>
      <c r="O507">
        <v>14</v>
      </c>
      <c r="P507" t="b">
        <v>0</v>
      </c>
      <c r="Q507" t="s">
        <v>8269</v>
      </c>
      <c r="R507" s="6">
        <f t="shared" si="65"/>
        <v>-0.9956666666666667</v>
      </c>
      <c r="S507" s="10">
        <f t="shared" si="66"/>
        <v>3.7142857142857144</v>
      </c>
      <c r="T507" t="str">
        <f t="shared" si="67"/>
        <v>film &amp; video/</v>
      </c>
      <c r="U507" t="str">
        <f t="shared" si="68"/>
        <v>animation</v>
      </c>
      <c r="V507">
        <f t="shared" si="69"/>
        <v>13</v>
      </c>
      <c r="W507">
        <f t="shared" si="70"/>
        <v>22</v>
      </c>
    </row>
    <row r="508" spans="1:23" ht="45" x14ac:dyDescent="0.25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f t="shared" si="71"/>
        <v>41496.343981481477</v>
      </c>
      <c r="K508">
        <v>1373548520</v>
      </c>
      <c r="L508" s="14">
        <f t="shared" si="63"/>
        <v>41466.343981481477</v>
      </c>
      <c r="M508" s="13">
        <f t="shared" si="64"/>
        <v>2013</v>
      </c>
      <c r="N508" t="b">
        <v>0</v>
      </c>
      <c r="O508">
        <v>1</v>
      </c>
      <c r="P508" t="b">
        <v>0</v>
      </c>
      <c r="Q508" t="s">
        <v>8269</v>
      </c>
      <c r="R508" s="6">
        <f t="shared" si="65"/>
        <v>-0.99875000000000003</v>
      </c>
      <c r="S508" s="10">
        <f t="shared" si="66"/>
        <v>250</v>
      </c>
      <c r="T508" t="str">
        <f t="shared" si="67"/>
        <v>film &amp; video/</v>
      </c>
      <c r="U508" t="str">
        <f t="shared" si="68"/>
        <v>animation</v>
      </c>
      <c r="V508">
        <f t="shared" si="69"/>
        <v>13</v>
      </c>
      <c r="W508">
        <f t="shared" si="70"/>
        <v>22</v>
      </c>
    </row>
    <row r="509" spans="1:23" ht="45" x14ac:dyDescent="0.25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f t="shared" si="71"/>
        <v>41201.750659722216</v>
      </c>
      <c r="K509">
        <v>1346799657</v>
      </c>
      <c r="L509" s="14">
        <f t="shared" si="63"/>
        <v>41156.750659722216</v>
      </c>
      <c r="M509" s="13">
        <f t="shared" si="64"/>
        <v>2012</v>
      </c>
      <c r="N509" t="b">
        <v>0</v>
      </c>
      <c r="O509">
        <v>10</v>
      </c>
      <c r="P509" t="b">
        <v>0</v>
      </c>
      <c r="Q509" t="s">
        <v>8269</v>
      </c>
      <c r="R509" s="6">
        <f t="shared" si="65"/>
        <v>-0.96799999999999997</v>
      </c>
      <c r="S509" s="10">
        <f t="shared" si="66"/>
        <v>64</v>
      </c>
      <c r="T509" t="str">
        <f t="shared" si="67"/>
        <v>film &amp; video/</v>
      </c>
      <c r="U509" t="str">
        <f t="shared" si="68"/>
        <v>animation</v>
      </c>
      <c r="V509">
        <f t="shared" si="69"/>
        <v>13</v>
      </c>
      <c r="W509">
        <f t="shared" si="70"/>
        <v>22</v>
      </c>
    </row>
    <row r="510" spans="1:23" ht="45" x14ac:dyDescent="0.25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f t="shared" si="71"/>
        <v>41054.384722222218</v>
      </c>
      <c r="K510">
        <v>1332808501</v>
      </c>
      <c r="L510" s="14">
        <f t="shared" si="63"/>
        <v>40994.815983796296</v>
      </c>
      <c r="M510" s="13">
        <f t="shared" si="64"/>
        <v>2012</v>
      </c>
      <c r="N510" t="b">
        <v>0</v>
      </c>
      <c r="O510">
        <v>3</v>
      </c>
      <c r="P510" t="b">
        <v>0</v>
      </c>
      <c r="Q510" t="s">
        <v>8269</v>
      </c>
      <c r="R510" s="6">
        <f t="shared" si="65"/>
        <v>-0.99199999999999999</v>
      </c>
      <c r="S510" s="10">
        <f t="shared" si="66"/>
        <v>133.33333333333334</v>
      </c>
      <c r="T510" t="str">
        <f t="shared" si="67"/>
        <v>film &amp; video/</v>
      </c>
      <c r="U510" t="str">
        <f t="shared" si="68"/>
        <v>animation</v>
      </c>
      <c r="V510">
        <f t="shared" si="69"/>
        <v>13</v>
      </c>
      <c r="W510">
        <f t="shared" si="70"/>
        <v>22</v>
      </c>
    </row>
    <row r="511" spans="1:23" ht="45" x14ac:dyDescent="0.25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f t="shared" si="71"/>
        <v>42183.423263888886</v>
      </c>
      <c r="K511">
        <v>1432912170</v>
      </c>
      <c r="L511" s="14">
        <f t="shared" si="63"/>
        <v>42153.423263888886</v>
      </c>
      <c r="M511" s="13">
        <f t="shared" si="64"/>
        <v>2015</v>
      </c>
      <c r="N511" t="b">
        <v>0</v>
      </c>
      <c r="O511">
        <v>1</v>
      </c>
      <c r="P511" t="b">
        <v>0</v>
      </c>
      <c r="Q511" t="s">
        <v>8269</v>
      </c>
      <c r="R511" s="6">
        <f t="shared" si="65"/>
        <v>-0.998</v>
      </c>
      <c r="S511" s="10">
        <f t="shared" si="66"/>
        <v>10</v>
      </c>
      <c r="T511" t="str">
        <f t="shared" si="67"/>
        <v>film &amp; video/</v>
      </c>
      <c r="U511" t="str">
        <f t="shared" si="68"/>
        <v>animation</v>
      </c>
      <c r="V511">
        <f t="shared" si="69"/>
        <v>13</v>
      </c>
      <c r="W511">
        <f t="shared" si="70"/>
        <v>22</v>
      </c>
    </row>
    <row r="512" spans="1:23" ht="45" x14ac:dyDescent="0.25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f t="shared" si="71"/>
        <v>42429.968043981477</v>
      </c>
      <c r="K512">
        <v>1454213639</v>
      </c>
      <c r="L512" s="14">
        <f t="shared" si="63"/>
        <v>42399.968043981477</v>
      </c>
      <c r="M512" s="13">
        <f t="shared" si="64"/>
        <v>2016</v>
      </c>
      <c r="N512" t="b">
        <v>0</v>
      </c>
      <c r="O512">
        <v>0</v>
      </c>
      <c r="P512" t="b">
        <v>0</v>
      </c>
      <c r="Q512" t="s">
        <v>8269</v>
      </c>
      <c r="R512" s="6">
        <f t="shared" si="65"/>
        <v>-1</v>
      </c>
      <c r="S512" s="10" t="e">
        <f t="shared" si="66"/>
        <v>#DIV/0!</v>
      </c>
      <c r="T512" t="str">
        <f t="shared" si="67"/>
        <v>film &amp; video/</v>
      </c>
      <c r="U512" t="str">
        <f t="shared" si="68"/>
        <v>animation</v>
      </c>
      <c r="V512">
        <f t="shared" si="69"/>
        <v>13</v>
      </c>
      <c r="W512">
        <f t="shared" si="70"/>
        <v>22</v>
      </c>
    </row>
    <row r="513" spans="1:23" ht="45" x14ac:dyDescent="0.25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f t="shared" si="71"/>
        <v>41370.053032407406</v>
      </c>
      <c r="K513">
        <v>1362640582</v>
      </c>
      <c r="L513" s="14">
        <f t="shared" si="63"/>
        <v>41340.09469907407</v>
      </c>
      <c r="M513" s="13">
        <f t="shared" si="64"/>
        <v>2013</v>
      </c>
      <c r="N513" t="b">
        <v>0</v>
      </c>
      <c r="O513">
        <v>5</v>
      </c>
      <c r="P513" t="b">
        <v>0</v>
      </c>
      <c r="Q513" t="s">
        <v>8269</v>
      </c>
      <c r="R513" s="6">
        <f t="shared" si="65"/>
        <v>-0.97</v>
      </c>
      <c r="S513" s="10">
        <f t="shared" si="66"/>
        <v>30</v>
      </c>
      <c r="T513" t="str">
        <f t="shared" si="67"/>
        <v>film &amp; video/</v>
      </c>
      <c r="U513" t="str">
        <f t="shared" si="68"/>
        <v>animation</v>
      </c>
      <c r="V513">
        <f t="shared" si="69"/>
        <v>13</v>
      </c>
      <c r="W513">
        <f t="shared" si="70"/>
        <v>22</v>
      </c>
    </row>
    <row r="514" spans="1:23" ht="45" x14ac:dyDescent="0.25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f t="shared" si="71"/>
        <v>42694.575543981475</v>
      </c>
      <c r="K514">
        <v>1475776127</v>
      </c>
      <c r="L514" s="14">
        <f t="shared" si="63"/>
        <v>42649.533877314818</v>
      </c>
      <c r="M514" s="13">
        <f t="shared" si="64"/>
        <v>2016</v>
      </c>
      <c r="N514" t="b">
        <v>0</v>
      </c>
      <c r="O514">
        <v>2</v>
      </c>
      <c r="P514" t="b">
        <v>0</v>
      </c>
      <c r="Q514" t="s">
        <v>8269</v>
      </c>
      <c r="R514" s="6">
        <f t="shared" si="65"/>
        <v>-0.99862499999999998</v>
      </c>
      <c r="S514" s="10">
        <f t="shared" si="66"/>
        <v>5.5</v>
      </c>
      <c r="T514" t="str">
        <f t="shared" si="67"/>
        <v>film &amp; video/</v>
      </c>
      <c r="U514" t="str">
        <f t="shared" si="68"/>
        <v>animation</v>
      </c>
      <c r="V514">
        <f t="shared" si="69"/>
        <v>13</v>
      </c>
      <c r="W514">
        <f t="shared" si="70"/>
        <v>22</v>
      </c>
    </row>
    <row r="515" spans="1:23" ht="30" x14ac:dyDescent="0.25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f t="shared" si="71"/>
        <v>42597.083333333336</v>
      </c>
      <c r="K515">
        <v>1467387705</v>
      </c>
      <c r="L515" s="14">
        <f t="shared" ref="L515:L578" si="72">(K515/86400)+25569+(-5/24)</f>
        <v>42552.445659722223</v>
      </c>
      <c r="M515" s="13">
        <f t="shared" ref="M515:M578" si="73">YEAR(L515)</f>
        <v>2016</v>
      </c>
      <c r="N515" t="b">
        <v>0</v>
      </c>
      <c r="O515">
        <v>68</v>
      </c>
      <c r="P515" t="b">
        <v>0</v>
      </c>
      <c r="Q515" t="s">
        <v>8269</v>
      </c>
      <c r="R515" s="6">
        <f t="shared" ref="R515:R578" si="74">(E515-D515)/D515</f>
        <v>-0.86075999999999997</v>
      </c>
      <c r="S515" s="10">
        <f t="shared" ref="S515:S578" si="75">E515/O515</f>
        <v>102.38235294117646</v>
      </c>
      <c r="T515" t="str">
        <f t="shared" ref="T515:T578" si="76">LEFT(Q515,V515)</f>
        <v>film &amp; video/</v>
      </c>
      <c r="U515" t="str">
        <f t="shared" ref="U515:U578" si="77">RIGHT(Q515, W515-V515)</f>
        <v>animation</v>
      </c>
      <c r="V515">
        <f t="shared" ref="V515:V578" si="78">FIND("/",Q515)</f>
        <v>13</v>
      </c>
      <c r="W515">
        <f t="shared" ref="W515:W578" si="79">LEN(Q515)</f>
        <v>22</v>
      </c>
    </row>
    <row r="516" spans="1:23" ht="45" x14ac:dyDescent="0.25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f t="shared" ref="J516:J579" si="80">(I516/86400)+25569+(-5/24)</f>
        <v>41860.405636574069</v>
      </c>
      <c r="K516">
        <v>1405003447</v>
      </c>
      <c r="L516" s="14">
        <f t="shared" si="72"/>
        <v>41830.405636574069</v>
      </c>
      <c r="M516" s="13">
        <f t="shared" si="73"/>
        <v>2014</v>
      </c>
      <c r="N516" t="b">
        <v>0</v>
      </c>
      <c r="O516">
        <v>3</v>
      </c>
      <c r="P516" t="b">
        <v>0</v>
      </c>
      <c r="Q516" t="s">
        <v>8269</v>
      </c>
      <c r="R516" s="6">
        <f t="shared" si="74"/>
        <v>-0.96666666666666667</v>
      </c>
      <c r="S516" s="10">
        <f t="shared" si="75"/>
        <v>16.666666666666668</v>
      </c>
      <c r="T516" t="str">
        <f t="shared" si="76"/>
        <v>film &amp; video/</v>
      </c>
      <c r="U516" t="str">
        <f t="shared" si="77"/>
        <v>animation</v>
      </c>
      <c r="V516">
        <f t="shared" si="78"/>
        <v>13</v>
      </c>
      <c r="W516">
        <f t="shared" si="79"/>
        <v>22</v>
      </c>
    </row>
    <row r="517" spans="1:23" ht="30" x14ac:dyDescent="0.25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f t="shared" si="80"/>
        <v>42367.282418981478</v>
      </c>
      <c r="K517">
        <v>1447933601</v>
      </c>
      <c r="L517" s="14">
        <f t="shared" si="72"/>
        <v>42327.282418981478</v>
      </c>
      <c r="M517" s="13">
        <f t="shared" si="73"/>
        <v>2015</v>
      </c>
      <c r="N517" t="b">
        <v>0</v>
      </c>
      <c r="O517">
        <v>34</v>
      </c>
      <c r="P517" t="b">
        <v>0</v>
      </c>
      <c r="Q517" t="s">
        <v>8269</v>
      </c>
      <c r="R517" s="6">
        <f t="shared" si="74"/>
        <v>-0.74586597938144328</v>
      </c>
      <c r="S517" s="10">
        <f t="shared" si="75"/>
        <v>725.02941176470586</v>
      </c>
      <c r="T517" t="str">
        <f t="shared" si="76"/>
        <v>film &amp; video/</v>
      </c>
      <c r="U517" t="str">
        <f t="shared" si="77"/>
        <v>animation</v>
      </c>
      <c r="V517">
        <f t="shared" si="78"/>
        <v>13</v>
      </c>
      <c r="W517">
        <f t="shared" si="79"/>
        <v>22</v>
      </c>
    </row>
    <row r="518" spans="1:23" ht="30" x14ac:dyDescent="0.25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f t="shared" si="80"/>
        <v>42151.570370370369</v>
      </c>
      <c r="K518">
        <v>1427568080</v>
      </c>
      <c r="L518" s="14">
        <f t="shared" si="72"/>
        <v>42091.570370370369</v>
      </c>
      <c r="M518" s="13">
        <f t="shared" si="73"/>
        <v>2015</v>
      </c>
      <c r="N518" t="b">
        <v>0</v>
      </c>
      <c r="O518">
        <v>0</v>
      </c>
      <c r="P518" t="b">
        <v>0</v>
      </c>
      <c r="Q518" t="s">
        <v>8269</v>
      </c>
      <c r="R518" s="6">
        <f t="shared" si="74"/>
        <v>-1</v>
      </c>
      <c r="S518" s="10" t="e">
        <f t="shared" si="75"/>
        <v>#DIV/0!</v>
      </c>
      <c r="T518" t="str">
        <f t="shared" si="76"/>
        <v>film &amp; video/</v>
      </c>
      <c r="U518" t="str">
        <f t="shared" si="77"/>
        <v>animation</v>
      </c>
      <c r="V518">
        <f t="shared" si="78"/>
        <v>13</v>
      </c>
      <c r="W518">
        <f t="shared" si="79"/>
        <v>22</v>
      </c>
    </row>
    <row r="519" spans="1:23" ht="45" x14ac:dyDescent="0.25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f t="shared" si="80"/>
        <v>42768.406956018516</v>
      </c>
      <c r="K519">
        <v>1483454761</v>
      </c>
      <c r="L519" s="14">
        <f t="shared" si="72"/>
        <v>42738.406956018516</v>
      </c>
      <c r="M519" s="13">
        <f t="shared" si="73"/>
        <v>2017</v>
      </c>
      <c r="N519" t="b">
        <v>0</v>
      </c>
      <c r="O519">
        <v>3</v>
      </c>
      <c r="P519" t="b">
        <v>0</v>
      </c>
      <c r="Q519" t="s">
        <v>8269</v>
      </c>
      <c r="R519" s="6">
        <f t="shared" si="74"/>
        <v>-0.98633333333333328</v>
      </c>
      <c r="S519" s="10">
        <f t="shared" si="75"/>
        <v>68.333333333333329</v>
      </c>
      <c r="T519" t="str">
        <f t="shared" si="76"/>
        <v>film &amp; video/</v>
      </c>
      <c r="U519" t="str">
        <f t="shared" si="77"/>
        <v>animation</v>
      </c>
      <c r="V519">
        <f t="shared" si="78"/>
        <v>13</v>
      </c>
      <c r="W519">
        <f t="shared" si="79"/>
        <v>22</v>
      </c>
    </row>
    <row r="520" spans="1:23" ht="45" x14ac:dyDescent="0.25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f t="shared" si="80"/>
        <v>42253.406944444439</v>
      </c>
      <c r="K520">
        <v>1438958824</v>
      </c>
      <c r="L520" s="14">
        <f t="shared" si="72"/>
        <v>42223.407685185179</v>
      </c>
      <c r="M520" s="13">
        <f t="shared" si="73"/>
        <v>2015</v>
      </c>
      <c r="N520" t="b">
        <v>0</v>
      </c>
      <c r="O520">
        <v>0</v>
      </c>
      <c r="P520" t="b">
        <v>0</v>
      </c>
      <c r="Q520" t="s">
        <v>8269</v>
      </c>
      <c r="R520" s="6">
        <f t="shared" si="74"/>
        <v>-1</v>
      </c>
      <c r="S520" s="10" t="e">
        <f t="shared" si="75"/>
        <v>#DIV/0!</v>
      </c>
      <c r="T520" t="str">
        <f t="shared" si="76"/>
        <v>film &amp; video/</v>
      </c>
      <c r="U520" t="str">
        <f t="shared" si="77"/>
        <v>animation</v>
      </c>
      <c r="V520">
        <f t="shared" si="78"/>
        <v>13</v>
      </c>
      <c r="W520">
        <f t="shared" si="79"/>
        <v>22</v>
      </c>
    </row>
    <row r="521" spans="1:23" ht="45" x14ac:dyDescent="0.25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f t="shared" si="80"/>
        <v>41248.183113425919</v>
      </c>
      <c r="K521">
        <v>1352107421</v>
      </c>
      <c r="L521" s="14">
        <f t="shared" si="72"/>
        <v>41218.183113425919</v>
      </c>
      <c r="M521" s="13">
        <f t="shared" si="73"/>
        <v>2012</v>
      </c>
      <c r="N521" t="b">
        <v>0</v>
      </c>
      <c r="O521">
        <v>70</v>
      </c>
      <c r="P521" t="b">
        <v>0</v>
      </c>
      <c r="Q521" t="s">
        <v>8269</v>
      </c>
      <c r="R521" s="6">
        <f t="shared" si="74"/>
        <v>-0.77118573452212313</v>
      </c>
      <c r="S521" s="10">
        <f t="shared" si="75"/>
        <v>39.228571428571428</v>
      </c>
      <c r="T521" t="str">
        <f t="shared" si="76"/>
        <v>film &amp; video/</v>
      </c>
      <c r="U521" t="str">
        <f t="shared" si="77"/>
        <v>animation</v>
      </c>
      <c r="V521">
        <f t="shared" si="78"/>
        <v>13</v>
      </c>
      <c r="W521">
        <f t="shared" si="79"/>
        <v>22</v>
      </c>
    </row>
    <row r="522" spans="1:23" ht="45" x14ac:dyDescent="0.25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f t="shared" si="80"/>
        <v>42348.493761574071</v>
      </c>
      <c r="K522">
        <v>1447174261</v>
      </c>
      <c r="L522" s="14">
        <f t="shared" si="72"/>
        <v>42318.493761574071</v>
      </c>
      <c r="M522" s="13">
        <f t="shared" si="73"/>
        <v>2015</v>
      </c>
      <c r="N522" t="b">
        <v>0</v>
      </c>
      <c r="O522">
        <v>34</v>
      </c>
      <c r="P522" t="b">
        <v>1</v>
      </c>
      <c r="Q522" t="s">
        <v>8270</v>
      </c>
      <c r="R522" s="6">
        <f t="shared" si="74"/>
        <v>2.1000000000000001E-2</v>
      </c>
      <c r="S522" s="10">
        <f t="shared" si="75"/>
        <v>150.14705882352942</v>
      </c>
      <c r="T522" t="str">
        <f t="shared" si="76"/>
        <v>theater/</v>
      </c>
      <c r="U522" t="str">
        <f t="shared" si="77"/>
        <v>plays</v>
      </c>
      <c r="V522">
        <f t="shared" si="78"/>
        <v>8</v>
      </c>
      <c r="W522">
        <f t="shared" si="79"/>
        <v>13</v>
      </c>
    </row>
    <row r="523" spans="1:23" ht="45" x14ac:dyDescent="0.25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f t="shared" si="80"/>
        <v>42674.999305555553</v>
      </c>
      <c r="K523">
        <v>1475460819</v>
      </c>
      <c r="L523" s="14">
        <f t="shared" si="72"/>
        <v>42645.884479166663</v>
      </c>
      <c r="M523" s="13">
        <f t="shared" si="73"/>
        <v>2016</v>
      </c>
      <c r="N523" t="b">
        <v>0</v>
      </c>
      <c r="O523">
        <v>56</v>
      </c>
      <c r="P523" t="b">
        <v>1</v>
      </c>
      <c r="Q523" t="s">
        <v>8270</v>
      </c>
      <c r="R523" s="6">
        <f t="shared" si="74"/>
        <v>4.6399999999999997E-2</v>
      </c>
      <c r="S523" s="10">
        <f t="shared" si="75"/>
        <v>93.428571428571431</v>
      </c>
      <c r="T523" t="str">
        <f t="shared" si="76"/>
        <v>theater/</v>
      </c>
      <c r="U523" t="str">
        <f t="shared" si="77"/>
        <v>plays</v>
      </c>
      <c r="V523">
        <f t="shared" si="78"/>
        <v>8</v>
      </c>
      <c r="W523">
        <f t="shared" si="79"/>
        <v>13</v>
      </c>
    </row>
    <row r="524" spans="1:23" ht="30" x14ac:dyDescent="0.25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f t="shared" si="80"/>
        <v>42449.790798611109</v>
      </c>
      <c r="K524">
        <v>1456793925</v>
      </c>
      <c r="L524" s="14">
        <f t="shared" si="72"/>
        <v>42429.832465277774</v>
      </c>
      <c r="M524" s="13">
        <f t="shared" si="73"/>
        <v>2016</v>
      </c>
      <c r="N524" t="b">
        <v>0</v>
      </c>
      <c r="O524">
        <v>31</v>
      </c>
      <c r="P524" t="b">
        <v>1</v>
      </c>
      <c r="Q524" t="s">
        <v>8270</v>
      </c>
      <c r="R524" s="6">
        <f t="shared" si="74"/>
        <v>0.14666666666666667</v>
      </c>
      <c r="S524" s="10">
        <f t="shared" si="75"/>
        <v>110.96774193548387</v>
      </c>
      <c r="T524" t="str">
        <f t="shared" si="76"/>
        <v>theater/</v>
      </c>
      <c r="U524" t="str">
        <f t="shared" si="77"/>
        <v>plays</v>
      </c>
      <c r="V524">
        <f t="shared" si="78"/>
        <v>8</v>
      </c>
      <c r="W524">
        <f t="shared" si="79"/>
        <v>13</v>
      </c>
    </row>
    <row r="525" spans="1:23" ht="45" x14ac:dyDescent="0.25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f t="shared" si="80"/>
        <v>42267.924490740734</v>
      </c>
      <c r="K525">
        <v>1440213076</v>
      </c>
      <c r="L525" s="14">
        <f t="shared" si="72"/>
        <v>42237.924490740734</v>
      </c>
      <c r="M525" s="13">
        <f t="shared" si="73"/>
        <v>2015</v>
      </c>
      <c r="N525" t="b">
        <v>0</v>
      </c>
      <c r="O525">
        <v>84</v>
      </c>
      <c r="P525" t="b">
        <v>1</v>
      </c>
      <c r="Q525" t="s">
        <v>8270</v>
      </c>
      <c r="R525" s="6">
        <f t="shared" si="74"/>
        <v>0.20599999999999999</v>
      </c>
      <c r="S525" s="10">
        <f t="shared" si="75"/>
        <v>71.785714285714292</v>
      </c>
      <c r="T525" t="str">
        <f t="shared" si="76"/>
        <v>theater/</v>
      </c>
      <c r="U525" t="str">
        <f t="shared" si="77"/>
        <v>plays</v>
      </c>
      <c r="V525">
        <f t="shared" si="78"/>
        <v>8</v>
      </c>
      <c r="W525">
        <f t="shared" si="79"/>
        <v>13</v>
      </c>
    </row>
    <row r="526" spans="1:23" ht="45" x14ac:dyDescent="0.25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f t="shared" si="80"/>
        <v>42522.508900462963</v>
      </c>
      <c r="K526">
        <v>1462209169</v>
      </c>
      <c r="L526" s="14">
        <f t="shared" si="72"/>
        <v>42492.508900462963</v>
      </c>
      <c r="M526" s="13">
        <f t="shared" si="73"/>
        <v>2016</v>
      </c>
      <c r="N526" t="b">
        <v>0</v>
      </c>
      <c r="O526">
        <v>130</v>
      </c>
      <c r="P526" t="b">
        <v>1</v>
      </c>
      <c r="Q526" t="s">
        <v>8270</v>
      </c>
      <c r="R526" s="6">
        <f t="shared" si="74"/>
        <v>8.6728571428571474E-2</v>
      </c>
      <c r="S526" s="10">
        <f t="shared" si="75"/>
        <v>29.258076923076924</v>
      </c>
      <c r="T526" t="str">
        <f t="shared" si="76"/>
        <v>theater/</v>
      </c>
      <c r="U526" t="str">
        <f t="shared" si="77"/>
        <v>plays</v>
      </c>
      <c r="V526">
        <f t="shared" si="78"/>
        <v>8</v>
      </c>
      <c r="W526">
        <f t="shared" si="79"/>
        <v>13</v>
      </c>
    </row>
    <row r="527" spans="1:23" ht="45" x14ac:dyDescent="0.25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f t="shared" si="80"/>
        <v>41895.192604166667</v>
      </c>
      <c r="K527">
        <v>1406713041</v>
      </c>
      <c r="L527" s="14">
        <f t="shared" si="72"/>
        <v>41850.192604166667</v>
      </c>
      <c r="M527" s="13">
        <f t="shared" si="73"/>
        <v>2014</v>
      </c>
      <c r="N527" t="b">
        <v>0</v>
      </c>
      <c r="O527">
        <v>12</v>
      </c>
      <c r="P527" t="b">
        <v>1</v>
      </c>
      <c r="Q527" t="s">
        <v>8270</v>
      </c>
      <c r="R527" s="6">
        <f t="shared" si="74"/>
        <v>0</v>
      </c>
      <c r="S527" s="10">
        <f t="shared" si="75"/>
        <v>1000</v>
      </c>
      <c r="T527" t="str">
        <f t="shared" si="76"/>
        <v>theater/</v>
      </c>
      <c r="U527" t="str">
        <f t="shared" si="77"/>
        <v>plays</v>
      </c>
      <c r="V527">
        <f t="shared" si="78"/>
        <v>8</v>
      </c>
      <c r="W527">
        <f t="shared" si="79"/>
        <v>13</v>
      </c>
    </row>
    <row r="528" spans="1:23" ht="45" x14ac:dyDescent="0.25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f t="shared" si="80"/>
        <v>42223.499999999993</v>
      </c>
      <c r="K528">
        <v>1436278344</v>
      </c>
      <c r="L528" s="14">
        <f t="shared" si="72"/>
        <v>42192.383611111109</v>
      </c>
      <c r="M528" s="13">
        <f t="shared" si="73"/>
        <v>2015</v>
      </c>
      <c r="N528" t="b">
        <v>0</v>
      </c>
      <c r="O528">
        <v>23</v>
      </c>
      <c r="P528" t="b">
        <v>1</v>
      </c>
      <c r="Q528" t="s">
        <v>8270</v>
      </c>
      <c r="R528" s="6">
        <f t="shared" si="74"/>
        <v>0.14000000000000001</v>
      </c>
      <c r="S528" s="10">
        <f t="shared" si="75"/>
        <v>74.347826086956516</v>
      </c>
      <c r="T528" t="str">
        <f t="shared" si="76"/>
        <v>theater/</v>
      </c>
      <c r="U528" t="str">
        <f t="shared" si="77"/>
        <v>plays</v>
      </c>
      <c r="V528">
        <f t="shared" si="78"/>
        <v>8</v>
      </c>
      <c r="W528">
        <f t="shared" si="79"/>
        <v>13</v>
      </c>
    </row>
    <row r="529" spans="1:23" ht="45" x14ac:dyDescent="0.25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f t="shared" si="80"/>
        <v>42783.461805555555</v>
      </c>
      <c r="K529">
        <v>1484715366</v>
      </c>
      <c r="L529" s="14">
        <f t="shared" si="72"/>
        <v>42752.997291666667</v>
      </c>
      <c r="M529" s="13">
        <f t="shared" si="73"/>
        <v>2017</v>
      </c>
      <c r="N529" t="b">
        <v>0</v>
      </c>
      <c r="O529">
        <v>158</v>
      </c>
      <c r="P529" t="b">
        <v>1</v>
      </c>
      <c r="Q529" t="s">
        <v>8270</v>
      </c>
      <c r="R529" s="6">
        <f t="shared" si="74"/>
        <v>8.5000000000000006E-3</v>
      </c>
      <c r="S529" s="10">
        <f t="shared" si="75"/>
        <v>63.829113924050631</v>
      </c>
      <c r="T529" t="str">
        <f t="shared" si="76"/>
        <v>theater/</v>
      </c>
      <c r="U529" t="str">
        <f t="shared" si="77"/>
        <v>plays</v>
      </c>
      <c r="V529">
        <f t="shared" si="78"/>
        <v>8</v>
      </c>
      <c r="W529">
        <f t="shared" si="79"/>
        <v>13</v>
      </c>
    </row>
    <row r="530" spans="1:23" x14ac:dyDescent="0.25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f t="shared" si="80"/>
        <v>42176.680555555555</v>
      </c>
      <c r="K530">
        <v>1433109907</v>
      </c>
      <c r="L530" s="14">
        <f t="shared" si="72"/>
        <v>42155.71188657407</v>
      </c>
      <c r="M530" s="13">
        <f t="shared" si="73"/>
        <v>2015</v>
      </c>
      <c r="N530" t="b">
        <v>0</v>
      </c>
      <c r="O530">
        <v>30</v>
      </c>
      <c r="P530" t="b">
        <v>1</v>
      </c>
      <c r="Q530" t="s">
        <v>8270</v>
      </c>
      <c r="R530" s="6">
        <f t="shared" si="74"/>
        <v>0.15652173913043479</v>
      </c>
      <c r="S530" s="10">
        <f t="shared" si="75"/>
        <v>44.333333333333336</v>
      </c>
      <c r="T530" t="str">
        <f t="shared" si="76"/>
        <v>theater/</v>
      </c>
      <c r="U530" t="str">
        <f t="shared" si="77"/>
        <v>plays</v>
      </c>
      <c r="V530">
        <f t="shared" si="78"/>
        <v>8</v>
      </c>
      <c r="W530">
        <f t="shared" si="79"/>
        <v>13</v>
      </c>
    </row>
    <row r="531" spans="1:23" ht="45" x14ac:dyDescent="0.25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f t="shared" si="80"/>
        <v>42745.999999999993</v>
      </c>
      <c r="K531">
        <v>1482281094</v>
      </c>
      <c r="L531" s="14">
        <f t="shared" si="72"/>
        <v>42724.822847222218</v>
      </c>
      <c r="M531" s="13">
        <f t="shared" si="73"/>
        <v>2016</v>
      </c>
      <c r="N531" t="b">
        <v>0</v>
      </c>
      <c r="O531">
        <v>18</v>
      </c>
      <c r="P531" t="b">
        <v>1</v>
      </c>
      <c r="Q531" t="s">
        <v>8270</v>
      </c>
      <c r="R531" s="6">
        <f t="shared" si="74"/>
        <v>0.30416666666666664</v>
      </c>
      <c r="S531" s="10">
        <f t="shared" si="75"/>
        <v>86.944444444444443</v>
      </c>
      <c r="T531" t="str">
        <f t="shared" si="76"/>
        <v>theater/</v>
      </c>
      <c r="U531" t="str">
        <f t="shared" si="77"/>
        <v>plays</v>
      </c>
      <c r="V531">
        <f t="shared" si="78"/>
        <v>8</v>
      </c>
      <c r="W531">
        <f t="shared" si="79"/>
        <v>13</v>
      </c>
    </row>
    <row r="532" spans="1:23" ht="45" x14ac:dyDescent="0.25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f t="shared" si="80"/>
        <v>42178.874999999993</v>
      </c>
      <c r="K532">
        <v>1433254268</v>
      </c>
      <c r="L532" s="14">
        <f t="shared" si="72"/>
        <v>42157.382731481477</v>
      </c>
      <c r="M532" s="13">
        <f t="shared" si="73"/>
        <v>2015</v>
      </c>
      <c r="N532" t="b">
        <v>0</v>
      </c>
      <c r="O532">
        <v>29</v>
      </c>
      <c r="P532" t="b">
        <v>1</v>
      </c>
      <c r="Q532" t="s">
        <v>8270</v>
      </c>
      <c r="R532" s="6">
        <f t="shared" si="74"/>
        <v>7.7826725403817909E-2</v>
      </c>
      <c r="S532" s="10">
        <f t="shared" si="75"/>
        <v>126.55172413793103</v>
      </c>
      <c r="T532" t="str">
        <f t="shared" si="76"/>
        <v>theater/</v>
      </c>
      <c r="U532" t="str">
        <f t="shared" si="77"/>
        <v>plays</v>
      </c>
      <c r="V532">
        <f t="shared" si="78"/>
        <v>8</v>
      </c>
      <c r="W532">
        <f t="shared" si="79"/>
        <v>13</v>
      </c>
    </row>
    <row r="533" spans="1:23" ht="45" x14ac:dyDescent="0.25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f t="shared" si="80"/>
        <v>42721.082638888889</v>
      </c>
      <c r="K533">
        <v>1478050429</v>
      </c>
      <c r="L533" s="14">
        <f t="shared" si="72"/>
        <v>42675.856817129628</v>
      </c>
      <c r="M533" s="13">
        <f t="shared" si="73"/>
        <v>2016</v>
      </c>
      <c r="N533" t="b">
        <v>0</v>
      </c>
      <c r="O533">
        <v>31</v>
      </c>
      <c r="P533" t="b">
        <v>1</v>
      </c>
      <c r="Q533" t="s">
        <v>8270</v>
      </c>
      <c r="R533" s="6">
        <f t="shared" si="74"/>
        <v>0</v>
      </c>
      <c r="S533" s="10">
        <f t="shared" si="75"/>
        <v>129.03225806451613</v>
      </c>
      <c r="T533" t="str">
        <f t="shared" si="76"/>
        <v>theater/</v>
      </c>
      <c r="U533" t="str">
        <f t="shared" si="77"/>
        <v>plays</v>
      </c>
      <c r="V533">
        <f t="shared" si="78"/>
        <v>8</v>
      </c>
      <c r="W533">
        <f t="shared" si="79"/>
        <v>13</v>
      </c>
    </row>
    <row r="534" spans="1:23" ht="45" x14ac:dyDescent="0.25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f t="shared" si="80"/>
        <v>42502.798703703702</v>
      </c>
      <c r="K534">
        <v>1460506208</v>
      </c>
      <c r="L534" s="14">
        <f t="shared" si="72"/>
        <v>42472.798703703702</v>
      </c>
      <c r="M534" s="13">
        <f t="shared" si="73"/>
        <v>2016</v>
      </c>
      <c r="N534" t="b">
        <v>0</v>
      </c>
      <c r="O534">
        <v>173</v>
      </c>
      <c r="P534" t="b">
        <v>1</v>
      </c>
      <c r="Q534" t="s">
        <v>8270</v>
      </c>
      <c r="R534" s="6">
        <f t="shared" si="74"/>
        <v>0.23250000000000001</v>
      </c>
      <c r="S534" s="10">
        <f t="shared" si="75"/>
        <v>71.242774566473983</v>
      </c>
      <c r="T534" t="str">
        <f t="shared" si="76"/>
        <v>theater/</v>
      </c>
      <c r="U534" t="str">
        <f t="shared" si="77"/>
        <v>plays</v>
      </c>
      <c r="V534">
        <f t="shared" si="78"/>
        <v>8</v>
      </c>
      <c r="W534">
        <f t="shared" si="79"/>
        <v>13</v>
      </c>
    </row>
    <row r="535" spans="1:23" ht="45" x14ac:dyDescent="0.25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f t="shared" si="80"/>
        <v>42506.226446759254</v>
      </c>
      <c r="K535">
        <v>1461320765</v>
      </c>
      <c r="L535" s="14">
        <f t="shared" si="72"/>
        <v>42482.226446759254</v>
      </c>
      <c r="M535" s="13">
        <f t="shared" si="73"/>
        <v>2016</v>
      </c>
      <c r="N535" t="b">
        <v>0</v>
      </c>
      <c r="O535">
        <v>17</v>
      </c>
      <c r="P535" t="b">
        <v>1</v>
      </c>
      <c r="Q535" t="s">
        <v>8270</v>
      </c>
      <c r="R535" s="6">
        <f t="shared" si="74"/>
        <v>2E-3</v>
      </c>
      <c r="S535" s="10">
        <f t="shared" si="75"/>
        <v>117.88235294117646</v>
      </c>
      <c r="T535" t="str">
        <f t="shared" si="76"/>
        <v>theater/</v>
      </c>
      <c r="U535" t="str">
        <f t="shared" si="77"/>
        <v>plays</v>
      </c>
      <c r="V535">
        <f t="shared" si="78"/>
        <v>8</v>
      </c>
      <c r="W535">
        <f t="shared" si="79"/>
        <v>13</v>
      </c>
    </row>
    <row r="536" spans="1:23" ht="45" x14ac:dyDescent="0.25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f t="shared" si="80"/>
        <v>42309.749999999993</v>
      </c>
      <c r="K536">
        <v>1443036470</v>
      </c>
      <c r="L536" s="14">
        <f t="shared" si="72"/>
        <v>42270.602662037032</v>
      </c>
      <c r="M536" s="13">
        <f t="shared" si="73"/>
        <v>2015</v>
      </c>
      <c r="N536" t="b">
        <v>0</v>
      </c>
      <c r="O536">
        <v>48</v>
      </c>
      <c r="P536" t="b">
        <v>1</v>
      </c>
      <c r="Q536" t="s">
        <v>8270</v>
      </c>
      <c r="R536" s="6">
        <f t="shared" si="74"/>
        <v>4.6666666666666669E-2</v>
      </c>
      <c r="S536" s="10">
        <f t="shared" si="75"/>
        <v>327.08333333333331</v>
      </c>
      <c r="T536" t="str">
        <f t="shared" si="76"/>
        <v>theater/</v>
      </c>
      <c r="U536" t="str">
        <f t="shared" si="77"/>
        <v>plays</v>
      </c>
      <c r="V536">
        <f t="shared" si="78"/>
        <v>8</v>
      </c>
      <c r="W536">
        <f t="shared" si="79"/>
        <v>13</v>
      </c>
    </row>
    <row r="537" spans="1:23" ht="30" x14ac:dyDescent="0.25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f t="shared" si="80"/>
        <v>42741.336863425924</v>
      </c>
      <c r="K537">
        <v>1481115905</v>
      </c>
      <c r="L537" s="14">
        <f t="shared" si="72"/>
        <v>42711.336863425924</v>
      </c>
      <c r="M537" s="13">
        <f t="shared" si="73"/>
        <v>2016</v>
      </c>
      <c r="N537" t="b">
        <v>0</v>
      </c>
      <c r="O537">
        <v>59</v>
      </c>
      <c r="P537" t="b">
        <v>1</v>
      </c>
      <c r="Q537" t="s">
        <v>8270</v>
      </c>
      <c r="R537" s="6">
        <f t="shared" si="74"/>
        <v>2.5000000000000001E-2</v>
      </c>
      <c r="S537" s="10">
        <f t="shared" si="75"/>
        <v>34.745762711864408</v>
      </c>
      <c r="T537" t="str">
        <f t="shared" si="76"/>
        <v>theater/</v>
      </c>
      <c r="U537" t="str">
        <f t="shared" si="77"/>
        <v>plays</v>
      </c>
      <c r="V537">
        <f t="shared" si="78"/>
        <v>8</v>
      </c>
      <c r="W537">
        <f t="shared" si="79"/>
        <v>13</v>
      </c>
    </row>
    <row r="538" spans="1:23" ht="45" x14ac:dyDescent="0.25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f t="shared" si="80"/>
        <v>42219.541666666664</v>
      </c>
      <c r="K538">
        <v>1435133807</v>
      </c>
      <c r="L538" s="14">
        <f t="shared" si="72"/>
        <v>42179.136655092589</v>
      </c>
      <c r="M538" s="13">
        <f t="shared" si="73"/>
        <v>2015</v>
      </c>
      <c r="N538" t="b">
        <v>0</v>
      </c>
      <c r="O538">
        <v>39</v>
      </c>
      <c r="P538" t="b">
        <v>1</v>
      </c>
      <c r="Q538" t="s">
        <v>8270</v>
      </c>
      <c r="R538" s="6">
        <f t="shared" si="74"/>
        <v>0.18257575757575759</v>
      </c>
      <c r="S538" s="10">
        <f t="shared" si="75"/>
        <v>100.06410256410257</v>
      </c>
      <c r="T538" t="str">
        <f t="shared" si="76"/>
        <v>theater/</v>
      </c>
      <c r="U538" t="str">
        <f t="shared" si="77"/>
        <v>plays</v>
      </c>
      <c r="V538">
        <f t="shared" si="78"/>
        <v>8</v>
      </c>
      <c r="W538">
        <f t="shared" si="79"/>
        <v>13</v>
      </c>
    </row>
    <row r="539" spans="1:23" ht="45" x14ac:dyDescent="0.25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f t="shared" si="80"/>
        <v>42312.601747685178</v>
      </c>
      <c r="K539">
        <v>1444069591</v>
      </c>
      <c r="L539" s="14">
        <f t="shared" si="72"/>
        <v>42282.560081018521</v>
      </c>
      <c r="M539" s="13">
        <f t="shared" si="73"/>
        <v>2015</v>
      </c>
      <c r="N539" t="b">
        <v>0</v>
      </c>
      <c r="O539">
        <v>59</v>
      </c>
      <c r="P539" t="b">
        <v>1</v>
      </c>
      <c r="Q539" t="s">
        <v>8270</v>
      </c>
      <c r="R539" s="6">
        <f t="shared" si="74"/>
        <v>0.20499999999999999</v>
      </c>
      <c r="S539" s="10">
        <f t="shared" si="75"/>
        <v>40.847457627118644</v>
      </c>
      <c r="T539" t="str">
        <f t="shared" si="76"/>
        <v>theater/</v>
      </c>
      <c r="U539" t="str">
        <f t="shared" si="77"/>
        <v>plays</v>
      </c>
      <c r="V539">
        <f t="shared" si="78"/>
        <v>8</v>
      </c>
      <c r="W539">
        <f t="shared" si="79"/>
        <v>13</v>
      </c>
    </row>
    <row r="540" spans="1:23" ht="45" x14ac:dyDescent="0.25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f t="shared" si="80"/>
        <v>42503.586377314808</v>
      </c>
      <c r="K540">
        <v>1460574263</v>
      </c>
      <c r="L540" s="14">
        <f t="shared" si="72"/>
        <v>42473.586377314808</v>
      </c>
      <c r="M540" s="13">
        <f t="shared" si="73"/>
        <v>2016</v>
      </c>
      <c r="N540" t="b">
        <v>0</v>
      </c>
      <c r="O540">
        <v>60</v>
      </c>
      <c r="P540" t="b">
        <v>1</v>
      </c>
      <c r="Q540" t="s">
        <v>8270</v>
      </c>
      <c r="R540" s="6">
        <f t="shared" si="74"/>
        <v>2.0242</v>
      </c>
      <c r="S540" s="10">
        <f t="shared" si="75"/>
        <v>252.01666666666668</v>
      </c>
      <c r="T540" t="str">
        <f t="shared" si="76"/>
        <v>theater/</v>
      </c>
      <c r="U540" t="str">
        <f t="shared" si="77"/>
        <v>plays</v>
      </c>
      <c r="V540">
        <f t="shared" si="78"/>
        <v>8</v>
      </c>
      <c r="W540">
        <f t="shared" si="79"/>
        <v>13</v>
      </c>
    </row>
    <row r="541" spans="1:23" ht="45" x14ac:dyDescent="0.25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f t="shared" si="80"/>
        <v>42555.841516203705</v>
      </c>
      <c r="K541">
        <v>1465866707</v>
      </c>
      <c r="L541" s="14">
        <f t="shared" si="72"/>
        <v>42534.841516203705</v>
      </c>
      <c r="M541" s="13">
        <f t="shared" si="73"/>
        <v>2016</v>
      </c>
      <c r="N541" t="b">
        <v>0</v>
      </c>
      <c r="O541">
        <v>20</v>
      </c>
      <c r="P541" t="b">
        <v>1</v>
      </c>
      <c r="Q541" t="s">
        <v>8270</v>
      </c>
      <c r="R541" s="6">
        <f t="shared" si="74"/>
        <v>6.4400000000000542E-3</v>
      </c>
      <c r="S541" s="10">
        <f t="shared" si="75"/>
        <v>25.161000000000001</v>
      </c>
      <c r="T541" t="str">
        <f t="shared" si="76"/>
        <v>theater/</v>
      </c>
      <c r="U541" t="str">
        <f t="shared" si="77"/>
        <v>plays</v>
      </c>
      <c r="V541">
        <f t="shared" si="78"/>
        <v>8</v>
      </c>
      <c r="W541">
        <f t="shared" si="79"/>
        <v>13</v>
      </c>
    </row>
    <row r="542" spans="1:23" ht="60" x14ac:dyDescent="0.25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f t="shared" si="80"/>
        <v>42039.608865740738</v>
      </c>
      <c r="K542">
        <v>1420486606</v>
      </c>
      <c r="L542" s="14">
        <f t="shared" si="72"/>
        <v>42009.608865740738</v>
      </c>
      <c r="M542" s="13">
        <f t="shared" si="73"/>
        <v>2015</v>
      </c>
      <c r="N542" t="b">
        <v>0</v>
      </c>
      <c r="O542">
        <v>1</v>
      </c>
      <c r="P542" t="b">
        <v>0</v>
      </c>
      <c r="Q542" t="s">
        <v>8271</v>
      </c>
      <c r="R542" s="6">
        <f t="shared" si="74"/>
        <v>-0.99993333333333334</v>
      </c>
      <c r="S542" s="10">
        <f t="shared" si="75"/>
        <v>1</v>
      </c>
      <c r="T542" t="str">
        <f t="shared" si="76"/>
        <v>technology/</v>
      </c>
      <c r="U542" t="str">
        <f t="shared" si="77"/>
        <v>web</v>
      </c>
      <c r="V542">
        <f t="shared" si="78"/>
        <v>11</v>
      </c>
      <c r="W542">
        <f t="shared" si="79"/>
        <v>14</v>
      </c>
    </row>
    <row r="543" spans="1:23" ht="45" x14ac:dyDescent="0.25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f t="shared" si="80"/>
        <v>42305.838356481479</v>
      </c>
      <c r="K543">
        <v>1443488834</v>
      </c>
      <c r="L543" s="14">
        <f t="shared" si="72"/>
        <v>42275.838356481479</v>
      </c>
      <c r="M543" s="13">
        <f t="shared" si="73"/>
        <v>2015</v>
      </c>
      <c r="N543" t="b">
        <v>0</v>
      </c>
      <c r="O543">
        <v>1</v>
      </c>
      <c r="P543" t="b">
        <v>0</v>
      </c>
      <c r="Q543" t="s">
        <v>8271</v>
      </c>
      <c r="R543" s="6">
        <f t="shared" si="74"/>
        <v>-0.99444444444444446</v>
      </c>
      <c r="S543" s="10">
        <f t="shared" si="75"/>
        <v>25</v>
      </c>
      <c r="T543" t="str">
        <f t="shared" si="76"/>
        <v>technology/</v>
      </c>
      <c r="U543" t="str">
        <f t="shared" si="77"/>
        <v>web</v>
      </c>
      <c r="V543">
        <f t="shared" si="78"/>
        <v>11</v>
      </c>
      <c r="W543">
        <f t="shared" si="79"/>
        <v>14</v>
      </c>
    </row>
    <row r="544" spans="1:23" ht="45" x14ac:dyDescent="0.25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f t="shared" si="80"/>
        <v>42493.487453703703</v>
      </c>
      <c r="K544">
        <v>1457113316</v>
      </c>
      <c r="L544" s="14">
        <f t="shared" si="72"/>
        <v>42433.529120370367</v>
      </c>
      <c r="M544" s="13">
        <f t="shared" si="73"/>
        <v>2016</v>
      </c>
      <c r="N544" t="b">
        <v>0</v>
      </c>
      <c r="O544">
        <v>1</v>
      </c>
      <c r="P544" t="b">
        <v>0</v>
      </c>
      <c r="Q544" t="s">
        <v>8271</v>
      </c>
      <c r="R544" s="6">
        <f t="shared" si="74"/>
        <v>-0.999996</v>
      </c>
      <c r="S544" s="10">
        <f t="shared" si="75"/>
        <v>1</v>
      </c>
      <c r="T544" t="str">
        <f t="shared" si="76"/>
        <v>technology/</v>
      </c>
      <c r="U544" t="str">
        <f t="shared" si="77"/>
        <v>web</v>
      </c>
      <c r="V544">
        <f t="shared" si="78"/>
        <v>11</v>
      </c>
      <c r="W544">
        <f t="shared" si="79"/>
        <v>14</v>
      </c>
    </row>
    <row r="545" spans="1:23" ht="45" x14ac:dyDescent="0.25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f t="shared" si="80"/>
        <v>41943.88381944444</v>
      </c>
      <c r="K545">
        <v>1412215962</v>
      </c>
      <c r="L545" s="14">
        <f t="shared" si="72"/>
        <v>41913.88381944444</v>
      </c>
      <c r="M545" s="13">
        <f t="shared" si="73"/>
        <v>2014</v>
      </c>
      <c r="N545" t="b">
        <v>0</v>
      </c>
      <c r="O545">
        <v>2</v>
      </c>
      <c r="P545" t="b">
        <v>0</v>
      </c>
      <c r="Q545" t="s">
        <v>8271</v>
      </c>
      <c r="R545" s="6">
        <f t="shared" si="74"/>
        <v>-0.99681818181818183</v>
      </c>
      <c r="S545" s="10">
        <f t="shared" si="75"/>
        <v>35</v>
      </c>
      <c r="T545" t="str">
        <f t="shared" si="76"/>
        <v>technology/</v>
      </c>
      <c r="U545" t="str">
        <f t="shared" si="77"/>
        <v>web</v>
      </c>
      <c r="V545">
        <f t="shared" si="78"/>
        <v>11</v>
      </c>
      <c r="W545">
        <f t="shared" si="79"/>
        <v>14</v>
      </c>
    </row>
    <row r="546" spans="1:23" ht="45" x14ac:dyDescent="0.25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f t="shared" si="80"/>
        <v>42555.448611111111</v>
      </c>
      <c r="K546">
        <v>1465055160</v>
      </c>
      <c r="L546" s="14">
        <f t="shared" si="72"/>
        <v>42525.448611111111</v>
      </c>
      <c r="M546" s="13">
        <f t="shared" si="73"/>
        <v>2016</v>
      </c>
      <c r="N546" t="b">
        <v>0</v>
      </c>
      <c r="O546">
        <v>2</v>
      </c>
      <c r="P546" t="b">
        <v>0</v>
      </c>
      <c r="Q546" t="s">
        <v>8271</v>
      </c>
      <c r="R546" s="6">
        <f t="shared" si="74"/>
        <v>-0.98799999999999999</v>
      </c>
      <c r="S546" s="10">
        <f t="shared" si="75"/>
        <v>3</v>
      </c>
      <c r="T546" t="str">
        <f t="shared" si="76"/>
        <v>technology/</v>
      </c>
      <c r="U546" t="str">
        <f t="shared" si="77"/>
        <v>web</v>
      </c>
      <c r="V546">
        <f t="shared" si="78"/>
        <v>11</v>
      </c>
      <c r="W546">
        <f t="shared" si="79"/>
        <v>14</v>
      </c>
    </row>
    <row r="547" spans="1:23" ht="45" x14ac:dyDescent="0.25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f t="shared" si="80"/>
        <v>42323.425798611112</v>
      </c>
      <c r="K547">
        <v>1444140789</v>
      </c>
      <c r="L547" s="14">
        <f t="shared" si="72"/>
        <v>42283.38413194444</v>
      </c>
      <c r="M547" s="13">
        <f t="shared" si="73"/>
        <v>2015</v>
      </c>
      <c r="N547" t="b">
        <v>0</v>
      </c>
      <c r="O547">
        <v>34</v>
      </c>
      <c r="P547" t="b">
        <v>0</v>
      </c>
      <c r="Q547" t="s">
        <v>8271</v>
      </c>
      <c r="R547" s="6">
        <f t="shared" si="74"/>
        <v>-0.72616000000000003</v>
      </c>
      <c r="S547" s="10">
        <f t="shared" si="75"/>
        <v>402.70588235294116</v>
      </c>
      <c r="T547" t="str">
        <f t="shared" si="76"/>
        <v>technology/</v>
      </c>
      <c r="U547" t="str">
        <f t="shared" si="77"/>
        <v>web</v>
      </c>
      <c r="V547">
        <f t="shared" si="78"/>
        <v>11</v>
      </c>
      <c r="W547">
        <f t="shared" si="79"/>
        <v>14</v>
      </c>
    </row>
    <row r="548" spans="1:23" ht="45" x14ac:dyDescent="0.25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f t="shared" si="80"/>
        <v>42294.459664351853</v>
      </c>
      <c r="K548">
        <v>1441209715</v>
      </c>
      <c r="L548" s="14">
        <f t="shared" si="72"/>
        <v>42249.459664351853</v>
      </c>
      <c r="M548" s="13">
        <f t="shared" si="73"/>
        <v>2015</v>
      </c>
      <c r="N548" t="b">
        <v>0</v>
      </c>
      <c r="O548">
        <v>2</v>
      </c>
      <c r="P548" t="b">
        <v>0</v>
      </c>
      <c r="Q548" t="s">
        <v>8271</v>
      </c>
      <c r="R548" s="6">
        <f t="shared" si="74"/>
        <v>-0.99913333333333332</v>
      </c>
      <c r="S548" s="10">
        <f t="shared" si="75"/>
        <v>26</v>
      </c>
      <c r="T548" t="str">
        <f t="shared" si="76"/>
        <v>technology/</v>
      </c>
      <c r="U548" t="str">
        <f t="shared" si="77"/>
        <v>web</v>
      </c>
      <c r="V548">
        <f t="shared" si="78"/>
        <v>11</v>
      </c>
      <c r="W548">
        <f t="shared" si="79"/>
        <v>14</v>
      </c>
    </row>
    <row r="549" spans="1:23" ht="45" x14ac:dyDescent="0.25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f t="shared" si="80"/>
        <v>42410.488009259258</v>
      </c>
      <c r="K549">
        <v>1452530564</v>
      </c>
      <c r="L549" s="14">
        <f t="shared" si="72"/>
        <v>42380.488009259258</v>
      </c>
      <c r="M549" s="13">
        <f t="shared" si="73"/>
        <v>2016</v>
      </c>
      <c r="N549" t="b">
        <v>0</v>
      </c>
      <c r="O549">
        <v>0</v>
      </c>
      <c r="P549" t="b">
        <v>0</v>
      </c>
      <c r="Q549" t="s">
        <v>8271</v>
      </c>
      <c r="R549" s="6">
        <f t="shared" si="74"/>
        <v>-1</v>
      </c>
      <c r="S549" s="10" t="e">
        <f t="shared" si="75"/>
        <v>#DIV/0!</v>
      </c>
      <c r="T549" t="str">
        <f t="shared" si="76"/>
        <v>technology/</v>
      </c>
      <c r="U549" t="str">
        <f t="shared" si="77"/>
        <v>web</v>
      </c>
      <c r="V549">
        <f t="shared" si="78"/>
        <v>11</v>
      </c>
      <c r="W549">
        <f t="shared" si="79"/>
        <v>14</v>
      </c>
    </row>
    <row r="550" spans="1:23" ht="45" x14ac:dyDescent="0.25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f t="shared" si="80"/>
        <v>42306.695</v>
      </c>
      <c r="K550">
        <v>1443562848</v>
      </c>
      <c r="L550" s="14">
        <f t="shared" si="72"/>
        <v>42276.695</v>
      </c>
      <c r="M550" s="13">
        <f t="shared" si="73"/>
        <v>2015</v>
      </c>
      <c r="N550" t="b">
        <v>0</v>
      </c>
      <c r="O550">
        <v>1</v>
      </c>
      <c r="P550" t="b">
        <v>0</v>
      </c>
      <c r="Q550" t="s">
        <v>8271</v>
      </c>
      <c r="R550" s="6">
        <f t="shared" si="74"/>
        <v>-0.99909999999999999</v>
      </c>
      <c r="S550" s="10">
        <f t="shared" si="75"/>
        <v>9</v>
      </c>
      <c r="T550" t="str">
        <f t="shared" si="76"/>
        <v>technology/</v>
      </c>
      <c r="U550" t="str">
        <f t="shared" si="77"/>
        <v>web</v>
      </c>
      <c r="V550">
        <f t="shared" si="78"/>
        <v>11</v>
      </c>
      <c r="W550">
        <f t="shared" si="79"/>
        <v>14</v>
      </c>
    </row>
    <row r="551" spans="1:23" ht="45" x14ac:dyDescent="0.25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f t="shared" si="80"/>
        <v>42193.428495370368</v>
      </c>
      <c r="K551">
        <v>1433776622</v>
      </c>
      <c r="L551" s="14">
        <f t="shared" si="72"/>
        <v>42163.428495370368</v>
      </c>
      <c r="M551" s="13">
        <f t="shared" si="73"/>
        <v>2015</v>
      </c>
      <c r="N551" t="b">
        <v>0</v>
      </c>
      <c r="O551">
        <v>8</v>
      </c>
      <c r="P551" t="b">
        <v>0</v>
      </c>
      <c r="Q551" t="s">
        <v>8271</v>
      </c>
      <c r="R551" s="6">
        <f t="shared" si="74"/>
        <v>-0.9728</v>
      </c>
      <c r="S551" s="10">
        <f t="shared" si="75"/>
        <v>8.5</v>
      </c>
      <c r="T551" t="str">
        <f t="shared" si="76"/>
        <v>technology/</v>
      </c>
      <c r="U551" t="str">
        <f t="shared" si="77"/>
        <v>web</v>
      </c>
      <c r="V551">
        <f t="shared" si="78"/>
        <v>11</v>
      </c>
      <c r="W551">
        <f t="shared" si="79"/>
        <v>14</v>
      </c>
    </row>
    <row r="552" spans="1:23" ht="45" x14ac:dyDescent="0.25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f t="shared" si="80"/>
        <v>42765.999999999993</v>
      </c>
      <c r="K552">
        <v>1484756245</v>
      </c>
      <c r="L552" s="14">
        <f t="shared" si="72"/>
        <v>42753.47042824074</v>
      </c>
      <c r="M552" s="13">
        <f t="shared" si="73"/>
        <v>2017</v>
      </c>
      <c r="N552" t="b">
        <v>0</v>
      </c>
      <c r="O552">
        <v>4</v>
      </c>
      <c r="P552" t="b">
        <v>0</v>
      </c>
      <c r="Q552" t="s">
        <v>8271</v>
      </c>
      <c r="R552" s="6">
        <f t="shared" si="74"/>
        <v>-0.99299999999999999</v>
      </c>
      <c r="S552" s="10">
        <f t="shared" si="75"/>
        <v>8.75</v>
      </c>
      <c r="T552" t="str">
        <f t="shared" si="76"/>
        <v>technology/</v>
      </c>
      <c r="U552" t="str">
        <f t="shared" si="77"/>
        <v>web</v>
      </c>
      <c r="V552">
        <f t="shared" si="78"/>
        <v>11</v>
      </c>
      <c r="W552">
        <f t="shared" si="79"/>
        <v>14</v>
      </c>
    </row>
    <row r="553" spans="1:23" ht="45" x14ac:dyDescent="0.25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f t="shared" si="80"/>
        <v>42217.536805555552</v>
      </c>
      <c r="K553">
        <v>1434609424</v>
      </c>
      <c r="L553" s="14">
        <f t="shared" si="72"/>
        <v>42173.067407407405</v>
      </c>
      <c r="M553" s="13">
        <f t="shared" si="73"/>
        <v>2015</v>
      </c>
      <c r="N553" t="b">
        <v>0</v>
      </c>
      <c r="O553">
        <v>28</v>
      </c>
      <c r="P553" t="b">
        <v>0</v>
      </c>
      <c r="Q553" t="s">
        <v>8271</v>
      </c>
      <c r="R553" s="6">
        <f t="shared" si="74"/>
        <v>-0.94958666666666669</v>
      </c>
      <c r="S553" s="10">
        <f t="shared" si="75"/>
        <v>135.03571428571428</v>
      </c>
      <c r="T553" t="str">
        <f t="shared" si="76"/>
        <v>technology/</v>
      </c>
      <c r="U553" t="str">
        <f t="shared" si="77"/>
        <v>web</v>
      </c>
      <c r="V553">
        <f t="shared" si="78"/>
        <v>11</v>
      </c>
      <c r="W553">
        <f t="shared" si="79"/>
        <v>14</v>
      </c>
    </row>
    <row r="554" spans="1:23" ht="45" x14ac:dyDescent="0.25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f t="shared" si="80"/>
        <v>42378.408518518518</v>
      </c>
      <c r="K554">
        <v>1447166896</v>
      </c>
      <c r="L554" s="14">
        <f t="shared" si="72"/>
        <v>42318.408518518518</v>
      </c>
      <c r="M554" s="13">
        <f t="shared" si="73"/>
        <v>2015</v>
      </c>
      <c r="N554" t="b">
        <v>0</v>
      </c>
      <c r="O554">
        <v>0</v>
      </c>
      <c r="P554" t="b">
        <v>0</v>
      </c>
      <c r="Q554" t="s">
        <v>8271</v>
      </c>
      <c r="R554" s="6">
        <f t="shared" si="74"/>
        <v>-1</v>
      </c>
      <c r="S554" s="10" t="e">
        <f t="shared" si="75"/>
        <v>#DIV/0!</v>
      </c>
      <c r="T554" t="str">
        <f t="shared" si="76"/>
        <v>technology/</v>
      </c>
      <c r="U554" t="str">
        <f t="shared" si="77"/>
        <v>web</v>
      </c>
      <c r="V554">
        <f t="shared" si="78"/>
        <v>11</v>
      </c>
      <c r="W554">
        <f t="shared" si="79"/>
        <v>14</v>
      </c>
    </row>
    <row r="555" spans="1:23" ht="45" x14ac:dyDescent="0.25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f t="shared" si="80"/>
        <v>41957.553136574068</v>
      </c>
      <c r="K555">
        <v>1413393391</v>
      </c>
      <c r="L555" s="14">
        <f t="shared" si="72"/>
        <v>41927.511469907404</v>
      </c>
      <c r="M555" s="13">
        <f t="shared" si="73"/>
        <v>2014</v>
      </c>
      <c r="N555" t="b">
        <v>0</v>
      </c>
      <c r="O555">
        <v>6</v>
      </c>
      <c r="P555" t="b">
        <v>0</v>
      </c>
      <c r="Q555" t="s">
        <v>8271</v>
      </c>
      <c r="R555" s="6">
        <f t="shared" si="74"/>
        <v>-0.99507999999999996</v>
      </c>
      <c r="S555" s="10">
        <f t="shared" si="75"/>
        <v>20.5</v>
      </c>
      <c r="T555" t="str">
        <f t="shared" si="76"/>
        <v>technology/</v>
      </c>
      <c r="U555" t="str">
        <f t="shared" si="77"/>
        <v>web</v>
      </c>
      <c r="V555">
        <f t="shared" si="78"/>
        <v>11</v>
      </c>
      <c r="W555">
        <f t="shared" si="79"/>
        <v>14</v>
      </c>
    </row>
    <row r="556" spans="1:23" ht="45" x14ac:dyDescent="0.25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f t="shared" si="80"/>
        <v>41931.476527777777</v>
      </c>
      <c r="K556">
        <v>1411143972</v>
      </c>
      <c r="L556" s="14">
        <f t="shared" si="72"/>
        <v>41901.476527777777</v>
      </c>
      <c r="M556" s="13">
        <f t="shared" si="73"/>
        <v>2014</v>
      </c>
      <c r="N556" t="b">
        <v>0</v>
      </c>
      <c r="O556">
        <v>22</v>
      </c>
      <c r="P556" t="b">
        <v>0</v>
      </c>
      <c r="Q556" t="s">
        <v>8271</v>
      </c>
      <c r="R556" s="6">
        <f t="shared" si="74"/>
        <v>-0.6341085271317829</v>
      </c>
      <c r="S556" s="10">
        <f t="shared" si="75"/>
        <v>64.36363636363636</v>
      </c>
      <c r="T556" t="str">
        <f t="shared" si="76"/>
        <v>technology/</v>
      </c>
      <c r="U556" t="str">
        <f t="shared" si="77"/>
        <v>web</v>
      </c>
      <c r="V556">
        <f t="shared" si="78"/>
        <v>11</v>
      </c>
      <c r="W556">
        <f t="shared" si="79"/>
        <v>14</v>
      </c>
    </row>
    <row r="557" spans="1:23" ht="45" x14ac:dyDescent="0.25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f t="shared" si="80"/>
        <v>42533.145173611112</v>
      </c>
      <c r="K557">
        <v>1463128143</v>
      </c>
      <c r="L557" s="14">
        <f t="shared" si="72"/>
        <v>42503.145173611112</v>
      </c>
      <c r="M557" s="13">
        <f t="shared" si="73"/>
        <v>2016</v>
      </c>
      <c r="N557" t="b">
        <v>0</v>
      </c>
      <c r="O557">
        <v>0</v>
      </c>
      <c r="P557" t="b">
        <v>0</v>
      </c>
      <c r="Q557" t="s">
        <v>8271</v>
      </c>
      <c r="R557" s="6">
        <f t="shared" si="74"/>
        <v>-1</v>
      </c>
      <c r="S557" s="10" t="e">
        <f t="shared" si="75"/>
        <v>#DIV/0!</v>
      </c>
      <c r="T557" t="str">
        <f t="shared" si="76"/>
        <v>technology/</v>
      </c>
      <c r="U557" t="str">
        <f t="shared" si="77"/>
        <v>web</v>
      </c>
      <c r="V557">
        <f t="shared" si="78"/>
        <v>11</v>
      </c>
      <c r="W557">
        <f t="shared" si="79"/>
        <v>14</v>
      </c>
    </row>
    <row r="558" spans="1:23" ht="30" x14ac:dyDescent="0.25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f t="shared" si="80"/>
        <v>42375.651817129627</v>
      </c>
      <c r="K558">
        <v>1449520717</v>
      </c>
      <c r="L558" s="14">
        <f t="shared" si="72"/>
        <v>42345.651817129627</v>
      </c>
      <c r="M558" s="13">
        <f t="shared" si="73"/>
        <v>2015</v>
      </c>
      <c r="N558" t="b">
        <v>0</v>
      </c>
      <c r="O558">
        <v>1</v>
      </c>
      <c r="P558" t="b">
        <v>0</v>
      </c>
      <c r="Q558" t="s">
        <v>8271</v>
      </c>
      <c r="R558" s="6">
        <f t="shared" si="74"/>
        <v>-0.97499999999999998</v>
      </c>
      <c r="S558" s="10">
        <f t="shared" si="75"/>
        <v>200</v>
      </c>
      <c r="T558" t="str">
        <f t="shared" si="76"/>
        <v>technology/</v>
      </c>
      <c r="U558" t="str">
        <f t="shared" si="77"/>
        <v>web</v>
      </c>
      <c r="V558">
        <f t="shared" si="78"/>
        <v>11</v>
      </c>
      <c r="W558">
        <f t="shared" si="79"/>
        <v>14</v>
      </c>
    </row>
    <row r="559" spans="1:23" ht="45" x14ac:dyDescent="0.25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f t="shared" si="80"/>
        <v>42706.775497685179</v>
      </c>
      <c r="K559">
        <v>1478126203</v>
      </c>
      <c r="L559" s="14">
        <f t="shared" si="72"/>
        <v>42676.733831018515</v>
      </c>
      <c r="M559" s="13">
        <f t="shared" si="73"/>
        <v>2016</v>
      </c>
      <c r="N559" t="b">
        <v>0</v>
      </c>
      <c r="O559">
        <v>20</v>
      </c>
      <c r="P559" t="b">
        <v>0</v>
      </c>
      <c r="Q559" t="s">
        <v>8271</v>
      </c>
      <c r="R559" s="6">
        <f t="shared" si="74"/>
        <v>-0.99089333333333329</v>
      </c>
      <c r="S559" s="10">
        <f t="shared" si="75"/>
        <v>68.3</v>
      </c>
      <c r="T559" t="str">
        <f t="shared" si="76"/>
        <v>technology/</v>
      </c>
      <c r="U559" t="str">
        <f t="shared" si="77"/>
        <v>web</v>
      </c>
      <c r="V559">
        <f t="shared" si="78"/>
        <v>11</v>
      </c>
      <c r="W559">
        <f t="shared" si="79"/>
        <v>14</v>
      </c>
    </row>
    <row r="560" spans="1:23" ht="45" x14ac:dyDescent="0.25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f t="shared" si="80"/>
        <v>42087.633159722223</v>
      </c>
      <c r="K560">
        <v>1424639505</v>
      </c>
      <c r="L560" s="14">
        <f t="shared" si="72"/>
        <v>42057.674826388888</v>
      </c>
      <c r="M560" s="13">
        <f t="shared" si="73"/>
        <v>2015</v>
      </c>
      <c r="N560" t="b">
        <v>0</v>
      </c>
      <c r="O560">
        <v>0</v>
      </c>
      <c r="P560" t="b">
        <v>0</v>
      </c>
      <c r="Q560" t="s">
        <v>8271</v>
      </c>
      <c r="R560" s="6">
        <f t="shared" si="74"/>
        <v>-1</v>
      </c>
      <c r="S560" s="10" t="e">
        <f t="shared" si="75"/>
        <v>#DIV/0!</v>
      </c>
      <c r="T560" t="str">
        <f t="shared" si="76"/>
        <v>technology/</v>
      </c>
      <c r="U560" t="str">
        <f t="shared" si="77"/>
        <v>web</v>
      </c>
      <c r="V560">
        <f t="shared" si="78"/>
        <v>11</v>
      </c>
      <c r="W560">
        <f t="shared" si="79"/>
        <v>14</v>
      </c>
    </row>
    <row r="561" spans="1:23" ht="45" x14ac:dyDescent="0.25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f t="shared" si="80"/>
        <v>42351.074768518512</v>
      </c>
      <c r="K561">
        <v>1447397260</v>
      </c>
      <c r="L561" s="14">
        <f t="shared" si="72"/>
        <v>42321.074768518512</v>
      </c>
      <c r="M561" s="13">
        <f t="shared" si="73"/>
        <v>2015</v>
      </c>
      <c r="N561" t="b">
        <v>0</v>
      </c>
      <c r="O561">
        <v>1</v>
      </c>
      <c r="P561" t="b">
        <v>0</v>
      </c>
      <c r="Q561" t="s">
        <v>8271</v>
      </c>
      <c r="R561" s="6">
        <f t="shared" si="74"/>
        <v>-0.99979166666666663</v>
      </c>
      <c r="S561" s="10">
        <f t="shared" si="75"/>
        <v>50</v>
      </c>
      <c r="T561" t="str">
        <f t="shared" si="76"/>
        <v>technology/</v>
      </c>
      <c r="U561" t="str">
        <f t="shared" si="77"/>
        <v>web</v>
      </c>
      <c r="V561">
        <f t="shared" si="78"/>
        <v>11</v>
      </c>
      <c r="W561">
        <f t="shared" si="79"/>
        <v>14</v>
      </c>
    </row>
    <row r="562" spans="1:23" ht="45" x14ac:dyDescent="0.25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f t="shared" si="80"/>
        <v>41990.563020833331</v>
      </c>
      <c r="K562">
        <v>1416249045</v>
      </c>
      <c r="L562" s="14">
        <f t="shared" si="72"/>
        <v>41960.563020833331</v>
      </c>
      <c r="M562" s="13">
        <f t="shared" si="73"/>
        <v>2014</v>
      </c>
      <c r="N562" t="b">
        <v>0</v>
      </c>
      <c r="O562">
        <v>3</v>
      </c>
      <c r="P562" t="b">
        <v>0</v>
      </c>
      <c r="Q562" t="s">
        <v>8271</v>
      </c>
      <c r="R562" s="6">
        <f t="shared" si="74"/>
        <v>-0.99987999999999999</v>
      </c>
      <c r="S562" s="10">
        <f t="shared" si="75"/>
        <v>4</v>
      </c>
      <c r="T562" t="str">
        <f t="shared" si="76"/>
        <v>technology/</v>
      </c>
      <c r="U562" t="str">
        <f t="shared" si="77"/>
        <v>web</v>
      </c>
      <c r="V562">
        <f t="shared" si="78"/>
        <v>11</v>
      </c>
      <c r="W562">
        <f t="shared" si="79"/>
        <v>14</v>
      </c>
    </row>
    <row r="563" spans="1:23" ht="45" x14ac:dyDescent="0.25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f t="shared" si="80"/>
        <v>42303.450381944444</v>
      </c>
      <c r="K563">
        <v>1442850513</v>
      </c>
      <c r="L563" s="14">
        <f t="shared" si="72"/>
        <v>42268.450381944444</v>
      </c>
      <c r="M563" s="13">
        <f t="shared" si="73"/>
        <v>2015</v>
      </c>
      <c r="N563" t="b">
        <v>0</v>
      </c>
      <c r="O563">
        <v>2</v>
      </c>
      <c r="P563" t="b">
        <v>0</v>
      </c>
      <c r="Q563" t="s">
        <v>8271</v>
      </c>
      <c r="R563" s="6">
        <f t="shared" si="74"/>
        <v>-0.99633333333333329</v>
      </c>
      <c r="S563" s="10">
        <f t="shared" si="75"/>
        <v>27.5</v>
      </c>
      <c r="T563" t="str">
        <f t="shared" si="76"/>
        <v>technology/</v>
      </c>
      <c r="U563" t="str">
        <f t="shared" si="77"/>
        <v>web</v>
      </c>
      <c r="V563">
        <f t="shared" si="78"/>
        <v>11</v>
      </c>
      <c r="W563">
        <f t="shared" si="79"/>
        <v>14</v>
      </c>
    </row>
    <row r="564" spans="1:23" ht="45" x14ac:dyDescent="0.25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f t="shared" si="80"/>
        <v>42722.180729166663</v>
      </c>
      <c r="K564">
        <v>1479460815</v>
      </c>
      <c r="L564" s="14">
        <f t="shared" si="72"/>
        <v>42692.180729166663</v>
      </c>
      <c r="M564" s="13">
        <f t="shared" si="73"/>
        <v>2016</v>
      </c>
      <c r="N564" t="b">
        <v>0</v>
      </c>
      <c r="O564">
        <v>0</v>
      </c>
      <c r="P564" t="b">
        <v>0</v>
      </c>
      <c r="Q564" t="s">
        <v>8271</v>
      </c>
      <c r="R564" s="6">
        <f t="shared" si="74"/>
        <v>-1</v>
      </c>
      <c r="S564" s="10" t="e">
        <f t="shared" si="75"/>
        <v>#DIV/0!</v>
      </c>
      <c r="T564" t="str">
        <f t="shared" si="76"/>
        <v>technology/</v>
      </c>
      <c r="U564" t="str">
        <f t="shared" si="77"/>
        <v>web</v>
      </c>
      <c r="V564">
        <f t="shared" si="78"/>
        <v>11</v>
      </c>
      <c r="W564">
        <f t="shared" si="79"/>
        <v>14</v>
      </c>
    </row>
    <row r="565" spans="1:23" ht="45" x14ac:dyDescent="0.25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f t="shared" si="80"/>
        <v>42051.861655092587</v>
      </c>
      <c r="K565">
        <v>1421545247</v>
      </c>
      <c r="L565" s="14">
        <f t="shared" si="72"/>
        <v>42021.861655092587</v>
      </c>
      <c r="M565" s="13">
        <f t="shared" si="73"/>
        <v>2015</v>
      </c>
      <c r="N565" t="b">
        <v>0</v>
      </c>
      <c r="O565">
        <v>2</v>
      </c>
      <c r="P565" t="b">
        <v>0</v>
      </c>
      <c r="Q565" t="s">
        <v>8271</v>
      </c>
      <c r="R565" s="6">
        <f t="shared" si="74"/>
        <v>-0.99909333333333339</v>
      </c>
      <c r="S565" s="10">
        <f t="shared" si="75"/>
        <v>34</v>
      </c>
      <c r="T565" t="str">
        <f t="shared" si="76"/>
        <v>technology/</v>
      </c>
      <c r="U565" t="str">
        <f t="shared" si="77"/>
        <v>web</v>
      </c>
      <c r="V565">
        <f t="shared" si="78"/>
        <v>11</v>
      </c>
      <c r="W565">
        <f t="shared" si="79"/>
        <v>14</v>
      </c>
    </row>
    <row r="566" spans="1:23" ht="45" x14ac:dyDescent="0.25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f t="shared" si="80"/>
        <v>42441.734664351847</v>
      </c>
      <c r="K566">
        <v>1455230275</v>
      </c>
      <c r="L566" s="14">
        <f t="shared" si="72"/>
        <v>42411.734664351847</v>
      </c>
      <c r="M566" s="13">
        <f t="shared" si="73"/>
        <v>2016</v>
      </c>
      <c r="N566" t="b">
        <v>0</v>
      </c>
      <c r="O566">
        <v>1</v>
      </c>
      <c r="P566" t="b">
        <v>0</v>
      </c>
      <c r="Q566" t="s">
        <v>8271</v>
      </c>
      <c r="R566" s="6">
        <f t="shared" si="74"/>
        <v>-0.99994444444444441</v>
      </c>
      <c r="S566" s="10">
        <f t="shared" si="75"/>
        <v>1</v>
      </c>
      <c r="T566" t="str">
        <f t="shared" si="76"/>
        <v>technology/</v>
      </c>
      <c r="U566" t="str">
        <f t="shared" si="77"/>
        <v>web</v>
      </c>
      <c r="V566">
        <f t="shared" si="78"/>
        <v>11</v>
      </c>
      <c r="W566">
        <f t="shared" si="79"/>
        <v>14</v>
      </c>
    </row>
    <row r="567" spans="1:23" ht="45" x14ac:dyDescent="0.25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f t="shared" si="80"/>
        <v>42195.576956018514</v>
      </c>
      <c r="K567">
        <v>1433962249</v>
      </c>
      <c r="L567" s="14">
        <f t="shared" si="72"/>
        <v>42165.576956018514</v>
      </c>
      <c r="M567" s="13">
        <f t="shared" si="73"/>
        <v>2015</v>
      </c>
      <c r="N567" t="b">
        <v>0</v>
      </c>
      <c r="O567">
        <v>0</v>
      </c>
      <c r="P567" t="b">
        <v>0</v>
      </c>
      <c r="Q567" t="s">
        <v>8271</v>
      </c>
      <c r="R567" s="6">
        <f t="shared" si="74"/>
        <v>-1</v>
      </c>
      <c r="S567" s="10" t="e">
        <f t="shared" si="75"/>
        <v>#DIV/0!</v>
      </c>
      <c r="T567" t="str">
        <f t="shared" si="76"/>
        <v>technology/</v>
      </c>
      <c r="U567" t="str">
        <f t="shared" si="77"/>
        <v>web</v>
      </c>
      <c r="V567">
        <f t="shared" si="78"/>
        <v>11</v>
      </c>
      <c r="W567">
        <f t="shared" si="79"/>
        <v>14</v>
      </c>
    </row>
    <row r="568" spans="1:23" ht="45" x14ac:dyDescent="0.25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f t="shared" si="80"/>
        <v>42565.476076388884</v>
      </c>
      <c r="K568">
        <v>1465921533</v>
      </c>
      <c r="L568" s="14">
        <f t="shared" si="72"/>
        <v>42535.476076388884</v>
      </c>
      <c r="M568" s="13">
        <f t="shared" si="73"/>
        <v>2016</v>
      </c>
      <c r="N568" t="b">
        <v>0</v>
      </c>
      <c r="O568">
        <v>1</v>
      </c>
      <c r="P568" t="b">
        <v>0</v>
      </c>
      <c r="Q568" t="s">
        <v>8271</v>
      </c>
      <c r="R568" s="6">
        <f t="shared" si="74"/>
        <v>-0.99980000000000002</v>
      </c>
      <c r="S568" s="10">
        <f t="shared" si="75"/>
        <v>1</v>
      </c>
      <c r="T568" t="str">
        <f t="shared" si="76"/>
        <v>technology/</v>
      </c>
      <c r="U568" t="str">
        <f t="shared" si="77"/>
        <v>web</v>
      </c>
      <c r="V568">
        <f t="shared" si="78"/>
        <v>11</v>
      </c>
      <c r="W568">
        <f t="shared" si="79"/>
        <v>14</v>
      </c>
    </row>
    <row r="569" spans="1:23" ht="45" x14ac:dyDescent="0.25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f t="shared" si="80"/>
        <v>42005.634189814817</v>
      </c>
      <c r="K569">
        <v>1417551194</v>
      </c>
      <c r="L569" s="14">
        <f t="shared" si="72"/>
        <v>41975.634189814817</v>
      </c>
      <c r="M569" s="13">
        <f t="shared" si="73"/>
        <v>2014</v>
      </c>
      <c r="N569" t="b">
        <v>0</v>
      </c>
      <c r="O569">
        <v>0</v>
      </c>
      <c r="P569" t="b">
        <v>0</v>
      </c>
      <c r="Q569" t="s">
        <v>8271</v>
      </c>
      <c r="R569" s="6">
        <f t="shared" si="74"/>
        <v>-1</v>
      </c>
      <c r="S569" s="10" t="e">
        <f t="shared" si="75"/>
        <v>#DIV/0!</v>
      </c>
      <c r="T569" t="str">
        <f t="shared" si="76"/>
        <v>technology/</v>
      </c>
      <c r="U569" t="str">
        <f t="shared" si="77"/>
        <v>web</v>
      </c>
      <c r="V569">
        <f t="shared" si="78"/>
        <v>11</v>
      </c>
      <c r="W569">
        <f t="shared" si="79"/>
        <v>14</v>
      </c>
    </row>
    <row r="570" spans="1:23" ht="60" x14ac:dyDescent="0.25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f t="shared" si="80"/>
        <v>42385.249999999993</v>
      </c>
      <c r="K570">
        <v>1449785223</v>
      </c>
      <c r="L570" s="14">
        <f t="shared" si="72"/>
        <v>42348.713229166664</v>
      </c>
      <c r="M570" s="13">
        <f t="shared" si="73"/>
        <v>2015</v>
      </c>
      <c r="N570" t="b">
        <v>0</v>
      </c>
      <c r="O570">
        <v>5</v>
      </c>
      <c r="P570" t="b">
        <v>0</v>
      </c>
      <c r="Q570" t="s">
        <v>8271</v>
      </c>
      <c r="R570" s="6">
        <f t="shared" si="74"/>
        <v>-0.99</v>
      </c>
      <c r="S570" s="10">
        <f t="shared" si="75"/>
        <v>49</v>
      </c>
      <c r="T570" t="str">
        <f t="shared" si="76"/>
        <v>technology/</v>
      </c>
      <c r="U570" t="str">
        <f t="shared" si="77"/>
        <v>web</v>
      </c>
      <c r="V570">
        <f t="shared" si="78"/>
        <v>11</v>
      </c>
      <c r="W570">
        <f t="shared" si="79"/>
        <v>14</v>
      </c>
    </row>
    <row r="571" spans="1:23" ht="45" x14ac:dyDescent="0.25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f t="shared" si="80"/>
        <v>42370.639027777775</v>
      </c>
      <c r="K571">
        <v>1449087612</v>
      </c>
      <c r="L571" s="14">
        <f t="shared" si="72"/>
        <v>42340.639027777775</v>
      </c>
      <c r="M571" s="13">
        <f t="shared" si="73"/>
        <v>2015</v>
      </c>
      <c r="N571" t="b">
        <v>0</v>
      </c>
      <c r="O571">
        <v>1</v>
      </c>
      <c r="P571" t="b">
        <v>0</v>
      </c>
      <c r="Q571" t="s">
        <v>8271</v>
      </c>
      <c r="R571" s="6">
        <f t="shared" si="74"/>
        <v>-0.99199999999999999</v>
      </c>
      <c r="S571" s="10">
        <f t="shared" si="75"/>
        <v>20</v>
      </c>
      <c r="T571" t="str">
        <f t="shared" si="76"/>
        <v>technology/</v>
      </c>
      <c r="U571" t="str">
        <f t="shared" si="77"/>
        <v>web</v>
      </c>
      <c r="V571">
        <f t="shared" si="78"/>
        <v>11</v>
      </c>
      <c r="W571">
        <f t="shared" si="79"/>
        <v>14</v>
      </c>
    </row>
    <row r="572" spans="1:23" ht="30" x14ac:dyDescent="0.25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f t="shared" si="80"/>
        <v>42418.589918981474</v>
      </c>
      <c r="K572">
        <v>1453230569</v>
      </c>
      <c r="L572" s="14">
        <f t="shared" si="72"/>
        <v>42388.589918981474</v>
      </c>
      <c r="M572" s="13">
        <f t="shared" si="73"/>
        <v>2016</v>
      </c>
      <c r="N572" t="b">
        <v>0</v>
      </c>
      <c r="O572">
        <v>1</v>
      </c>
      <c r="P572" t="b">
        <v>0</v>
      </c>
      <c r="Q572" t="s">
        <v>8271</v>
      </c>
      <c r="R572" s="6">
        <f t="shared" si="74"/>
        <v>-0.99832941176470591</v>
      </c>
      <c r="S572" s="10">
        <f t="shared" si="75"/>
        <v>142</v>
      </c>
      <c r="T572" t="str">
        <f t="shared" si="76"/>
        <v>technology/</v>
      </c>
      <c r="U572" t="str">
        <f t="shared" si="77"/>
        <v>web</v>
      </c>
      <c r="V572">
        <f t="shared" si="78"/>
        <v>11</v>
      </c>
      <c r="W572">
        <f t="shared" si="79"/>
        <v>14</v>
      </c>
    </row>
    <row r="573" spans="1:23" ht="45" x14ac:dyDescent="0.25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f t="shared" si="80"/>
        <v>42211.957638888889</v>
      </c>
      <c r="K573">
        <v>1436297723</v>
      </c>
      <c r="L573" s="14">
        <f t="shared" si="72"/>
        <v>42192.607905092591</v>
      </c>
      <c r="M573" s="13">
        <f t="shared" si="73"/>
        <v>2015</v>
      </c>
      <c r="N573" t="b">
        <v>0</v>
      </c>
      <c r="O573">
        <v>2</v>
      </c>
      <c r="P573" t="b">
        <v>0</v>
      </c>
      <c r="Q573" t="s">
        <v>8271</v>
      </c>
      <c r="R573" s="6">
        <f t="shared" si="74"/>
        <v>-0.99575999999999998</v>
      </c>
      <c r="S573" s="10">
        <f t="shared" si="75"/>
        <v>53</v>
      </c>
      <c r="T573" t="str">
        <f t="shared" si="76"/>
        <v>technology/</v>
      </c>
      <c r="U573" t="str">
        <f t="shared" si="77"/>
        <v>web</v>
      </c>
      <c r="V573">
        <f t="shared" si="78"/>
        <v>11</v>
      </c>
      <c r="W573">
        <f t="shared" si="79"/>
        <v>14</v>
      </c>
    </row>
    <row r="574" spans="1:23" ht="45" x14ac:dyDescent="0.25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f t="shared" si="80"/>
        <v>42312.549629629626</v>
      </c>
      <c r="K574">
        <v>1444065088</v>
      </c>
      <c r="L574" s="14">
        <f t="shared" si="72"/>
        <v>42282.507962962962</v>
      </c>
      <c r="M574" s="13">
        <f t="shared" si="73"/>
        <v>2015</v>
      </c>
      <c r="N574" t="b">
        <v>0</v>
      </c>
      <c r="O574">
        <v>0</v>
      </c>
      <c r="P574" t="b">
        <v>0</v>
      </c>
      <c r="Q574" t="s">
        <v>8271</v>
      </c>
      <c r="R574" s="6">
        <f t="shared" si="74"/>
        <v>-1</v>
      </c>
      <c r="S574" s="10" t="e">
        <f t="shared" si="75"/>
        <v>#DIV/0!</v>
      </c>
      <c r="T574" t="str">
        <f t="shared" si="76"/>
        <v>technology/</v>
      </c>
      <c r="U574" t="str">
        <f t="shared" si="77"/>
        <v>web</v>
      </c>
      <c r="V574">
        <f t="shared" si="78"/>
        <v>11</v>
      </c>
      <c r="W574">
        <f t="shared" si="79"/>
        <v>14</v>
      </c>
    </row>
    <row r="575" spans="1:23" ht="45" x14ac:dyDescent="0.25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f t="shared" si="80"/>
        <v>42021.841666666667</v>
      </c>
      <c r="K575">
        <v>1416445931</v>
      </c>
      <c r="L575" s="14">
        <f t="shared" si="72"/>
        <v>41962.841793981475</v>
      </c>
      <c r="M575" s="13">
        <f t="shared" si="73"/>
        <v>2014</v>
      </c>
      <c r="N575" t="b">
        <v>0</v>
      </c>
      <c r="O575">
        <v>9</v>
      </c>
      <c r="P575" t="b">
        <v>0</v>
      </c>
      <c r="Q575" t="s">
        <v>8271</v>
      </c>
      <c r="R575" s="6">
        <f t="shared" si="74"/>
        <v>-0.99610746107461079</v>
      </c>
      <c r="S575" s="10">
        <f t="shared" si="75"/>
        <v>38.444444444444443</v>
      </c>
      <c r="T575" t="str">
        <f t="shared" si="76"/>
        <v>technology/</v>
      </c>
      <c r="U575" t="str">
        <f t="shared" si="77"/>
        <v>web</v>
      </c>
      <c r="V575">
        <f t="shared" si="78"/>
        <v>11</v>
      </c>
      <c r="W575">
        <f t="shared" si="79"/>
        <v>14</v>
      </c>
    </row>
    <row r="576" spans="1:23" ht="45" x14ac:dyDescent="0.25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f t="shared" si="80"/>
        <v>42662.235034722216</v>
      </c>
      <c r="K576">
        <v>1474281507</v>
      </c>
      <c r="L576" s="14">
        <f t="shared" si="72"/>
        <v>42632.235034722216</v>
      </c>
      <c r="M576" s="13">
        <f t="shared" si="73"/>
        <v>2016</v>
      </c>
      <c r="N576" t="b">
        <v>0</v>
      </c>
      <c r="O576">
        <v>4</v>
      </c>
      <c r="P576" t="b">
        <v>0</v>
      </c>
      <c r="Q576" t="s">
        <v>8271</v>
      </c>
      <c r="R576" s="6">
        <f t="shared" si="74"/>
        <v>-0.99284436493738815</v>
      </c>
      <c r="S576" s="10">
        <f t="shared" si="75"/>
        <v>20</v>
      </c>
      <c r="T576" t="str">
        <f t="shared" si="76"/>
        <v>technology/</v>
      </c>
      <c r="U576" t="str">
        <f t="shared" si="77"/>
        <v>web</v>
      </c>
      <c r="V576">
        <f t="shared" si="78"/>
        <v>11</v>
      </c>
      <c r="W576">
        <f t="shared" si="79"/>
        <v>14</v>
      </c>
    </row>
    <row r="577" spans="1:23" ht="45" x14ac:dyDescent="0.25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f t="shared" si="80"/>
        <v>42168.484293981477</v>
      </c>
      <c r="K577">
        <v>1431621443</v>
      </c>
      <c r="L577" s="14">
        <f t="shared" si="72"/>
        <v>42138.484293981477</v>
      </c>
      <c r="M577" s="13">
        <f t="shared" si="73"/>
        <v>2015</v>
      </c>
      <c r="N577" t="b">
        <v>0</v>
      </c>
      <c r="O577">
        <v>4</v>
      </c>
      <c r="P577" t="b">
        <v>0</v>
      </c>
      <c r="Q577" t="s">
        <v>8271</v>
      </c>
      <c r="R577" s="6">
        <f t="shared" si="74"/>
        <v>-0.99568333333333336</v>
      </c>
      <c r="S577" s="10">
        <f t="shared" si="75"/>
        <v>64.75</v>
      </c>
      <c r="T577" t="str">
        <f t="shared" si="76"/>
        <v>technology/</v>
      </c>
      <c r="U577" t="str">
        <f t="shared" si="77"/>
        <v>web</v>
      </c>
      <c r="V577">
        <f t="shared" si="78"/>
        <v>11</v>
      </c>
      <c r="W577">
        <f t="shared" si="79"/>
        <v>14</v>
      </c>
    </row>
    <row r="578" spans="1:23" ht="45" x14ac:dyDescent="0.25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f t="shared" si="80"/>
        <v>42091.221666666665</v>
      </c>
      <c r="K578">
        <v>1422357552</v>
      </c>
      <c r="L578" s="14">
        <f t="shared" si="72"/>
        <v>42031.263333333329</v>
      </c>
      <c r="M578" s="13">
        <f t="shared" si="73"/>
        <v>2015</v>
      </c>
      <c r="N578" t="b">
        <v>0</v>
      </c>
      <c r="O578">
        <v>1</v>
      </c>
      <c r="P578" t="b">
        <v>0</v>
      </c>
      <c r="Q578" t="s">
        <v>8271</v>
      </c>
      <c r="R578" s="6">
        <f t="shared" si="74"/>
        <v>-0.99998750000000003</v>
      </c>
      <c r="S578" s="10">
        <f t="shared" si="75"/>
        <v>1</v>
      </c>
      <c r="T578" t="str">
        <f t="shared" si="76"/>
        <v>technology/</v>
      </c>
      <c r="U578" t="str">
        <f t="shared" si="77"/>
        <v>web</v>
      </c>
      <c r="V578">
        <f t="shared" si="78"/>
        <v>11</v>
      </c>
      <c r="W578">
        <f t="shared" si="79"/>
        <v>14</v>
      </c>
    </row>
    <row r="579" spans="1:23" ht="45" x14ac:dyDescent="0.25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f t="shared" si="80"/>
        <v>42510.380810185183</v>
      </c>
      <c r="K579">
        <v>1458569302</v>
      </c>
      <c r="L579" s="14">
        <f t="shared" ref="L579:L642" si="81">(K579/86400)+25569+(-5/24)</f>
        <v>42450.380810185183</v>
      </c>
      <c r="M579" s="13">
        <f t="shared" ref="M579:M642" si="82">YEAR(L579)</f>
        <v>2016</v>
      </c>
      <c r="N579" t="b">
        <v>0</v>
      </c>
      <c r="O579">
        <v>1</v>
      </c>
      <c r="P579" t="b">
        <v>0</v>
      </c>
      <c r="Q579" t="s">
        <v>8271</v>
      </c>
      <c r="R579" s="6">
        <f t="shared" ref="R579:R642" si="83">(E579-D579)/D579</f>
        <v>-0.998</v>
      </c>
      <c r="S579" s="10">
        <f t="shared" ref="S579:S642" si="84">E579/O579</f>
        <v>10</v>
      </c>
      <c r="T579" t="str">
        <f t="shared" ref="T579:T642" si="85">LEFT(Q579,V579)</f>
        <v>technology/</v>
      </c>
      <c r="U579" t="str">
        <f t="shared" ref="U579:U642" si="86">RIGHT(Q579, W579-V579)</f>
        <v>web</v>
      </c>
      <c r="V579">
        <f t="shared" ref="V579:V642" si="87">FIND("/",Q579)</f>
        <v>11</v>
      </c>
      <c r="W579">
        <f t="shared" ref="W579:W642" si="88">LEN(Q579)</f>
        <v>14</v>
      </c>
    </row>
    <row r="580" spans="1:23" ht="30" x14ac:dyDescent="0.25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f t="shared" ref="J580:J643" si="89">(I580/86400)+25569+(-5/24)</f>
        <v>42254.370289351849</v>
      </c>
      <c r="K580">
        <v>1439560393</v>
      </c>
      <c r="L580" s="14">
        <f t="shared" si="81"/>
        <v>42230.370289351849</v>
      </c>
      <c r="M580" s="13">
        <f t="shared" si="82"/>
        <v>2015</v>
      </c>
      <c r="N580" t="b">
        <v>0</v>
      </c>
      <c r="O580">
        <v>7</v>
      </c>
      <c r="P580" t="b">
        <v>0</v>
      </c>
      <c r="Q580" t="s">
        <v>8271</v>
      </c>
      <c r="R580" s="6">
        <f t="shared" si="83"/>
        <v>-0.999888</v>
      </c>
      <c r="S580" s="10">
        <f t="shared" si="84"/>
        <v>2</v>
      </c>
      <c r="T580" t="str">
        <f t="shared" si="85"/>
        <v>technology/</v>
      </c>
      <c r="U580" t="str">
        <f t="shared" si="86"/>
        <v>web</v>
      </c>
      <c r="V580">
        <f t="shared" si="87"/>
        <v>11</v>
      </c>
      <c r="W580">
        <f t="shared" si="88"/>
        <v>14</v>
      </c>
    </row>
    <row r="581" spans="1:23" ht="30" x14ac:dyDescent="0.25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f t="shared" si="89"/>
        <v>41998.643784722219</v>
      </c>
      <c r="K581">
        <v>1416947223</v>
      </c>
      <c r="L581" s="14">
        <f t="shared" si="81"/>
        <v>41968.643784722219</v>
      </c>
      <c r="M581" s="13">
        <f t="shared" si="82"/>
        <v>2014</v>
      </c>
      <c r="N581" t="b">
        <v>0</v>
      </c>
      <c r="O581">
        <v>5</v>
      </c>
      <c r="P581" t="b">
        <v>0</v>
      </c>
      <c r="Q581" t="s">
        <v>8271</v>
      </c>
      <c r="R581" s="6">
        <f t="shared" si="83"/>
        <v>-0.98541666666666672</v>
      </c>
      <c r="S581" s="10">
        <f t="shared" si="84"/>
        <v>35</v>
      </c>
      <c r="T581" t="str">
        <f t="shared" si="85"/>
        <v>technology/</v>
      </c>
      <c r="U581" t="str">
        <f t="shared" si="86"/>
        <v>web</v>
      </c>
      <c r="V581">
        <f t="shared" si="87"/>
        <v>11</v>
      </c>
      <c r="W581">
        <f t="shared" si="88"/>
        <v>14</v>
      </c>
    </row>
    <row r="582" spans="1:23" ht="45" x14ac:dyDescent="0.25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f t="shared" si="89"/>
        <v>42635.699849537035</v>
      </c>
      <c r="K582">
        <v>1471988867</v>
      </c>
      <c r="L582" s="14">
        <f t="shared" si="81"/>
        <v>42605.699849537035</v>
      </c>
      <c r="M582" s="13">
        <f t="shared" si="82"/>
        <v>2016</v>
      </c>
      <c r="N582" t="b">
        <v>0</v>
      </c>
      <c r="O582">
        <v>1</v>
      </c>
      <c r="P582" t="b">
        <v>0</v>
      </c>
      <c r="Q582" t="s">
        <v>8271</v>
      </c>
      <c r="R582" s="6">
        <f t="shared" si="83"/>
        <v>-0.9996666666666667</v>
      </c>
      <c r="S582" s="10">
        <f t="shared" si="84"/>
        <v>1</v>
      </c>
      <c r="T582" t="str">
        <f t="shared" si="85"/>
        <v>technology/</v>
      </c>
      <c r="U582" t="str">
        <f t="shared" si="86"/>
        <v>web</v>
      </c>
      <c r="V582">
        <f t="shared" si="87"/>
        <v>11</v>
      </c>
      <c r="W582">
        <f t="shared" si="88"/>
        <v>14</v>
      </c>
    </row>
    <row r="583" spans="1:23" ht="45" x14ac:dyDescent="0.25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f t="shared" si="89"/>
        <v>42217.804444444446</v>
      </c>
      <c r="K583">
        <v>1435882704</v>
      </c>
      <c r="L583" s="14">
        <f t="shared" si="81"/>
        <v>42187.804444444446</v>
      </c>
      <c r="M583" s="13">
        <f t="shared" si="82"/>
        <v>2015</v>
      </c>
      <c r="N583" t="b">
        <v>0</v>
      </c>
      <c r="O583">
        <v>0</v>
      </c>
      <c r="P583" t="b">
        <v>0</v>
      </c>
      <c r="Q583" t="s">
        <v>8271</v>
      </c>
      <c r="R583" s="6">
        <f t="shared" si="83"/>
        <v>-1</v>
      </c>
      <c r="S583" s="10" t="e">
        <f t="shared" si="84"/>
        <v>#DIV/0!</v>
      </c>
      <c r="T583" t="str">
        <f t="shared" si="85"/>
        <v>technology/</v>
      </c>
      <c r="U583" t="str">
        <f t="shared" si="86"/>
        <v>web</v>
      </c>
      <c r="V583">
        <f t="shared" si="87"/>
        <v>11</v>
      </c>
      <c r="W583">
        <f t="shared" si="88"/>
        <v>14</v>
      </c>
    </row>
    <row r="584" spans="1:23" ht="45" x14ac:dyDescent="0.25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f t="shared" si="89"/>
        <v>42078.541666666664</v>
      </c>
      <c r="K584">
        <v>1424454319</v>
      </c>
      <c r="L584" s="14">
        <f t="shared" si="81"/>
        <v>42055.531469907401</v>
      </c>
      <c r="M584" s="13">
        <f t="shared" si="82"/>
        <v>2015</v>
      </c>
      <c r="N584" t="b">
        <v>0</v>
      </c>
      <c r="O584">
        <v>0</v>
      </c>
      <c r="P584" t="b">
        <v>0</v>
      </c>
      <c r="Q584" t="s">
        <v>8271</v>
      </c>
      <c r="R584" s="6">
        <f t="shared" si="83"/>
        <v>-1</v>
      </c>
      <c r="S584" s="10" t="e">
        <f t="shared" si="84"/>
        <v>#DIV/0!</v>
      </c>
      <c r="T584" t="str">
        <f t="shared" si="85"/>
        <v>technology/</v>
      </c>
      <c r="U584" t="str">
        <f t="shared" si="86"/>
        <v>web</v>
      </c>
      <c r="V584">
        <f t="shared" si="87"/>
        <v>11</v>
      </c>
      <c r="W584">
        <f t="shared" si="88"/>
        <v>14</v>
      </c>
    </row>
    <row r="585" spans="1:23" ht="30" x14ac:dyDescent="0.25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f t="shared" si="89"/>
        <v>42082.688506944447</v>
      </c>
      <c r="K585">
        <v>1424212287</v>
      </c>
      <c r="L585" s="14">
        <f t="shared" si="81"/>
        <v>42052.730173611104</v>
      </c>
      <c r="M585" s="13">
        <f t="shared" si="82"/>
        <v>2015</v>
      </c>
      <c r="N585" t="b">
        <v>0</v>
      </c>
      <c r="O585">
        <v>1</v>
      </c>
      <c r="P585" t="b">
        <v>0</v>
      </c>
      <c r="Q585" t="s">
        <v>8271</v>
      </c>
      <c r="R585" s="6">
        <f t="shared" si="83"/>
        <v>-0.99988888888888894</v>
      </c>
      <c r="S585" s="10">
        <f t="shared" si="84"/>
        <v>1</v>
      </c>
      <c r="T585" t="str">
        <f t="shared" si="85"/>
        <v>technology/</v>
      </c>
      <c r="U585" t="str">
        <f t="shared" si="86"/>
        <v>web</v>
      </c>
      <c r="V585">
        <f t="shared" si="87"/>
        <v>11</v>
      </c>
      <c r="W585">
        <f t="shared" si="88"/>
        <v>14</v>
      </c>
    </row>
    <row r="586" spans="1:23" ht="30" x14ac:dyDescent="0.25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f t="shared" si="89"/>
        <v>42079.466620370367</v>
      </c>
      <c r="K586">
        <v>1423933916</v>
      </c>
      <c r="L586" s="14">
        <f t="shared" si="81"/>
        <v>42049.508287037032</v>
      </c>
      <c r="M586" s="13">
        <f t="shared" si="82"/>
        <v>2015</v>
      </c>
      <c r="N586" t="b">
        <v>0</v>
      </c>
      <c r="O586">
        <v>2</v>
      </c>
      <c r="P586" t="b">
        <v>0</v>
      </c>
      <c r="Q586" t="s">
        <v>8271</v>
      </c>
      <c r="R586" s="6">
        <f t="shared" si="83"/>
        <v>-0.99</v>
      </c>
      <c r="S586" s="10">
        <f t="shared" si="84"/>
        <v>5</v>
      </c>
      <c r="T586" t="str">
        <f t="shared" si="85"/>
        <v>technology/</v>
      </c>
      <c r="U586" t="str">
        <f t="shared" si="86"/>
        <v>web</v>
      </c>
      <c r="V586">
        <f t="shared" si="87"/>
        <v>11</v>
      </c>
      <c r="W586">
        <f t="shared" si="88"/>
        <v>14</v>
      </c>
    </row>
    <row r="587" spans="1:23" ht="45" x14ac:dyDescent="0.25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f t="shared" si="89"/>
        <v>42338.791666666664</v>
      </c>
      <c r="K587">
        <v>1444123377</v>
      </c>
      <c r="L587" s="14">
        <f t="shared" si="81"/>
        <v>42283.182604166665</v>
      </c>
      <c r="M587" s="13">
        <f t="shared" si="82"/>
        <v>2015</v>
      </c>
      <c r="N587" t="b">
        <v>0</v>
      </c>
      <c r="O587">
        <v>0</v>
      </c>
      <c r="P587" t="b">
        <v>0</v>
      </c>
      <c r="Q587" t="s">
        <v>8271</v>
      </c>
      <c r="R587" s="6">
        <f t="shared" si="83"/>
        <v>-1</v>
      </c>
      <c r="S587" s="10" t="e">
        <f t="shared" si="84"/>
        <v>#DIV/0!</v>
      </c>
      <c r="T587" t="str">
        <f t="shared" si="85"/>
        <v>technology/</v>
      </c>
      <c r="U587" t="str">
        <f t="shared" si="86"/>
        <v>web</v>
      </c>
      <c r="V587">
        <f t="shared" si="87"/>
        <v>11</v>
      </c>
      <c r="W587">
        <f t="shared" si="88"/>
        <v>14</v>
      </c>
    </row>
    <row r="588" spans="1:23" ht="30" x14ac:dyDescent="0.25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f t="shared" si="89"/>
        <v>42050.645914351851</v>
      </c>
      <c r="K588">
        <v>1421440207</v>
      </c>
      <c r="L588" s="14">
        <f t="shared" si="81"/>
        <v>42020.645914351851</v>
      </c>
      <c r="M588" s="13">
        <f t="shared" si="82"/>
        <v>2015</v>
      </c>
      <c r="N588" t="b">
        <v>0</v>
      </c>
      <c r="O588">
        <v>4</v>
      </c>
      <c r="P588" t="b">
        <v>0</v>
      </c>
      <c r="Q588" t="s">
        <v>8271</v>
      </c>
      <c r="R588" s="6">
        <f t="shared" si="83"/>
        <v>-0.99439999999999995</v>
      </c>
      <c r="S588" s="10">
        <f t="shared" si="84"/>
        <v>14</v>
      </c>
      <c r="T588" t="str">
        <f t="shared" si="85"/>
        <v>technology/</v>
      </c>
      <c r="U588" t="str">
        <f t="shared" si="86"/>
        <v>web</v>
      </c>
      <c r="V588">
        <f t="shared" si="87"/>
        <v>11</v>
      </c>
      <c r="W588">
        <f t="shared" si="88"/>
        <v>14</v>
      </c>
    </row>
    <row r="589" spans="1:23" ht="75" x14ac:dyDescent="0.25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f t="shared" si="89"/>
        <v>42110.548993055556</v>
      </c>
      <c r="K589">
        <v>1426615833</v>
      </c>
      <c r="L589" s="14">
        <f t="shared" si="81"/>
        <v>42080.548993055556</v>
      </c>
      <c r="M589" s="13">
        <f t="shared" si="82"/>
        <v>2015</v>
      </c>
      <c r="N589" t="b">
        <v>0</v>
      </c>
      <c r="O589">
        <v>7</v>
      </c>
      <c r="P589" t="b">
        <v>0</v>
      </c>
      <c r="Q589" t="s">
        <v>8271</v>
      </c>
      <c r="R589" s="6">
        <f t="shared" si="83"/>
        <v>-0.90916666666666668</v>
      </c>
      <c r="S589" s="10">
        <f t="shared" si="84"/>
        <v>389.28571428571428</v>
      </c>
      <c r="T589" t="str">
        <f t="shared" si="85"/>
        <v>technology/</v>
      </c>
      <c r="U589" t="str">
        <f t="shared" si="86"/>
        <v>web</v>
      </c>
      <c r="V589">
        <f t="shared" si="87"/>
        <v>11</v>
      </c>
      <c r="W589">
        <f t="shared" si="88"/>
        <v>14</v>
      </c>
    </row>
    <row r="590" spans="1:23" ht="45" x14ac:dyDescent="0.25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f t="shared" si="89"/>
        <v>42691.602847222217</v>
      </c>
      <c r="K590">
        <v>1474223286</v>
      </c>
      <c r="L590" s="14">
        <f t="shared" si="81"/>
        <v>42631.561180555553</v>
      </c>
      <c r="M590" s="13">
        <f t="shared" si="82"/>
        <v>2016</v>
      </c>
      <c r="N590" t="b">
        <v>0</v>
      </c>
      <c r="O590">
        <v>2</v>
      </c>
      <c r="P590" t="b">
        <v>0</v>
      </c>
      <c r="Q590" t="s">
        <v>8271</v>
      </c>
      <c r="R590" s="6">
        <f t="shared" si="83"/>
        <v>-0.9665555555555555</v>
      </c>
      <c r="S590" s="10">
        <f t="shared" si="84"/>
        <v>150.5</v>
      </c>
      <c r="T590" t="str">
        <f t="shared" si="85"/>
        <v>technology/</v>
      </c>
      <c r="U590" t="str">
        <f t="shared" si="86"/>
        <v>web</v>
      </c>
      <c r="V590">
        <f t="shared" si="87"/>
        <v>11</v>
      </c>
      <c r="W590">
        <f t="shared" si="88"/>
        <v>14</v>
      </c>
    </row>
    <row r="591" spans="1:23" x14ac:dyDescent="0.25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f t="shared" si="89"/>
        <v>42193.406238425923</v>
      </c>
      <c r="K591">
        <v>1435070699</v>
      </c>
      <c r="L591" s="14">
        <f t="shared" si="81"/>
        <v>42178.406238425923</v>
      </c>
      <c r="M591" s="13">
        <f t="shared" si="82"/>
        <v>2015</v>
      </c>
      <c r="N591" t="b">
        <v>0</v>
      </c>
      <c r="O591">
        <v>1</v>
      </c>
      <c r="P591" t="b">
        <v>0</v>
      </c>
      <c r="Q591" t="s">
        <v>8271</v>
      </c>
      <c r="R591" s="6">
        <f t="shared" si="83"/>
        <v>-0.99986666666666668</v>
      </c>
      <c r="S591" s="10">
        <f t="shared" si="84"/>
        <v>1</v>
      </c>
      <c r="T591" t="str">
        <f t="shared" si="85"/>
        <v>technology/</v>
      </c>
      <c r="U591" t="str">
        <f t="shared" si="86"/>
        <v>web</v>
      </c>
      <c r="V591">
        <f t="shared" si="87"/>
        <v>11</v>
      </c>
      <c r="W591">
        <f t="shared" si="88"/>
        <v>14</v>
      </c>
    </row>
    <row r="592" spans="1:23" ht="45" x14ac:dyDescent="0.25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f t="shared" si="89"/>
        <v>42408.334027777775</v>
      </c>
      <c r="K592">
        <v>1452259131</v>
      </c>
      <c r="L592" s="14">
        <f t="shared" si="81"/>
        <v>42377.34642361111</v>
      </c>
      <c r="M592" s="13">
        <f t="shared" si="82"/>
        <v>2016</v>
      </c>
      <c r="N592" t="b">
        <v>0</v>
      </c>
      <c r="O592">
        <v>9</v>
      </c>
      <c r="P592" t="b">
        <v>0</v>
      </c>
      <c r="Q592" t="s">
        <v>8271</v>
      </c>
      <c r="R592" s="6">
        <f t="shared" si="83"/>
        <v>-0.95540000000000003</v>
      </c>
      <c r="S592" s="10">
        <f t="shared" si="84"/>
        <v>24.777777777777779</v>
      </c>
      <c r="T592" t="str">
        <f t="shared" si="85"/>
        <v>technology/</v>
      </c>
      <c r="U592" t="str">
        <f t="shared" si="86"/>
        <v>web</v>
      </c>
      <c r="V592">
        <f t="shared" si="87"/>
        <v>11</v>
      </c>
      <c r="W592">
        <f t="shared" si="88"/>
        <v>14</v>
      </c>
    </row>
    <row r="593" spans="1:23" ht="45" x14ac:dyDescent="0.25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f t="shared" si="89"/>
        <v>42207.334837962961</v>
      </c>
      <c r="K593">
        <v>1434978130</v>
      </c>
      <c r="L593" s="14">
        <f t="shared" si="81"/>
        <v>42177.334837962961</v>
      </c>
      <c r="M593" s="13">
        <f t="shared" si="82"/>
        <v>2015</v>
      </c>
      <c r="N593" t="b">
        <v>0</v>
      </c>
      <c r="O593">
        <v>2</v>
      </c>
      <c r="P593" t="b">
        <v>0</v>
      </c>
      <c r="Q593" t="s">
        <v>8271</v>
      </c>
      <c r="R593" s="6">
        <f t="shared" si="83"/>
        <v>-0.99939</v>
      </c>
      <c r="S593" s="10">
        <f t="shared" si="84"/>
        <v>30.5</v>
      </c>
      <c r="T593" t="str">
        <f t="shared" si="85"/>
        <v>technology/</v>
      </c>
      <c r="U593" t="str">
        <f t="shared" si="86"/>
        <v>web</v>
      </c>
      <c r="V593">
        <f t="shared" si="87"/>
        <v>11</v>
      </c>
      <c r="W593">
        <f t="shared" si="88"/>
        <v>14</v>
      </c>
    </row>
    <row r="594" spans="1:23" ht="45" x14ac:dyDescent="0.25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f t="shared" si="89"/>
        <v>41976.023842592585</v>
      </c>
      <c r="K594">
        <v>1414992860</v>
      </c>
      <c r="L594" s="14">
        <f t="shared" si="81"/>
        <v>41946.023842592593</v>
      </c>
      <c r="M594" s="13">
        <f t="shared" si="82"/>
        <v>2014</v>
      </c>
      <c r="N594" t="b">
        <v>0</v>
      </c>
      <c r="O594">
        <v>1</v>
      </c>
      <c r="P594" t="b">
        <v>0</v>
      </c>
      <c r="Q594" t="s">
        <v>8271</v>
      </c>
      <c r="R594" s="6">
        <f t="shared" si="83"/>
        <v>-0.96666666666666667</v>
      </c>
      <c r="S594" s="10">
        <f t="shared" si="84"/>
        <v>250</v>
      </c>
      <c r="T594" t="str">
        <f t="shared" si="85"/>
        <v>technology/</v>
      </c>
      <c r="U594" t="str">
        <f t="shared" si="86"/>
        <v>web</v>
      </c>
      <c r="V594">
        <f t="shared" si="87"/>
        <v>11</v>
      </c>
      <c r="W594">
        <f t="shared" si="88"/>
        <v>14</v>
      </c>
    </row>
    <row r="595" spans="1:23" ht="45" x14ac:dyDescent="0.25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f t="shared" si="89"/>
        <v>42100.427604166667</v>
      </c>
      <c r="K595">
        <v>1425744945</v>
      </c>
      <c r="L595" s="14">
        <f t="shared" si="81"/>
        <v>42070.469270833331</v>
      </c>
      <c r="M595" s="13">
        <f t="shared" si="82"/>
        <v>2015</v>
      </c>
      <c r="N595" t="b">
        <v>0</v>
      </c>
      <c r="O595">
        <v>7</v>
      </c>
      <c r="P595" t="b">
        <v>0</v>
      </c>
      <c r="Q595" t="s">
        <v>8271</v>
      </c>
      <c r="R595" s="6">
        <f t="shared" si="83"/>
        <v>-0.77</v>
      </c>
      <c r="S595" s="10">
        <f t="shared" si="84"/>
        <v>16.428571428571427</v>
      </c>
      <c r="T595" t="str">
        <f t="shared" si="85"/>
        <v>technology/</v>
      </c>
      <c r="U595" t="str">
        <f t="shared" si="86"/>
        <v>web</v>
      </c>
      <c r="V595">
        <f t="shared" si="87"/>
        <v>11</v>
      </c>
      <c r="W595">
        <f t="shared" si="88"/>
        <v>14</v>
      </c>
    </row>
    <row r="596" spans="1:23" ht="30" x14ac:dyDescent="0.25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f t="shared" si="89"/>
        <v>42476.571828703702</v>
      </c>
      <c r="K596">
        <v>1458240206</v>
      </c>
      <c r="L596" s="14">
        <f t="shared" si="81"/>
        <v>42446.571828703702</v>
      </c>
      <c r="M596" s="13">
        <f t="shared" si="82"/>
        <v>2016</v>
      </c>
      <c r="N596" t="b">
        <v>0</v>
      </c>
      <c r="O596">
        <v>2</v>
      </c>
      <c r="P596" t="b">
        <v>0</v>
      </c>
      <c r="Q596" t="s">
        <v>8271</v>
      </c>
      <c r="R596" s="6">
        <f t="shared" si="83"/>
        <v>-0.99895999999999996</v>
      </c>
      <c r="S596" s="10">
        <f t="shared" si="84"/>
        <v>13</v>
      </c>
      <c r="T596" t="str">
        <f t="shared" si="85"/>
        <v>technology/</v>
      </c>
      <c r="U596" t="str">
        <f t="shared" si="86"/>
        <v>web</v>
      </c>
      <c r="V596">
        <f t="shared" si="87"/>
        <v>11</v>
      </c>
      <c r="W596">
        <f t="shared" si="88"/>
        <v>14</v>
      </c>
    </row>
    <row r="597" spans="1:23" ht="45" x14ac:dyDescent="0.25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f t="shared" si="89"/>
        <v>42127.861550925925</v>
      </c>
      <c r="K597">
        <v>1426815638</v>
      </c>
      <c r="L597" s="14">
        <f t="shared" si="81"/>
        <v>42082.861550925925</v>
      </c>
      <c r="M597" s="13">
        <f t="shared" si="82"/>
        <v>2015</v>
      </c>
      <c r="N597" t="b">
        <v>0</v>
      </c>
      <c r="O597">
        <v>8</v>
      </c>
      <c r="P597" t="b">
        <v>0</v>
      </c>
      <c r="Q597" t="s">
        <v>8271</v>
      </c>
      <c r="R597" s="6">
        <f t="shared" si="83"/>
        <v>-0.99573999999999996</v>
      </c>
      <c r="S597" s="10">
        <f t="shared" si="84"/>
        <v>53.25</v>
      </c>
      <c r="T597" t="str">
        <f t="shared" si="85"/>
        <v>technology/</v>
      </c>
      <c r="U597" t="str">
        <f t="shared" si="86"/>
        <v>web</v>
      </c>
      <c r="V597">
        <f t="shared" si="87"/>
        <v>11</v>
      </c>
      <c r="W597">
        <f t="shared" si="88"/>
        <v>14</v>
      </c>
    </row>
    <row r="598" spans="1:23" ht="30" x14ac:dyDescent="0.25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f t="shared" si="89"/>
        <v>42676.688564814809</v>
      </c>
      <c r="K598">
        <v>1475530292</v>
      </c>
      <c r="L598" s="14">
        <f t="shared" si="81"/>
        <v>42646.688564814809</v>
      </c>
      <c r="M598" s="13">
        <f t="shared" si="82"/>
        <v>2016</v>
      </c>
      <c r="N598" t="b">
        <v>0</v>
      </c>
      <c r="O598">
        <v>2</v>
      </c>
      <c r="P598" t="b">
        <v>0</v>
      </c>
      <c r="Q598" t="s">
        <v>8271</v>
      </c>
      <c r="R598" s="6">
        <f t="shared" si="83"/>
        <v>-0.99970000000000003</v>
      </c>
      <c r="S598" s="10">
        <f t="shared" si="84"/>
        <v>3</v>
      </c>
      <c r="T598" t="str">
        <f t="shared" si="85"/>
        <v>technology/</v>
      </c>
      <c r="U598" t="str">
        <f t="shared" si="86"/>
        <v>web</v>
      </c>
      <c r="V598">
        <f t="shared" si="87"/>
        <v>11</v>
      </c>
      <c r="W598">
        <f t="shared" si="88"/>
        <v>14</v>
      </c>
    </row>
    <row r="599" spans="1:23" ht="45" x14ac:dyDescent="0.25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f t="shared" si="89"/>
        <v>42582.458333333336</v>
      </c>
      <c r="K599">
        <v>1466787335</v>
      </c>
      <c r="L599" s="14">
        <f t="shared" si="81"/>
        <v>42545.496932870366</v>
      </c>
      <c r="M599" s="13">
        <f t="shared" si="82"/>
        <v>2016</v>
      </c>
      <c r="N599" t="b">
        <v>0</v>
      </c>
      <c r="O599">
        <v>2</v>
      </c>
      <c r="P599" t="b">
        <v>0</v>
      </c>
      <c r="Q599" t="s">
        <v>8271</v>
      </c>
      <c r="R599" s="6">
        <f t="shared" si="83"/>
        <v>-0.99733333333333329</v>
      </c>
      <c r="S599" s="10">
        <f t="shared" si="84"/>
        <v>10</v>
      </c>
      <c r="T599" t="str">
        <f t="shared" si="85"/>
        <v>technology/</v>
      </c>
      <c r="U599" t="str">
        <f t="shared" si="86"/>
        <v>web</v>
      </c>
      <c r="V599">
        <f t="shared" si="87"/>
        <v>11</v>
      </c>
      <c r="W599">
        <f t="shared" si="88"/>
        <v>14</v>
      </c>
    </row>
    <row r="600" spans="1:23" ht="30" x14ac:dyDescent="0.25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f t="shared" si="89"/>
        <v>41977.793761574074</v>
      </c>
      <c r="K600">
        <v>1415145781</v>
      </c>
      <c r="L600" s="14">
        <f t="shared" si="81"/>
        <v>41947.793761574074</v>
      </c>
      <c r="M600" s="13">
        <f t="shared" si="82"/>
        <v>2014</v>
      </c>
      <c r="N600" t="b">
        <v>0</v>
      </c>
      <c r="O600">
        <v>7</v>
      </c>
      <c r="P600" t="b">
        <v>0</v>
      </c>
      <c r="Q600" t="s">
        <v>8271</v>
      </c>
      <c r="R600" s="6">
        <f t="shared" si="83"/>
        <v>-0.66</v>
      </c>
      <c r="S600" s="10">
        <f t="shared" si="84"/>
        <v>121.42857142857143</v>
      </c>
      <c r="T600" t="str">
        <f t="shared" si="85"/>
        <v>technology/</v>
      </c>
      <c r="U600" t="str">
        <f t="shared" si="86"/>
        <v>web</v>
      </c>
      <c r="V600">
        <f t="shared" si="87"/>
        <v>11</v>
      </c>
      <c r="W600">
        <f t="shared" si="88"/>
        <v>14</v>
      </c>
    </row>
    <row r="601" spans="1:23" ht="45" x14ac:dyDescent="0.25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f t="shared" si="89"/>
        <v>42071.427777777775</v>
      </c>
      <c r="K601">
        <v>1423769402</v>
      </c>
      <c r="L601" s="14">
        <f t="shared" si="81"/>
        <v>42047.604189814818</v>
      </c>
      <c r="M601" s="13">
        <f t="shared" si="82"/>
        <v>2015</v>
      </c>
      <c r="N601" t="b">
        <v>0</v>
      </c>
      <c r="O601">
        <v>2</v>
      </c>
      <c r="P601" t="b">
        <v>0</v>
      </c>
      <c r="Q601" t="s">
        <v>8271</v>
      </c>
      <c r="R601" s="6">
        <f t="shared" si="83"/>
        <v>-0.99938000000000005</v>
      </c>
      <c r="S601" s="10">
        <f t="shared" si="84"/>
        <v>15.5</v>
      </c>
      <c r="T601" t="str">
        <f t="shared" si="85"/>
        <v>technology/</v>
      </c>
      <c r="U601" t="str">
        <f t="shared" si="86"/>
        <v>web</v>
      </c>
      <c r="V601">
        <f t="shared" si="87"/>
        <v>11</v>
      </c>
      <c r="W601">
        <f t="shared" si="88"/>
        <v>14</v>
      </c>
    </row>
    <row r="602" spans="1:23" ht="30" x14ac:dyDescent="0.25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f t="shared" si="89"/>
        <v>42133.589837962958</v>
      </c>
      <c r="K602">
        <v>1426014562</v>
      </c>
      <c r="L602" s="14">
        <f t="shared" si="81"/>
        <v>42073.589837962958</v>
      </c>
      <c r="M602" s="13">
        <f t="shared" si="82"/>
        <v>2015</v>
      </c>
      <c r="N602" t="b">
        <v>0</v>
      </c>
      <c r="O602">
        <v>1</v>
      </c>
      <c r="P602" t="b">
        <v>0</v>
      </c>
      <c r="Q602" t="s">
        <v>8271</v>
      </c>
      <c r="R602" s="6">
        <f t="shared" si="83"/>
        <v>-0.98</v>
      </c>
      <c r="S602" s="10">
        <f t="shared" si="84"/>
        <v>100</v>
      </c>
      <c r="T602" t="str">
        <f t="shared" si="85"/>
        <v>technology/</v>
      </c>
      <c r="U602" t="str">
        <f t="shared" si="86"/>
        <v>web</v>
      </c>
      <c r="V602">
        <f t="shared" si="87"/>
        <v>11</v>
      </c>
      <c r="W602">
        <f t="shared" si="88"/>
        <v>14</v>
      </c>
    </row>
    <row r="603" spans="1:23" ht="45" x14ac:dyDescent="0.25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f t="shared" si="89"/>
        <v>41999.64975694444</v>
      </c>
      <c r="K603">
        <v>1417034139</v>
      </c>
      <c r="L603" s="14">
        <f t="shared" si="81"/>
        <v>41969.64975694444</v>
      </c>
      <c r="M603" s="13">
        <f t="shared" si="82"/>
        <v>2014</v>
      </c>
      <c r="N603" t="b">
        <v>0</v>
      </c>
      <c r="O603">
        <v>6</v>
      </c>
      <c r="P603" t="b">
        <v>0</v>
      </c>
      <c r="Q603" t="s">
        <v>8271</v>
      </c>
      <c r="R603" s="6">
        <f t="shared" si="83"/>
        <v>-0.98599999999999999</v>
      </c>
      <c r="S603" s="10">
        <f t="shared" si="84"/>
        <v>23.333333333333332</v>
      </c>
      <c r="T603" t="str">
        <f t="shared" si="85"/>
        <v>technology/</v>
      </c>
      <c r="U603" t="str">
        <f t="shared" si="86"/>
        <v>web</v>
      </c>
      <c r="V603">
        <f t="shared" si="87"/>
        <v>11</v>
      </c>
      <c r="W603">
        <f t="shared" si="88"/>
        <v>14</v>
      </c>
    </row>
    <row r="604" spans="1:23" ht="45" x14ac:dyDescent="0.25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f t="shared" si="89"/>
        <v>42173.585821759254</v>
      </c>
      <c r="K604">
        <v>1432062215</v>
      </c>
      <c r="L604" s="14">
        <f t="shared" si="81"/>
        <v>42143.585821759254</v>
      </c>
      <c r="M604" s="13">
        <f t="shared" si="82"/>
        <v>2015</v>
      </c>
      <c r="N604" t="b">
        <v>0</v>
      </c>
      <c r="O604">
        <v>0</v>
      </c>
      <c r="P604" t="b">
        <v>0</v>
      </c>
      <c r="Q604" t="s">
        <v>8271</v>
      </c>
      <c r="R604" s="6">
        <f t="shared" si="83"/>
        <v>-1</v>
      </c>
      <c r="S604" s="10" t="e">
        <f t="shared" si="84"/>
        <v>#DIV/0!</v>
      </c>
      <c r="T604" t="str">
        <f t="shared" si="85"/>
        <v>technology/</v>
      </c>
      <c r="U604" t="str">
        <f t="shared" si="86"/>
        <v>web</v>
      </c>
      <c r="V604">
        <f t="shared" si="87"/>
        <v>11</v>
      </c>
      <c r="W604">
        <f t="shared" si="88"/>
        <v>14</v>
      </c>
    </row>
    <row r="605" spans="1:23" ht="45" x14ac:dyDescent="0.25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f t="shared" si="89"/>
        <v>41865.430821759255</v>
      </c>
      <c r="K605">
        <v>1405437623</v>
      </c>
      <c r="L605" s="14">
        <f t="shared" si="81"/>
        <v>41835.430821759255</v>
      </c>
      <c r="M605" s="13">
        <f t="shared" si="82"/>
        <v>2014</v>
      </c>
      <c r="N605" t="b">
        <v>0</v>
      </c>
      <c r="O605">
        <v>13</v>
      </c>
      <c r="P605" t="b">
        <v>0</v>
      </c>
      <c r="Q605" t="s">
        <v>8271</v>
      </c>
      <c r="R605" s="6">
        <f t="shared" si="83"/>
        <v>-0.96066533333333326</v>
      </c>
      <c r="S605" s="10">
        <f t="shared" si="84"/>
        <v>45.386153846153846</v>
      </c>
      <c r="T605" t="str">
        <f t="shared" si="85"/>
        <v>technology/</v>
      </c>
      <c r="U605" t="str">
        <f t="shared" si="86"/>
        <v>web</v>
      </c>
      <c r="V605">
        <f t="shared" si="87"/>
        <v>11</v>
      </c>
      <c r="W605">
        <f t="shared" si="88"/>
        <v>14</v>
      </c>
    </row>
    <row r="606" spans="1:23" ht="45" x14ac:dyDescent="0.25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f t="shared" si="89"/>
        <v>41878.827037037037</v>
      </c>
      <c r="K606">
        <v>1406595056</v>
      </c>
      <c r="L606" s="14">
        <f t="shared" si="81"/>
        <v>41848.827037037037</v>
      </c>
      <c r="M606" s="13">
        <f t="shared" si="82"/>
        <v>2014</v>
      </c>
      <c r="N606" t="b">
        <v>0</v>
      </c>
      <c r="O606">
        <v>0</v>
      </c>
      <c r="P606" t="b">
        <v>0</v>
      </c>
      <c r="Q606" t="s">
        <v>8271</v>
      </c>
      <c r="R606" s="6">
        <f t="shared" si="83"/>
        <v>-1</v>
      </c>
      <c r="S606" s="10" t="e">
        <f t="shared" si="84"/>
        <v>#DIV/0!</v>
      </c>
      <c r="T606" t="str">
        <f t="shared" si="85"/>
        <v>technology/</v>
      </c>
      <c r="U606" t="str">
        <f t="shared" si="86"/>
        <v>web</v>
      </c>
      <c r="V606">
        <f t="shared" si="87"/>
        <v>11</v>
      </c>
      <c r="W606">
        <f t="shared" si="88"/>
        <v>14</v>
      </c>
    </row>
    <row r="607" spans="1:23" ht="30" x14ac:dyDescent="0.25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f t="shared" si="89"/>
        <v>42239.149398148147</v>
      </c>
      <c r="K607">
        <v>1436430908</v>
      </c>
      <c r="L607" s="14">
        <f t="shared" si="81"/>
        <v>42194.149398148147</v>
      </c>
      <c r="M607" s="13">
        <f t="shared" si="82"/>
        <v>2015</v>
      </c>
      <c r="N607" t="b">
        <v>0</v>
      </c>
      <c r="O607">
        <v>8</v>
      </c>
      <c r="P607" t="b">
        <v>0</v>
      </c>
      <c r="Q607" t="s">
        <v>8271</v>
      </c>
      <c r="R607" s="6">
        <f t="shared" si="83"/>
        <v>-0.9738</v>
      </c>
      <c r="S607" s="10">
        <f t="shared" si="84"/>
        <v>16.375</v>
      </c>
      <c r="T607" t="str">
        <f t="shared" si="85"/>
        <v>technology/</v>
      </c>
      <c r="U607" t="str">
        <f t="shared" si="86"/>
        <v>web</v>
      </c>
      <c r="V607">
        <f t="shared" si="87"/>
        <v>11</v>
      </c>
      <c r="W607">
        <f t="shared" si="88"/>
        <v>14</v>
      </c>
    </row>
    <row r="608" spans="1:23" ht="45" x14ac:dyDescent="0.25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f t="shared" si="89"/>
        <v>42148.416666666664</v>
      </c>
      <c r="K608">
        <v>1428507409</v>
      </c>
      <c r="L608" s="14">
        <f t="shared" si="81"/>
        <v>42102.442233796297</v>
      </c>
      <c r="M608" s="13">
        <f t="shared" si="82"/>
        <v>2015</v>
      </c>
      <c r="N608" t="b">
        <v>0</v>
      </c>
      <c r="O608">
        <v>1</v>
      </c>
      <c r="P608" t="b">
        <v>0</v>
      </c>
      <c r="Q608" t="s">
        <v>8271</v>
      </c>
      <c r="R608" s="6">
        <f t="shared" si="83"/>
        <v>-0.998</v>
      </c>
      <c r="S608" s="10">
        <f t="shared" si="84"/>
        <v>10</v>
      </c>
      <c r="T608" t="str">
        <f t="shared" si="85"/>
        <v>technology/</v>
      </c>
      <c r="U608" t="str">
        <f t="shared" si="86"/>
        <v>web</v>
      </c>
      <c r="V608">
        <f t="shared" si="87"/>
        <v>11</v>
      </c>
      <c r="W608">
        <f t="shared" si="88"/>
        <v>14</v>
      </c>
    </row>
    <row r="609" spans="1:23" ht="45" x14ac:dyDescent="0.25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f t="shared" si="89"/>
        <v>42330.65898148148</v>
      </c>
      <c r="K609">
        <v>1445629736</v>
      </c>
      <c r="L609" s="14">
        <f t="shared" si="81"/>
        <v>42300.617314814815</v>
      </c>
      <c r="M609" s="13">
        <f t="shared" si="82"/>
        <v>2015</v>
      </c>
      <c r="N609" t="b">
        <v>0</v>
      </c>
      <c r="O609">
        <v>0</v>
      </c>
      <c r="P609" t="b">
        <v>0</v>
      </c>
      <c r="Q609" t="s">
        <v>8271</v>
      </c>
      <c r="R609" s="6">
        <f t="shared" si="83"/>
        <v>-1</v>
      </c>
      <c r="S609" s="10" t="e">
        <f t="shared" si="84"/>
        <v>#DIV/0!</v>
      </c>
      <c r="T609" t="str">
        <f t="shared" si="85"/>
        <v>technology/</v>
      </c>
      <c r="U609" t="str">
        <f t="shared" si="86"/>
        <v>web</v>
      </c>
      <c r="V609">
        <f t="shared" si="87"/>
        <v>11</v>
      </c>
      <c r="W609">
        <f t="shared" si="88"/>
        <v>14</v>
      </c>
    </row>
    <row r="610" spans="1:23" ht="45" x14ac:dyDescent="0.25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f t="shared" si="89"/>
        <v>42170.712731481479</v>
      </c>
      <c r="K610">
        <v>1431813980</v>
      </c>
      <c r="L610" s="14">
        <f t="shared" si="81"/>
        <v>42140.712731481479</v>
      </c>
      <c r="M610" s="13">
        <f t="shared" si="82"/>
        <v>2015</v>
      </c>
      <c r="N610" t="b">
        <v>0</v>
      </c>
      <c r="O610">
        <v>5</v>
      </c>
      <c r="P610" t="b">
        <v>0</v>
      </c>
      <c r="Q610" t="s">
        <v>8271</v>
      </c>
      <c r="R610" s="6">
        <f t="shared" si="83"/>
        <v>-0.99026000000000003</v>
      </c>
      <c r="S610" s="10">
        <f t="shared" si="84"/>
        <v>292.2</v>
      </c>
      <c r="T610" t="str">
        <f t="shared" si="85"/>
        <v>technology/</v>
      </c>
      <c r="U610" t="str">
        <f t="shared" si="86"/>
        <v>web</v>
      </c>
      <c r="V610">
        <f t="shared" si="87"/>
        <v>11</v>
      </c>
      <c r="W610">
        <f t="shared" si="88"/>
        <v>14</v>
      </c>
    </row>
    <row r="611" spans="1:23" ht="45" x14ac:dyDescent="0.25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f t="shared" si="89"/>
        <v>42336.867407407401</v>
      </c>
      <c r="K611">
        <v>1446166144</v>
      </c>
      <c r="L611" s="14">
        <f t="shared" si="81"/>
        <v>42306.825740740744</v>
      </c>
      <c r="M611" s="13">
        <f t="shared" si="82"/>
        <v>2015</v>
      </c>
      <c r="N611" t="b">
        <v>0</v>
      </c>
      <c r="O611">
        <v>1</v>
      </c>
      <c r="P611" t="b">
        <v>0</v>
      </c>
      <c r="Q611" t="s">
        <v>8271</v>
      </c>
      <c r="R611" s="6">
        <f t="shared" si="83"/>
        <v>-0.99358974358974361</v>
      </c>
      <c r="S611" s="10">
        <f t="shared" si="84"/>
        <v>5</v>
      </c>
      <c r="T611" t="str">
        <f t="shared" si="85"/>
        <v>technology/</v>
      </c>
      <c r="U611" t="str">
        <f t="shared" si="86"/>
        <v>web</v>
      </c>
      <c r="V611">
        <f t="shared" si="87"/>
        <v>11</v>
      </c>
      <c r="W611">
        <f t="shared" si="88"/>
        <v>14</v>
      </c>
    </row>
    <row r="612" spans="1:23" ht="45" x14ac:dyDescent="0.25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f t="shared" si="89"/>
        <v>42116.622523148144</v>
      </c>
      <c r="K612">
        <v>1427140586</v>
      </c>
      <c r="L612" s="14">
        <f t="shared" si="81"/>
        <v>42086.622523148144</v>
      </c>
      <c r="M612" s="13">
        <f t="shared" si="82"/>
        <v>2015</v>
      </c>
      <c r="N612" t="b">
        <v>0</v>
      </c>
      <c r="O612">
        <v>0</v>
      </c>
      <c r="P612" t="b">
        <v>0</v>
      </c>
      <c r="Q612" t="s">
        <v>8271</v>
      </c>
      <c r="R612" s="6">
        <f t="shared" si="83"/>
        <v>-1</v>
      </c>
      <c r="S612" s="10" t="e">
        <f t="shared" si="84"/>
        <v>#DIV/0!</v>
      </c>
      <c r="T612" t="str">
        <f t="shared" si="85"/>
        <v>technology/</v>
      </c>
      <c r="U612" t="str">
        <f t="shared" si="86"/>
        <v>web</v>
      </c>
      <c r="V612">
        <f t="shared" si="87"/>
        <v>11</v>
      </c>
      <c r="W612">
        <f t="shared" si="88"/>
        <v>14</v>
      </c>
    </row>
    <row r="613" spans="1:23" ht="45" x14ac:dyDescent="0.25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f t="shared" si="89"/>
        <v>42388.352280092593</v>
      </c>
      <c r="K613">
        <v>1448026037</v>
      </c>
      <c r="L613" s="14">
        <f t="shared" si="81"/>
        <v>42328.352280092593</v>
      </c>
      <c r="M613" s="13">
        <f t="shared" si="82"/>
        <v>2015</v>
      </c>
      <c r="N613" t="b">
        <v>0</v>
      </c>
      <c r="O613">
        <v>0</v>
      </c>
      <c r="P613" t="b">
        <v>0</v>
      </c>
      <c r="Q613" t="s">
        <v>8271</v>
      </c>
      <c r="R613" s="6">
        <f t="shared" si="83"/>
        <v>-1</v>
      </c>
      <c r="S613" s="10" t="e">
        <f t="shared" si="84"/>
        <v>#DIV/0!</v>
      </c>
      <c r="T613" t="str">
        <f t="shared" si="85"/>
        <v>technology/</v>
      </c>
      <c r="U613" t="str">
        <f t="shared" si="86"/>
        <v>web</v>
      </c>
      <c r="V613">
        <f t="shared" si="87"/>
        <v>11</v>
      </c>
      <c r="W613">
        <f t="shared" si="88"/>
        <v>14</v>
      </c>
    </row>
    <row r="614" spans="1:23" ht="30" x14ac:dyDescent="0.25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f t="shared" si="89"/>
        <v>42614.823449074072</v>
      </c>
      <c r="K614">
        <v>1470185146</v>
      </c>
      <c r="L614" s="14">
        <f t="shared" si="81"/>
        <v>42584.823449074072</v>
      </c>
      <c r="M614" s="13">
        <f t="shared" si="82"/>
        <v>2016</v>
      </c>
      <c r="N614" t="b">
        <v>0</v>
      </c>
      <c r="O614">
        <v>0</v>
      </c>
      <c r="P614" t="b">
        <v>0</v>
      </c>
      <c r="Q614" t="s">
        <v>8271</v>
      </c>
      <c r="R614" s="6">
        <f t="shared" si="83"/>
        <v>-1</v>
      </c>
      <c r="S614" s="10" t="e">
        <f t="shared" si="84"/>
        <v>#DIV/0!</v>
      </c>
      <c r="T614" t="str">
        <f t="shared" si="85"/>
        <v>technology/</v>
      </c>
      <c r="U614" t="str">
        <f t="shared" si="86"/>
        <v>web</v>
      </c>
      <c r="V614">
        <f t="shared" si="87"/>
        <v>11</v>
      </c>
      <c r="W614">
        <f t="shared" si="88"/>
        <v>14</v>
      </c>
    </row>
    <row r="615" spans="1:23" ht="45" x14ac:dyDescent="0.25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f t="shared" si="89"/>
        <v>42277.999305555553</v>
      </c>
      <c r="K615">
        <v>1441022120</v>
      </c>
      <c r="L615" s="14">
        <f t="shared" si="81"/>
        <v>42247.288425925923</v>
      </c>
      <c r="M615" s="13">
        <f t="shared" si="82"/>
        <v>2015</v>
      </c>
      <c r="N615" t="b">
        <v>0</v>
      </c>
      <c r="O615">
        <v>121</v>
      </c>
      <c r="P615" t="b">
        <v>0</v>
      </c>
      <c r="Q615" t="s">
        <v>8271</v>
      </c>
      <c r="R615" s="6">
        <f t="shared" si="83"/>
        <v>-0.78636666666666666</v>
      </c>
      <c r="S615" s="10">
        <f t="shared" si="84"/>
        <v>105.93388429752066</v>
      </c>
      <c r="T615" t="str">
        <f t="shared" si="85"/>
        <v>technology/</v>
      </c>
      <c r="U615" t="str">
        <f t="shared" si="86"/>
        <v>web</v>
      </c>
      <c r="V615">
        <f t="shared" si="87"/>
        <v>11</v>
      </c>
      <c r="W615">
        <f t="shared" si="88"/>
        <v>14</v>
      </c>
    </row>
    <row r="616" spans="1:23" ht="45" x14ac:dyDescent="0.25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f t="shared" si="89"/>
        <v>42544.853472222218</v>
      </c>
      <c r="K616">
        <v>1464139740</v>
      </c>
      <c r="L616" s="14">
        <f t="shared" si="81"/>
        <v>42514.853472222218</v>
      </c>
      <c r="M616" s="13">
        <f t="shared" si="82"/>
        <v>2016</v>
      </c>
      <c r="N616" t="b">
        <v>0</v>
      </c>
      <c r="O616">
        <v>0</v>
      </c>
      <c r="P616" t="b">
        <v>0</v>
      </c>
      <c r="Q616" t="s">
        <v>8271</v>
      </c>
      <c r="R616" s="6">
        <f t="shared" si="83"/>
        <v>-1</v>
      </c>
      <c r="S616" s="10" t="e">
        <f t="shared" si="84"/>
        <v>#DIV/0!</v>
      </c>
      <c r="T616" t="str">
        <f t="shared" si="85"/>
        <v>technology/</v>
      </c>
      <c r="U616" t="str">
        <f t="shared" si="86"/>
        <v>web</v>
      </c>
      <c r="V616">
        <f t="shared" si="87"/>
        <v>11</v>
      </c>
      <c r="W616">
        <f t="shared" si="88"/>
        <v>14</v>
      </c>
    </row>
    <row r="617" spans="1:23" ht="45" x14ac:dyDescent="0.25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f t="shared" si="89"/>
        <v>42271.913877314808</v>
      </c>
      <c r="K617">
        <v>1440557759</v>
      </c>
      <c r="L617" s="14">
        <f t="shared" si="81"/>
        <v>42241.913877314808</v>
      </c>
      <c r="M617" s="13">
        <f t="shared" si="82"/>
        <v>2015</v>
      </c>
      <c r="N617" t="b">
        <v>0</v>
      </c>
      <c r="O617">
        <v>0</v>
      </c>
      <c r="P617" t="b">
        <v>0</v>
      </c>
      <c r="Q617" t="s">
        <v>8271</v>
      </c>
      <c r="R617" s="6">
        <f t="shared" si="83"/>
        <v>-1</v>
      </c>
      <c r="S617" s="10" t="e">
        <f t="shared" si="84"/>
        <v>#DIV/0!</v>
      </c>
      <c r="T617" t="str">
        <f t="shared" si="85"/>
        <v>technology/</v>
      </c>
      <c r="U617" t="str">
        <f t="shared" si="86"/>
        <v>web</v>
      </c>
      <c r="V617">
        <f t="shared" si="87"/>
        <v>11</v>
      </c>
      <c r="W617">
        <f t="shared" si="88"/>
        <v>14</v>
      </c>
    </row>
    <row r="618" spans="1:23" ht="45" x14ac:dyDescent="0.25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f t="shared" si="89"/>
        <v>42791.167905092589</v>
      </c>
      <c r="K618">
        <v>1485421307</v>
      </c>
      <c r="L618" s="14">
        <f t="shared" si="81"/>
        <v>42761.167905092589</v>
      </c>
      <c r="M618" s="13">
        <f t="shared" si="82"/>
        <v>2017</v>
      </c>
      <c r="N618" t="b">
        <v>0</v>
      </c>
      <c r="O618">
        <v>0</v>
      </c>
      <c r="P618" t="b">
        <v>0</v>
      </c>
      <c r="Q618" t="s">
        <v>8271</v>
      </c>
      <c r="R618" s="6">
        <f t="shared" si="83"/>
        <v>-1</v>
      </c>
      <c r="S618" s="10" t="e">
        <f t="shared" si="84"/>
        <v>#DIV/0!</v>
      </c>
      <c r="T618" t="str">
        <f t="shared" si="85"/>
        <v>technology/</v>
      </c>
      <c r="U618" t="str">
        <f t="shared" si="86"/>
        <v>web</v>
      </c>
      <c r="V618">
        <f t="shared" si="87"/>
        <v>11</v>
      </c>
      <c r="W618">
        <f t="shared" si="88"/>
        <v>14</v>
      </c>
    </row>
    <row r="619" spans="1:23" ht="45" x14ac:dyDescent="0.25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f t="shared" si="89"/>
        <v>42132.134756944441</v>
      </c>
      <c r="K619">
        <v>1427184843</v>
      </c>
      <c r="L619" s="14">
        <f t="shared" si="81"/>
        <v>42087.134756944441</v>
      </c>
      <c r="M619" s="13">
        <f t="shared" si="82"/>
        <v>2015</v>
      </c>
      <c r="N619" t="b">
        <v>0</v>
      </c>
      <c r="O619">
        <v>3</v>
      </c>
      <c r="P619" t="b">
        <v>0</v>
      </c>
      <c r="Q619" t="s">
        <v>8271</v>
      </c>
      <c r="R619" s="6">
        <f t="shared" si="83"/>
        <v>-0.97</v>
      </c>
      <c r="S619" s="10">
        <f t="shared" si="84"/>
        <v>20</v>
      </c>
      <c r="T619" t="str">
        <f t="shared" si="85"/>
        <v>technology/</v>
      </c>
      <c r="U619" t="str">
        <f t="shared" si="86"/>
        <v>web</v>
      </c>
      <c r="V619">
        <f t="shared" si="87"/>
        <v>11</v>
      </c>
      <c r="W619">
        <f t="shared" si="88"/>
        <v>14</v>
      </c>
    </row>
    <row r="620" spans="1:23" ht="45" x14ac:dyDescent="0.25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f t="shared" si="89"/>
        <v>42347.60188657407</v>
      </c>
      <c r="K620">
        <v>1447097203</v>
      </c>
      <c r="L620" s="14">
        <f t="shared" si="81"/>
        <v>42317.60188657407</v>
      </c>
      <c r="M620" s="13">
        <f t="shared" si="82"/>
        <v>2015</v>
      </c>
      <c r="N620" t="b">
        <v>0</v>
      </c>
      <c r="O620">
        <v>0</v>
      </c>
      <c r="P620" t="b">
        <v>0</v>
      </c>
      <c r="Q620" t="s">
        <v>8271</v>
      </c>
      <c r="R620" s="6">
        <f t="shared" si="83"/>
        <v>-1</v>
      </c>
      <c r="S620" s="10" t="e">
        <f t="shared" si="84"/>
        <v>#DIV/0!</v>
      </c>
      <c r="T620" t="str">
        <f t="shared" si="85"/>
        <v>technology/</v>
      </c>
      <c r="U620" t="str">
        <f t="shared" si="86"/>
        <v>web</v>
      </c>
      <c r="V620">
        <f t="shared" si="87"/>
        <v>11</v>
      </c>
      <c r="W620">
        <f t="shared" si="88"/>
        <v>14</v>
      </c>
    </row>
    <row r="621" spans="1:23" ht="30" x14ac:dyDescent="0.25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f t="shared" si="89"/>
        <v>41968.483680555553</v>
      </c>
      <c r="K621">
        <v>1411745790</v>
      </c>
      <c r="L621" s="14">
        <f t="shared" si="81"/>
        <v>41908.442013888889</v>
      </c>
      <c r="M621" s="13">
        <f t="shared" si="82"/>
        <v>2014</v>
      </c>
      <c r="N621" t="b">
        <v>0</v>
      </c>
      <c r="O621">
        <v>1</v>
      </c>
      <c r="P621" t="b">
        <v>0</v>
      </c>
      <c r="Q621" t="s">
        <v>8271</v>
      </c>
      <c r="R621" s="6">
        <f t="shared" si="83"/>
        <v>-0.99999959999999999</v>
      </c>
      <c r="S621" s="10">
        <f t="shared" si="84"/>
        <v>1</v>
      </c>
      <c r="T621" t="str">
        <f t="shared" si="85"/>
        <v>technology/</v>
      </c>
      <c r="U621" t="str">
        <f t="shared" si="86"/>
        <v>web</v>
      </c>
      <c r="V621">
        <f t="shared" si="87"/>
        <v>11</v>
      </c>
      <c r="W621">
        <f t="shared" si="88"/>
        <v>14</v>
      </c>
    </row>
    <row r="622" spans="1:23" ht="45" x14ac:dyDescent="0.25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f t="shared" si="89"/>
        <v>41876.508541666662</v>
      </c>
      <c r="K622">
        <v>1405098738</v>
      </c>
      <c r="L622" s="14">
        <f t="shared" si="81"/>
        <v>41831.508541666662</v>
      </c>
      <c r="M622" s="13">
        <f t="shared" si="82"/>
        <v>2014</v>
      </c>
      <c r="N622" t="b">
        <v>0</v>
      </c>
      <c r="O622">
        <v>1</v>
      </c>
      <c r="P622" t="b">
        <v>0</v>
      </c>
      <c r="Q622" t="s">
        <v>8271</v>
      </c>
      <c r="R622" s="6">
        <f t="shared" si="83"/>
        <v>-0.99</v>
      </c>
      <c r="S622" s="10">
        <f t="shared" si="84"/>
        <v>300</v>
      </c>
      <c r="T622" t="str">
        <f t="shared" si="85"/>
        <v>technology/</v>
      </c>
      <c r="U622" t="str">
        <f t="shared" si="86"/>
        <v>web</v>
      </c>
      <c r="V622">
        <f t="shared" si="87"/>
        <v>11</v>
      </c>
      <c r="W622">
        <f t="shared" si="88"/>
        <v>14</v>
      </c>
    </row>
    <row r="623" spans="1:23" ht="45" x14ac:dyDescent="0.25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f t="shared" si="89"/>
        <v>42558.779363425921</v>
      </c>
      <c r="K623">
        <v>1465342937</v>
      </c>
      <c r="L623" s="14">
        <f t="shared" si="81"/>
        <v>42528.779363425921</v>
      </c>
      <c r="M623" s="13">
        <f t="shared" si="82"/>
        <v>2016</v>
      </c>
      <c r="N623" t="b">
        <v>0</v>
      </c>
      <c r="O623">
        <v>3</v>
      </c>
      <c r="P623" t="b">
        <v>0</v>
      </c>
      <c r="Q623" t="s">
        <v>8271</v>
      </c>
      <c r="R623" s="6">
        <f t="shared" si="83"/>
        <v>-0.98956</v>
      </c>
      <c r="S623" s="10">
        <f t="shared" si="84"/>
        <v>87</v>
      </c>
      <c r="T623" t="str">
        <f t="shared" si="85"/>
        <v>technology/</v>
      </c>
      <c r="U623" t="str">
        <f t="shared" si="86"/>
        <v>web</v>
      </c>
      <c r="V623">
        <f t="shared" si="87"/>
        <v>11</v>
      </c>
      <c r="W623">
        <f t="shared" si="88"/>
        <v>14</v>
      </c>
    </row>
    <row r="624" spans="1:23" ht="45" x14ac:dyDescent="0.25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f t="shared" si="89"/>
        <v>42552.566412037035</v>
      </c>
      <c r="K624">
        <v>1465670138</v>
      </c>
      <c r="L624" s="14">
        <f t="shared" si="81"/>
        <v>42532.566412037035</v>
      </c>
      <c r="M624" s="13">
        <f t="shared" si="82"/>
        <v>2016</v>
      </c>
      <c r="N624" t="b">
        <v>0</v>
      </c>
      <c r="O624">
        <v>9</v>
      </c>
      <c r="P624" t="b">
        <v>0</v>
      </c>
      <c r="Q624" t="s">
        <v>8271</v>
      </c>
      <c r="R624" s="6">
        <f t="shared" si="83"/>
        <v>-0.94316666666666671</v>
      </c>
      <c r="S624" s="10">
        <f t="shared" si="84"/>
        <v>37.888888888888886</v>
      </c>
      <c r="T624" t="str">
        <f t="shared" si="85"/>
        <v>technology/</v>
      </c>
      <c r="U624" t="str">
        <f t="shared" si="86"/>
        <v>web</v>
      </c>
      <c r="V624">
        <f t="shared" si="87"/>
        <v>11</v>
      </c>
      <c r="W624">
        <f t="shared" si="88"/>
        <v>14</v>
      </c>
    </row>
    <row r="625" spans="1:23" ht="45" x14ac:dyDescent="0.25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f t="shared" si="89"/>
        <v>42151.800891203697</v>
      </c>
      <c r="K625">
        <v>1430179997</v>
      </c>
      <c r="L625" s="14">
        <f t="shared" si="81"/>
        <v>42121.800891203697</v>
      </c>
      <c r="M625" s="13">
        <f t="shared" si="82"/>
        <v>2015</v>
      </c>
      <c r="N625" t="b">
        <v>0</v>
      </c>
      <c r="O625">
        <v>0</v>
      </c>
      <c r="P625" t="b">
        <v>0</v>
      </c>
      <c r="Q625" t="s">
        <v>8271</v>
      </c>
      <c r="R625" s="6">
        <f t="shared" si="83"/>
        <v>-1</v>
      </c>
      <c r="S625" s="10" t="e">
        <f t="shared" si="84"/>
        <v>#DIV/0!</v>
      </c>
      <c r="T625" t="str">
        <f t="shared" si="85"/>
        <v>technology/</v>
      </c>
      <c r="U625" t="str">
        <f t="shared" si="86"/>
        <v>web</v>
      </c>
      <c r="V625">
        <f t="shared" si="87"/>
        <v>11</v>
      </c>
      <c r="W625">
        <f t="shared" si="88"/>
        <v>14</v>
      </c>
    </row>
    <row r="626" spans="1:23" ht="45" x14ac:dyDescent="0.25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f t="shared" si="89"/>
        <v>42138.78056712963</v>
      </c>
      <c r="K626">
        <v>1429055041</v>
      </c>
      <c r="L626" s="14">
        <f t="shared" si="81"/>
        <v>42108.78056712963</v>
      </c>
      <c r="M626" s="13">
        <f t="shared" si="82"/>
        <v>2015</v>
      </c>
      <c r="N626" t="b">
        <v>0</v>
      </c>
      <c r="O626">
        <v>0</v>
      </c>
      <c r="P626" t="b">
        <v>0</v>
      </c>
      <c r="Q626" t="s">
        <v>8271</v>
      </c>
      <c r="R626" s="6">
        <f t="shared" si="83"/>
        <v>-1</v>
      </c>
      <c r="S626" s="10" t="e">
        <f t="shared" si="84"/>
        <v>#DIV/0!</v>
      </c>
      <c r="T626" t="str">
        <f t="shared" si="85"/>
        <v>technology/</v>
      </c>
      <c r="U626" t="str">
        <f t="shared" si="86"/>
        <v>web</v>
      </c>
      <c r="V626">
        <f t="shared" si="87"/>
        <v>11</v>
      </c>
      <c r="W626">
        <f t="shared" si="88"/>
        <v>14</v>
      </c>
    </row>
    <row r="627" spans="1:23" ht="45" x14ac:dyDescent="0.25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f t="shared" si="89"/>
        <v>42820.645567129628</v>
      </c>
      <c r="K627">
        <v>1487971777</v>
      </c>
      <c r="L627" s="14">
        <f t="shared" si="81"/>
        <v>42790.687233796292</v>
      </c>
      <c r="M627" s="13">
        <f t="shared" si="82"/>
        <v>2017</v>
      </c>
      <c r="N627" t="b">
        <v>0</v>
      </c>
      <c r="O627">
        <v>0</v>
      </c>
      <c r="P627" t="b">
        <v>0</v>
      </c>
      <c r="Q627" t="s">
        <v>8271</v>
      </c>
      <c r="R627" s="6">
        <f t="shared" si="83"/>
        <v>-1</v>
      </c>
      <c r="S627" s="10" t="e">
        <f t="shared" si="84"/>
        <v>#DIV/0!</v>
      </c>
      <c r="T627" t="str">
        <f t="shared" si="85"/>
        <v>technology/</v>
      </c>
      <c r="U627" t="str">
        <f t="shared" si="86"/>
        <v>web</v>
      </c>
      <c r="V627">
        <f t="shared" si="87"/>
        <v>11</v>
      </c>
      <c r="W627">
        <f t="shared" si="88"/>
        <v>14</v>
      </c>
    </row>
    <row r="628" spans="1:23" ht="45" x14ac:dyDescent="0.25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f t="shared" si="89"/>
        <v>42231.348611111105</v>
      </c>
      <c r="K628">
        <v>1436793939</v>
      </c>
      <c r="L628" s="14">
        <f t="shared" si="81"/>
        <v>42198.351145833331</v>
      </c>
      <c r="M628" s="13">
        <f t="shared" si="82"/>
        <v>2015</v>
      </c>
      <c r="N628" t="b">
        <v>0</v>
      </c>
      <c r="O628">
        <v>39</v>
      </c>
      <c r="P628" t="b">
        <v>0</v>
      </c>
      <c r="Q628" t="s">
        <v>8271</v>
      </c>
      <c r="R628" s="6">
        <f t="shared" si="83"/>
        <v>-0.82620000000000005</v>
      </c>
      <c r="S628" s="10">
        <f t="shared" si="84"/>
        <v>111.41025641025641</v>
      </c>
      <c r="T628" t="str">
        <f t="shared" si="85"/>
        <v>technology/</v>
      </c>
      <c r="U628" t="str">
        <f t="shared" si="86"/>
        <v>web</v>
      </c>
      <c r="V628">
        <f t="shared" si="87"/>
        <v>11</v>
      </c>
      <c r="W628">
        <f t="shared" si="88"/>
        <v>14</v>
      </c>
    </row>
    <row r="629" spans="1:23" ht="45" x14ac:dyDescent="0.25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f t="shared" si="89"/>
        <v>42443.749999999993</v>
      </c>
      <c r="K629">
        <v>1452842511</v>
      </c>
      <c r="L629" s="14">
        <f t="shared" si="81"/>
        <v>42384.098506944443</v>
      </c>
      <c r="M629" s="13">
        <f t="shared" si="82"/>
        <v>2016</v>
      </c>
      <c r="N629" t="b">
        <v>0</v>
      </c>
      <c r="O629">
        <v>1</v>
      </c>
      <c r="P629" t="b">
        <v>0</v>
      </c>
      <c r="Q629" t="s">
        <v>8271</v>
      </c>
      <c r="R629" s="6">
        <f t="shared" si="83"/>
        <v>-0.99980000000000002</v>
      </c>
      <c r="S629" s="10">
        <f t="shared" si="84"/>
        <v>90</v>
      </c>
      <c r="T629" t="str">
        <f t="shared" si="85"/>
        <v>technology/</v>
      </c>
      <c r="U629" t="str">
        <f t="shared" si="86"/>
        <v>web</v>
      </c>
      <c r="V629">
        <f t="shared" si="87"/>
        <v>11</v>
      </c>
      <c r="W629">
        <f t="shared" si="88"/>
        <v>14</v>
      </c>
    </row>
    <row r="630" spans="1:23" ht="45" x14ac:dyDescent="0.25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f t="shared" si="89"/>
        <v>41833.484456018516</v>
      </c>
      <c r="K630">
        <v>1402677457</v>
      </c>
      <c r="L630" s="14">
        <f t="shared" si="81"/>
        <v>41803.484456018516</v>
      </c>
      <c r="M630" s="13">
        <f t="shared" si="82"/>
        <v>2014</v>
      </c>
      <c r="N630" t="b">
        <v>0</v>
      </c>
      <c r="O630">
        <v>0</v>
      </c>
      <c r="P630" t="b">
        <v>0</v>
      </c>
      <c r="Q630" t="s">
        <v>8271</v>
      </c>
      <c r="R630" s="6">
        <f t="shared" si="83"/>
        <v>-1</v>
      </c>
      <c r="S630" s="10" t="e">
        <f t="shared" si="84"/>
        <v>#DIV/0!</v>
      </c>
      <c r="T630" t="str">
        <f t="shared" si="85"/>
        <v>technology/</v>
      </c>
      <c r="U630" t="str">
        <f t="shared" si="86"/>
        <v>web</v>
      </c>
      <c r="V630">
        <f t="shared" si="87"/>
        <v>11</v>
      </c>
      <c r="W630">
        <f t="shared" si="88"/>
        <v>14</v>
      </c>
    </row>
    <row r="631" spans="1:23" ht="45" x14ac:dyDescent="0.25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f t="shared" si="89"/>
        <v>42504.429490740738</v>
      </c>
      <c r="K631">
        <v>1460647108</v>
      </c>
      <c r="L631" s="14">
        <f t="shared" si="81"/>
        <v>42474.429490740738</v>
      </c>
      <c r="M631" s="13">
        <f t="shared" si="82"/>
        <v>2016</v>
      </c>
      <c r="N631" t="b">
        <v>0</v>
      </c>
      <c r="O631">
        <v>3</v>
      </c>
      <c r="P631" t="b">
        <v>0</v>
      </c>
      <c r="Q631" t="s">
        <v>8271</v>
      </c>
      <c r="R631" s="6">
        <f t="shared" si="83"/>
        <v>-0.99824999999999997</v>
      </c>
      <c r="S631" s="10">
        <f t="shared" si="84"/>
        <v>116.66666666666667</v>
      </c>
      <c r="T631" t="str">
        <f t="shared" si="85"/>
        <v>technology/</v>
      </c>
      <c r="U631" t="str">
        <f t="shared" si="86"/>
        <v>web</v>
      </c>
      <c r="V631">
        <f t="shared" si="87"/>
        <v>11</v>
      </c>
      <c r="W631">
        <f t="shared" si="88"/>
        <v>14</v>
      </c>
    </row>
    <row r="632" spans="1:23" ht="45" x14ac:dyDescent="0.25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f t="shared" si="89"/>
        <v>42253.006944444445</v>
      </c>
      <c r="K632">
        <v>1438959121</v>
      </c>
      <c r="L632" s="14">
        <f t="shared" si="81"/>
        <v>42223.411122685182</v>
      </c>
      <c r="M632" s="13">
        <f t="shared" si="82"/>
        <v>2015</v>
      </c>
      <c r="N632" t="b">
        <v>0</v>
      </c>
      <c r="O632">
        <v>1</v>
      </c>
      <c r="P632" t="b">
        <v>0</v>
      </c>
      <c r="Q632" t="s">
        <v>8271</v>
      </c>
      <c r="R632" s="6">
        <f t="shared" si="83"/>
        <v>-0.99916659721643475</v>
      </c>
      <c r="S632" s="10">
        <f t="shared" si="84"/>
        <v>10</v>
      </c>
      <c r="T632" t="str">
        <f t="shared" si="85"/>
        <v>technology/</v>
      </c>
      <c r="U632" t="str">
        <f t="shared" si="86"/>
        <v>web</v>
      </c>
      <c r="V632">
        <f t="shared" si="87"/>
        <v>11</v>
      </c>
      <c r="W632">
        <f t="shared" si="88"/>
        <v>14</v>
      </c>
    </row>
    <row r="633" spans="1:23" ht="30" x14ac:dyDescent="0.25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f t="shared" si="89"/>
        <v>42518.563993055555</v>
      </c>
      <c r="K633">
        <v>1461954729</v>
      </c>
      <c r="L633" s="14">
        <f t="shared" si="81"/>
        <v>42489.563993055555</v>
      </c>
      <c r="M633" s="13">
        <f t="shared" si="82"/>
        <v>2016</v>
      </c>
      <c r="N633" t="b">
        <v>0</v>
      </c>
      <c r="O633">
        <v>9</v>
      </c>
      <c r="P633" t="b">
        <v>0</v>
      </c>
      <c r="Q633" t="s">
        <v>8271</v>
      </c>
      <c r="R633" s="6">
        <f t="shared" si="83"/>
        <v>-0.98619999999999997</v>
      </c>
      <c r="S633" s="10">
        <f t="shared" si="84"/>
        <v>76.666666666666671</v>
      </c>
      <c r="T633" t="str">
        <f t="shared" si="85"/>
        <v>technology/</v>
      </c>
      <c r="U633" t="str">
        <f t="shared" si="86"/>
        <v>web</v>
      </c>
      <c r="V633">
        <f t="shared" si="87"/>
        <v>11</v>
      </c>
      <c r="W633">
        <f t="shared" si="88"/>
        <v>14</v>
      </c>
    </row>
    <row r="634" spans="1:23" ht="30" x14ac:dyDescent="0.25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f t="shared" si="89"/>
        <v>42333.492650462962</v>
      </c>
      <c r="K634">
        <v>1445874565</v>
      </c>
      <c r="L634" s="14">
        <f t="shared" si="81"/>
        <v>42303.450983796291</v>
      </c>
      <c r="M634" s="13">
        <f t="shared" si="82"/>
        <v>2015</v>
      </c>
      <c r="N634" t="b">
        <v>0</v>
      </c>
      <c r="O634">
        <v>0</v>
      </c>
      <c r="P634" t="b">
        <v>0</v>
      </c>
      <c r="Q634" t="s">
        <v>8271</v>
      </c>
      <c r="R634" s="6">
        <f t="shared" si="83"/>
        <v>-1</v>
      </c>
      <c r="S634" s="10" t="e">
        <f t="shared" si="84"/>
        <v>#DIV/0!</v>
      </c>
      <c r="T634" t="str">
        <f t="shared" si="85"/>
        <v>technology/</v>
      </c>
      <c r="U634" t="str">
        <f t="shared" si="86"/>
        <v>web</v>
      </c>
      <c r="V634">
        <f t="shared" si="87"/>
        <v>11</v>
      </c>
      <c r="W634">
        <f t="shared" si="88"/>
        <v>14</v>
      </c>
    </row>
    <row r="635" spans="1:23" ht="45" x14ac:dyDescent="0.25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f t="shared" si="89"/>
        <v>42538.749999999993</v>
      </c>
      <c r="K635">
        <v>1463469062</v>
      </c>
      <c r="L635" s="14">
        <f t="shared" si="81"/>
        <v>42507.090995370367</v>
      </c>
      <c r="M635" s="13">
        <f t="shared" si="82"/>
        <v>2016</v>
      </c>
      <c r="N635" t="b">
        <v>0</v>
      </c>
      <c r="O635">
        <v>25</v>
      </c>
      <c r="P635" t="b">
        <v>0</v>
      </c>
      <c r="Q635" t="s">
        <v>8271</v>
      </c>
      <c r="R635" s="6">
        <f t="shared" si="83"/>
        <v>-0.87549999999999994</v>
      </c>
      <c r="S635" s="10">
        <f t="shared" si="84"/>
        <v>49.8</v>
      </c>
      <c r="T635" t="str">
        <f t="shared" si="85"/>
        <v>technology/</v>
      </c>
      <c r="U635" t="str">
        <f t="shared" si="86"/>
        <v>web</v>
      </c>
      <c r="V635">
        <f t="shared" si="87"/>
        <v>11</v>
      </c>
      <c r="W635">
        <f t="shared" si="88"/>
        <v>14</v>
      </c>
    </row>
    <row r="636" spans="1:23" ht="30" x14ac:dyDescent="0.25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f t="shared" si="89"/>
        <v>42061.720243055555</v>
      </c>
      <c r="K636">
        <v>1422397029</v>
      </c>
      <c r="L636" s="14">
        <f t="shared" si="81"/>
        <v>42031.720243055555</v>
      </c>
      <c r="M636" s="13">
        <f t="shared" si="82"/>
        <v>2015</v>
      </c>
      <c r="N636" t="b">
        <v>0</v>
      </c>
      <c r="O636">
        <v>1</v>
      </c>
      <c r="P636" t="b">
        <v>0</v>
      </c>
      <c r="Q636" t="s">
        <v>8271</v>
      </c>
      <c r="R636" s="6">
        <f t="shared" si="83"/>
        <v>-0.99980000000000002</v>
      </c>
      <c r="S636" s="10">
        <f t="shared" si="84"/>
        <v>1</v>
      </c>
      <c r="T636" t="str">
        <f t="shared" si="85"/>
        <v>technology/</v>
      </c>
      <c r="U636" t="str">
        <f t="shared" si="86"/>
        <v>web</v>
      </c>
      <c r="V636">
        <f t="shared" si="87"/>
        <v>11</v>
      </c>
      <c r="W636">
        <f t="shared" si="88"/>
        <v>14</v>
      </c>
    </row>
    <row r="637" spans="1:23" ht="30" x14ac:dyDescent="0.25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f t="shared" si="89"/>
        <v>42105.883819444447</v>
      </c>
      <c r="K637">
        <v>1426212762</v>
      </c>
      <c r="L637" s="14">
        <f t="shared" si="81"/>
        <v>42075.883819444447</v>
      </c>
      <c r="M637" s="13">
        <f t="shared" si="82"/>
        <v>2015</v>
      </c>
      <c r="N637" t="b">
        <v>0</v>
      </c>
      <c r="O637">
        <v>1</v>
      </c>
      <c r="P637" t="b">
        <v>0</v>
      </c>
      <c r="Q637" t="s">
        <v>8271</v>
      </c>
      <c r="R637" s="6">
        <f t="shared" si="83"/>
        <v>-0.99992000000000003</v>
      </c>
      <c r="S637" s="10">
        <f t="shared" si="84"/>
        <v>2</v>
      </c>
      <c r="T637" t="str">
        <f t="shared" si="85"/>
        <v>technology/</v>
      </c>
      <c r="U637" t="str">
        <f t="shared" si="86"/>
        <v>web</v>
      </c>
      <c r="V637">
        <f t="shared" si="87"/>
        <v>11</v>
      </c>
      <c r="W637">
        <f t="shared" si="88"/>
        <v>14</v>
      </c>
    </row>
    <row r="638" spans="1:23" ht="30" x14ac:dyDescent="0.25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f t="shared" si="89"/>
        <v>42161.240972222215</v>
      </c>
      <c r="K638">
        <v>1430996150</v>
      </c>
      <c r="L638" s="14">
        <f t="shared" si="81"/>
        <v>42131.247106481482</v>
      </c>
      <c r="M638" s="13">
        <f t="shared" si="82"/>
        <v>2015</v>
      </c>
      <c r="N638" t="b">
        <v>0</v>
      </c>
      <c r="O638">
        <v>1</v>
      </c>
      <c r="P638" t="b">
        <v>0</v>
      </c>
      <c r="Q638" t="s">
        <v>8271</v>
      </c>
      <c r="R638" s="6">
        <f t="shared" si="83"/>
        <v>-0.998</v>
      </c>
      <c r="S638" s="10">
        <f t="shared" si="84"/>
        <v>4</v>
      </c>
      <c r="T638" t="str">
        <f t="shared" si="85"/>
        <v>technology/</v>
      </c>
      <c r="U638" t="str">
        <f t="shared" si="86"/>
        <v>web</v>
      </c>
      <c r="V638">
        <f t="shared" si="87"/>
        <v>11</v>
      </c>
      <c r="W638">
        <f t="shared" si="88"/>
        <v>14</v>
      </c>
    </row>
    <row r="639" spans="1:23" ht="45" x14ac:dyDescent="0.25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f t="shared" si="89"/>
        <v>42791.75277777778</v>
      </c>
      <c r="K639">
        <v>1485558318</v>
      </c>
      <c r="L639" s="14">
        <f t="shared" si="81"/>
        <v>42762.75368055555</v>
      </c>
      <c r="M639" s="13">
        <f t="shared" si="82"/>
        <v>2017</v>
      </c>
      <c r="N639" t="b">
        <v>0</v>
      </c>
      <c r="O639">
        <v>0</v>
      </c>
      <c r="P639" t="b">
        <v>0</v>
      </c>
      <c r="Q639" t="s">
        <v>8271</v>
      </c>
      <c r="R639" s="6">
        <f t="shared" si="83"/>
        <v>-1</v>
      </c>
      <c r="S639" s="10" t="e">
        <f t="shared" si="84"/>
        <v>#DIV/0!</v>
      </c>
      <c r="T639" t="str">
        <f t="shared" si="85"/>
        <v>technology/</v>
      </c>
      <c r="U639" t="str">
        <f t="shared" si="86"/>
        <v>web</v>
      </c>
      <c r="V639">
        <f t="shared" si="87"/>
        <v>11</v>
      </c>
      <c r="W639">
        <f t="shared" si="88"/>
        <v>14</v>
      </c>
    </row>
    <row r="640" spans="1:23" x14ac:dyDescent="0.25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f t="shared" si="89"/>
        <v>42819.343310185184</v>
      </c>
      <c r="K640">
        <v>1485267262</v>
      </c>
      <c r="L640" s="14">
        <f t="shared" si="81"/>
        <v>42759.384976851848</v>
      </c>
      <c r="M640" s="13">
        <f t="shared" si="82"/>
        <v>2017</v>
      </c>
      <c r="N640" t="b">
        <v>0</v>
      </c>
      <c r="O640">
        <v>6</v>
      </c>
      <c r="P640" t="b">
        <v>0</v>
      </c>
      <c r="Q640" t="s">
        <v>8271</v>
      </c>
      <c r="R640" s="6">
        <f t="shared" si="83"/>
        <v>-0.99990999999999997</v>
      </c>
      <c r="S640" s="10">
        <f t="shared" si="84"/>
        <v>3</v>
      </c>
      <c r="T640" t="str">
        <f t="shared" si="85"/>
        <v>technology/</v>
      </c>
      <c r="U640" t="str">
        <f t="shared" si="86"/>
        <v>web</v>
      </c>
      <c r="V640">
        <f t="shared" si="87"/>
        <v>11</v>
      </c>
      <c r="W640">
        <f t="shared" si="88"/>
        <v>14</v>
      </c>
    </row>
    <row r="641" spans="1:23" ht="30" x14ac:dyDescent="0.25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f t="shared" si="89"/>
        <v>41925.374942129631</v>
      </c>
      <c r="K641">
        <v>1408024795</v>
      </c>
      <c r="L641" s="14">
        <f t="shared" si="81"/>
        <v>41865.374942129631</v>
      </c>
      <c r="M641" s="13">
        <f t="shared" si="82"/>
        <v>2014</v>
      </c>
      <c r="N641" t="b">
        <v>0</v>
      </c>
      <c r="O641">
        <v>1</v>
      </c>
      <c r="P641" t="b">
        <v>0</v>
      </c>
      <c r="Q641" t="s">
        <v>8271</v>
      </c>
      <c r="R641" s="6">
        <f t="shared" si="83"/>
        <v>-0.99999899999999997</v>
      </c>
      <c r="S641" s="10">
        <f t="shared" si="84"/>
        <v>1</v>
      </c>
      <c r="T641" t="str">
        <f t="shared" si="85"/>
        <v>technology/</v>
      </c>
      <c r="U641" t="str">
        <f t="shared" si="86"/>
        <v>web</v>
      </c>
      <c r="V641">
        <f t="shared" si="87"/>
        <v>11</v>
      </c>
      <c r="W641">
        <f t="shared" si="88"/>
        <v>14</v>
      </c>
    </row>
    <row r="642" spans="1:23" ht="45" x14ac:dyDescent="0.25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f t="shared" si="89"/>
        <v>42698.749999999993</v>
      </c>
      <c r="K642">
        <v>1478685915</v>
      </c>
      <c r="L642" s="14">
        <f t="shared" si="81"/>
        <v>42683.211979166663</v>
      </c>
      <c r="M642" s="13">
        <f t="shared" si="82"/>
        <v>2016</v>
      </c>
      <c r="N642" t="b">
        <v>0</v>
      </c>
      <c r="O642">
        <v>2</v>
      </c>
      <c r="P642" t="b">
        <v>1</v>
      </c>
      <c r="Q642" t="s">
        <v>8272</v>
      </c>
      <c r="R642" s="6">
        <f t="shared" si="83"/>
        <v>0.44285714285714284</v>
      </c>
      <c r="S642" s="10">
        <f t="shared" si="84"/>
        <v>50.5</v>
      </c>
      <c r="T642" t="str">
        <f t="shared" si="85"/>
        <v>technology/</v>
      </c>
      <c r="U642" t="str">
        <f t="shared" si="86"/>
        <v>wearables</v>
      </c>
      <c r="V642">
        <f t="shared" si="87"/>
        <v>11</v>
      </c>
      <c r="W642">
        <f t="shared" si="88"/>
        <v>20</v>
      </c>
    </row>
    <row r="643" spans="1:23" ht="45" x14ac:dyDescent="0.25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f t="shared" si="89"/>
        <v>42229.361666666664</v>
      </c>
      <c r="K643">
        <v>1436881248</v>
      </c>
      <c r="L643" s="14">
        <f t="shared" ref="L643:L706" si="90">(K643/86400)+25569+(-5/24)</f>
        <v>42199.361666666664</v>
      </c>
      <c r="M643" s="13">
        <f t="shared" ref="M643:M706" si="91">YEAR(L643)</f>
        <v>2015</v>
      </c>
      <c r="N643" t="b">
        <v>0</v>
      </c>
      <c r="O643">
        <v>315</v>
      </c>
      <c r="P643" t="b">
        <v>1</v>
      </c>
      <c r="Q643" t="s">
        <v>8272</v>
      </c>
      <c r="R643" s="6">
        <f t="shared" ref="R643:R706" si="92">(E643-D643)/D643</f>
        <v>0.19162499999999999</v>
      </c>
      <c r="S643" s="10">
        <f t="shared" ref="S643:S706" si="93">E643/O643</f>
        <v>151.31746031746033</v>
      </c>
      <c r="T643" t="str">
        <f t="shared" ref="T643:T706" si="94">LEFT(Q643,V643)</f>
        <v>technology/</v>
      </c>
      <c r="U643" t="str">
        <f t="shared" ref="U643:U706" si="95">RIGHT(Q643, W643-V643)</f>
        <v>wearables</v>
      </c>
      <c r="V643">
        <f t="shared" ref="V643:V706" si="96">FIND("/",Q643)</f>
        <v>11</v>
      </c>
      <c r="W643">
        <f t="shared" ref="W643:W706" si="97">LEN(Q643)</f>
        <v>20</v>
      </c>
    </row>
    <row r="644" spans="1:23" ht="45" x14ac:dyDescent="0.25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f t="shared" ref="J644:J707" si="98">(I644/86400)+25569+(-5/24)</f>
        <v>42235.442986111106</v>
      </c>
      <c r="K644">
        <v>1436888274</v>
      </c>
      <c r="L644" s="14">
        <f t="shared" si="90"/>
        <v>42199.442986111106</v>
      </c>
      <c r="M644" s="13">
        <f t="shared" si="91"/>
        <v>2015</v>
      </c>
      <c r="N644" t="b">
        <v>0</v>
      </c>
      <c r="O644">
        <v>2174</v>
      </c>
      <c r="P644" t="b">
        <v>1</v>
      </c>
      <c r="Q644" t="s">
        <v>8272</v>
      </c>
      <c r="R644" s="6">
        <f t="shared" si="92"/>
        <v>13.604850000000001</v>
      </c>
      <c r="S644" s="10">
        <f t="shared" si="93"/>
        <v>134.3592456301748</v>
      </c>
      <c r="T644" t="str">
        <f t="shared" si="94"/>
        <v>technology/</v>
      </c>
      <c r="U644" t="str">
        <f t="shared" si="95"/>
        <v>wearables</v>
      </c>
      <c r="V644">
        <f t="shared" si="96"/>
        <v>11</v>
      </c>
      <c r="W644">
        <f t="shared" si="97"/>
        <v>20</v>
      </c>
    </row>
    <row r="645" spans="1:23" ht="30" x14ac:dyDescent="0.25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f t="shared" si="98"/>
        <v>42155.43373842592</v>
      </c>
      <c r="K645">
        <v>1428333875</v>
      </c>
      <c r="L645" s="14">
        <f t="shared" si="90"/>
        <v>42100.43373842592</v>
      </c>
      <c r="M645" s="13">
        <f t="shared" si="91"/>
        <v>2015</v>
      </c>
      <c r="N645" t="b">
        <v>0</v>
      </c>
      <c r="O645">
        <v>152</v>
      </c>
      <c r="P645" t="b">
        <v>1</v>
      </c>
      <c r="Q645" t="s">
        <v>8272</v>
      </c>
      <c r="R645" s="6">
        <f t="shared" si="92"/>
        <v>5.808E-2</v>
      </c>
      <c r="S645" s="10">
        <f t="shared" si="93"/>
        <v>174.02631578947367</v>
      </c>
      <c r="T645" t="str">
        <f t="shared" si="94"/>
        <v>technology/</v>
      </c>
      <c r="U645" t="str">
        <f t="shared" si="95"/>
        <v>wearables</v>
      </c>
      <c r="V645">
        <f t="shared" si="96"/>
        <v>11</v>
      </c>
      <c r="W645">
        <f t="shared" si="97"/>
        <v>20</v>
      </c>
    </row>
    <row r="646" spans="1:23" ht="45" x14ac:dyDescent="0.25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f t="shared" si="98"/>
        <v>41940.833333333328</v>
      </c>
      <c r="K646">
        <v>1410883139</v>
      </c>
      <c r="L646" s="14">
        <f t="shared" si="90"/>
        <v>41898.457627314812</v>
      </c>
      <c r="M646" s="13">
        <f t="shared" si="91"/>
        <v>2014</v>
      </c>
      <c r="N646" t="b">
        <v>0</v>
      </c>
      <c r="O646">
        <v>1021</v>
      </c>
      <c r="P646" t="b">
        <v>1</v>
      </c>
      <c r="Q646" t="s">
        <v>8272</v>
      </c>
      <c r="R646" s="6">
        <f t="shared" si="92"/>
        <v>2.0011791999999997</v>
      </c>
      <c r="S646" s="10">
        <f t="shared" si="93"/>
        <v>73.486268364348675</v>
      </c>
      <c r="T646" t="str">
        <f t="shared" si="94"/>
        <v>technology/</v>
      </c>
      <c r="U646" t="str">
        <f t="shared" si="95"/>
        <v>wearables</v>
      </c>
      <c r="V646">
        <f t="shared" si="96"/>
        <v>11</v>
      </c>
      <c r="W646">
        <f t="shared" si="97"/>
        <v>20</v>
      </c>
    </row>
    <row r="647" spans="1:23" ht="30" x14ac:dyDescent="0.25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f t="shared" si="98"/>
        <v>42593.817986111106</v>
      </c>
      <c r="K647">
        <v>1468370274</v>
      </c>
      <c r="L647" s="14">
        <f t="shared" si="90"/>
        <v>42563.817986111106</v>
      </c>
      <c r="M647" s="13">
        <f t="shared" si="91"/>
        <v>2016</v>
      </c>
      <c r="N647" t="b">
        <v>0</v>
      </c>
      <c r="O647">
        <v>237</v>
      </c>
      <c r="P647" t="b">
        <v>1</v>
      </c>
      <c r="Q647" t="s">
        <v>8272</v>
      </c>
      <c r="R647" s="6">
        <f t="shared" si="92"/>
        <v>1.7869999999999999</v>
      </c>
      <c r="S647" s="10">
        <f t="shared" si="93"/>
        <v>23.518987341772153</v>
      </c>
      <c r="T647" t="str">
        <f t="shared" si="94"/>
        <v>technology/</v>
      </c>
      <c r="U647" t="str">
        <f t="shared" si="95"/>
        <v>wearables</v>
      </c>
      <c r="V647">
        <f t="shared" si="96"/>
        <v>11</v>
      </c>
      <c r="W647">
        <f t="shared" si="97"/>
        <v>20</v>
      </c>
    </row>
    <row r="648" spans="1:23" ht="45" x14ac:dyDescent="0.25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f t="shared" si="98"/>
        <v>41862.644293981481</v>
      </c>
      <c r="K648">
        <v>1405196867</v>
      </c>
      <c r="L648" s="14">
        <f t="shared" si="90"/>
        <v>41832.644293981481</v>
      </c>
      <c r="M648" s="13">
        <f t="shared" si="91"/>
        <v>2014</v>
      </c>
      <c r="N648" t="b">
        <v>0</v>
      </c>
      <c r="O648">
        <v>27</v>
      </c>
      <c r="P648" t="b">
        <v>1</v>
      </c>
      <c r="Q648" t="s">
        <v>8272</v>
      </c>
      <c r="R648" s="6">
        <f t="shared" si="92"/>
        <v>0.3187625</v>
      </c>
      <c r="S648" s="10">
        <f t="shared" si="93"/>
        <v>39.074444444444445</v>
      </c>
      <c r="T648" t="str">
        <f t="shared" si="94"/>
        <v>technology/</v>
      </c>
      <c r="U648" t="str">
        <f t="shared" si="95"/>
        <v>wearables</v>
      </c>
      <c r="V648">
        <f t="shared" si="96"/>
        <v>11</v>
      </c>
      <c r="W648">
        <f t="shared" si="97"/>
        <v>20</v>
      </c>
    </row>
    <row r="649" spans="1:23" ht="45" x14ac:dyDescent="0.25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f t="shared" si="98"/>
        <v>42446.517928240741</v>
      </c>
      <c r="K649">
        <v>1455647149</v>
      </c>
      <c r="L649" s="14">
        <f t="shared" si="90"/>
        <v>42416.559594907405</v>
      </c>
      <c r="M649" s="13">
        <f t="shared" si="91"/>
        <v>2016</v>
      </c>
      <c r="N649" t="b">
        <v>0</v>
      </c>
      <c r="O649">
        <v>17</v>
      </c>
      <c r="P649" t="b">
        <v>1</v>
      </c>
      <c r="Q649" t="s">
        <v>8272</v>
      </c>
      <c r="R649" s="6">
        <f t="shared" si="92"/>
        <v>7.0499999999999993E-2</v>
      </c>
      <c r="S649" s="10">
        <f t="shared" si="93"/>
        <v>125.94117647058823</v>
      </c>
      <c r="T649" t="str">
        <f t="shared" si="94"/>
        <v>technology/</v>
      </c>
      <c r="U649" t="str">
        <f t="shared" si="95"/>
        <v>wearables</v>
      </c>
      <c r="V649">
        <f t="shared" si="96"/>
        <v>11</v>
      </c>
      <c r="W649">
        <f t="shared" si="97"/>
        <v>20</v>
      </c>
    </row>
    <row r="650" spans="1:23" ht="30" x14ac:dyDescent="0.25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f t="shared" si="98"/>
        <v>41926.485046296293</v>
      </c>
      <c r="K650">
        <v>1410280708</v>
      </c>
      <c r="L650" s="14">
        <f t="shared" si="90"/>
        <v>41891.485046296293</v>
      </c>
      <c r="M650" s="13">
        <f t="shared" si="91"/>
        <v>2014</v>
      </c>
      <c r="N650" t="b">
        <v>0</v>
      </c>
      <c r="O650">
        <v>27</v>
      </c>
      <c r="P650" t="b">
        <v>1</v>
      </c>
      <c r="Q650" t="s">
        <v>8272</v>
      </c>
      <c r="R650" s="6">
        <f t="shared" si="92"/>
        <v>0.26822857142857143</v>
      </c>
      <c r="S650" s="10">
        <f t="shared" si="93"/>
        <v>1644</v>
      </c>
      <c r="T650" t="str">
        <f t="shared" si="94"/>
        <v>technology/</v>
      </c>
      <c r="U650" t="str">
        <f t="shared" si="95"/>
        <v>wearables</v>
      </c>
      <c r="V650">
        <f t="shared" si="96"/>
        <v>11</v>
      </c>
      <c r="W650">
        <f t="shared" si="97"/>
        <v>20</v>
      </c>
    </row>
    <row r="651" spans="1:23" ht="45" x14ac:dyDescent="0.25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f t="shared" si="98"/>
        <v>41898.703854166662</v>
      </c>
      <c r="K651">
        <v>1409090013</v>
      </c>
      <c r="L651" s="14">
        <f t="shared" si="90"/>
        <v>41877.703854166662</v>
      </c>
      <c r="M651" s="13">
        <f t="shared" si="91"/>
        <v>2014</v>
      </c>
      <c r="N651" t="b">
        <v>0</v>
      </c>
      <c r="O651">
        <v>82</v>
      </c>
      <c r="P651" t="b">
        <v>1</v>
      </c>
      <c r="Q651" t="s">
        <v>8272</v>
      </c>
      <c r="R651" s="6">
        <f t="shared" si="92"/>
        <v>0.39960000000000001</v>
      </c>
      <c r="S651" s="10">
        <f t="shared" si="93"/>
        <v>42.670731707317074</v>
      </c>
      <c r="T651" t="str">
        <f t="shared" si="94"/>
        <v>technology/</v>
      </c>
      <c r="U651" t="str">
        <f t="shared" si="95"/>
        <v>wearables</v>
      </c>
      <c r="V651">
        <f t="shared" si="96"/>
        <v>11</v>
      </c>
      <c r="W651">
        <f t="shared" si="97"/>
        <v>20</v>
      </c>
    </row>
    <row r="652" spans="1:23" ht="45" x14ac:dyDescent="0.25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f t="shared" si="98"/>
        <v>41991.870185185187</v>
      </c>
      <c r="K652">
        <v>1413766384</v>
      </c>
      <c r="L652" s="14">
        <f t="shared" si="90"/>
        <v>41931.828518518516</v>
      </c>
      <c r="M652" s="13">
        <f t="shared" si="91"/>
        <v>2014</v>
      </c>
      <c r="N652" t="b">
        <v>0</v>
      </c>
      <c r="O652">
        <v>48</v>
      </c>
      <c r="P652" t="b">
        <v>1</v>
      </c>
      <c r="Q652" t="s">
        <v>8272</v>
      </c>
      <c r="R652" s="6">
        <f t="shared" si="92"/>
        <v>0.124</v>
      </c>
      <c r="S652" s="10">
        <f t="shared" si="93"/>
        <v>35.125</v>
      </c>
      <c r="T652" t="str">
        <f t="shared" si="94"/>
        <v>technology/</v>
      </c>
      <c r="U652" t="str">
        <f t="shared" si="95"/>
        <v>wearables</v>
      </c>
      <c r="V652">
        <f t="shared" si="96"/>
        <v>11</v>
      </c>
      <c r="W652">
        <f t="shared" si="97"/>
        <v>20</v>
      </c>
    </row>
    <row r="653" spans="1:23" ht="45" x14ac:dyDescent="0.25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f t="shared" si="98"/>
        <v>41985.809155092589</v>
      </c>
      <c r="K653">
        <v>1415838311</v>
      </c>
      <c r="L653" s="14">
        <f t="shared" si="90"/>
        <v>41955.809155092589</v>
      </c>
      <c r="M653" s="13">
        <f t="shared" si="91"/>
        <v>2014</v>
      </c>
      <c r="N653" t="b">
        <v>0</v>
      </c>
      <c r="O653">
        <v>105</v>
      </c>
      <c r="P653" t="b">
        <v>1</v>
      </c>
      <c r="Q653" t="s">
        <v>8272</v>
      </c>
      <c r="R653" s="6">
        <f t="shared" si="92"/>
        <v>5.28E-3</v>
      </c>
      <c r="S653" s="10">
        <f t="shared" si="93"/>
        <v>239.35238095238094</v>
      </c>
      <c r="T653" t="str">
        <f t="shared" si="94"/>
        <v>technology/</v>
      </c>
      <c r="U653" t="str">
        <f t="shared" si="95"/>
        <v>wearables</v>
      </c>
      <c r="V653">
        <f t="shared" si="96"/>
        <v>11</v>
      </c>
      <c r="W653">
        <f t="shared" si="97"/>
        <v>20</v>
      </c>
    </row>
    <row r="654" spans="1:23" ht="45" x14ac:dyDescent="0.25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f t="shared" si="98"/>
        <v>42705.523726851847</v>
      </c>
      <c r="K654">
        <v>1478018050</v>
      </c>
      <c r="L654" s="14">
        <f t="shared" si="90"/>
        <v>42675.482060185182</v>
      </c>
      <c r="M654" s="13">
        <f t="shared" si="91"/>
        <v>2016</v>
      </c>
      <c r="N654" t="b">
        <v>0</v>
      </c>
      <c r="O654">
        <v>28</v>
      </c>
      <c r="P654" t="b">
        <v>1</v>
      </c>
      <c r="Q654" t="s">
        <v>8272</v>
      </c>
      <c r="R654" s="6">
        <f t="shared" si="92"/>
        <v>4.6666666666666671E-3</v>
      </c>
      <c r="S654" s="10">
        <f t="shared" si="93"/>
        <v>107.64285714285714</v>
      </c>
      <c r="T654" t="str">
        <f t="shared" si="94"/>
        <v>technology/</v>
      </c>
      <c r="U654" t="str">
        <f t="shared" si="95"/>
        <v>wearables</v>
      </c>
      <c r="V654">
        <f t="shared" si="96"/>
        <v>11</v>
      </c>
      <c r="W654">
        <f t="shared" si="97"/>
        <v>20</v>
      </c>
    </row>
    <row r="655" spans="1:23" ht="45" x14ac:dyDescent="0.25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f t="shared" si="98"/>
        <v>42236.410185185181</v>
      </c>
      <c r="K655">
        <v>1436885440</v>
      </c>
      <c r="L655" s="14">
        <f t="shared" si="90"/>
        <v>42199.410185185181</v>
      </c>
      <c r="M655" s="13">
        <f t="shared" si="91"/>
        <v>2015</v>
      </c>
      <c r="N655" t="b">
        <v>0</v>
      </c>
      <c r="O655">
        <v>1107</v>
      </c>
      <c r="P655" t="b">
        <v>1</v>
      </c>
      <c r="Q655" t="s">
        <v>8272</v>
      </c>
      <c r="R655" s="6">
        <f t="shared" si="92"/>
        <v>0.41446</v>
      </c>
      <c r="S655" s="10">
        <f t="shared" si="93"/>
        <v>95.830623306233065</v>
      </c>
      <c r="T655" t="str">
        <f t="shared" si="94"/>
        <v>technology/</v>
      </c>
      <c r="U655" t="str">
        <f t="shared" si="95"/>
        <v>wearables</v>
      </c>
      <c r="V655">
        <f t="shared" si="96"/>
        <v>11</v>
      </c>
      <c r="W655">
        <f t="shared" si="97"/>
        <v>20</v>
      </c>
    </row>
    <row r="656" spans="1:23" ht="45" x14ac:dyDescent="0.25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f t="shared" si="98"/>
        <v>42193.748993055553</v>
      </c>
      <c r="K656">
        <v>1433804313</v>
      </c>
      <c r="L656" s="14">
        <f t="shared" si="90"/>
        <v>42163.748993055553</v>
      </c>
      <c r="M656" s="13">
        <f t="shared" si="91"/>
        <v>2015</v>
      </c>
      <c r="N656" t="b">
        <v>0</v>
      </c>
      <c r="O656">
        <v>1013</v>
      </c>
      <c r="P656" t="b">
        <v>1</v>
      </c>
      <c r="Q656" t="s">
        <v>8272</v>
      </c>
      <c r="R656" s="6">
        <f t="shared" si="92"/>
        <v>1.6729166666666666</v>
      </c>
      <c r="S656" s="10">
        <f t="shared" si="93"/>
        <v>31.663376110562684</v>
      </c>
      <c r="T656" t="str">
        <f t="shared" si="94"/>
        <v>technology/</v>
      </c>
      <c r="U656" t="str">
        <f t="shared" si="95"/>
        <v>wearables</v>
      </c>
      <c r="V656">
        <f t="shared" si="96"/>
        <v>11</v>
      </c>
      <c r="W656">
        <f t="shared" si="97"/>
        <v>20</v>
      </c>
    </row>
    <row r="657" spans="1:23" ht="45" x14ac:dyDescent="0.25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f t="shared" si="98"/>
        <v>42075.707314814812</v>
      </c>
      <c r="K657">
        <v>1423609112</v>
      </c>
      <c r="L657" s="14">
        <f t="shared" si="90"/>
        <v>42045.748981481483</v>
      </c>
      <c r="M657" s="13">
        <f t="shared" si="91"/>
        <v>2015</v>
      </c>
      <c r="N657" t="b">
        <v>0</v>
      </c>
      <c r="O657">
        <v>274</v>
      </c>
      <c r="P657" t="b">
        <v>1</v>
      </c>
      <c r="Q657" t="s">
        <v>8272</v>
      </c>
      <c r="R657" s="6">
        <f t="shared" si="92"/>
        <v>0.46887499999999999</v>
      </c>
      <c r="S657" s="10">
        <f t="shared" si="93"/>
        <v>42.886861313868614</v>
      </c>
      <c r="T657" t="str">
        <f t="shared" si="94"/>
        <v>technology/</v>
      </c>
      <c r="U657" t="str">
        <f t="shared" si="95"/>
        <v>wearables</v>
      </c>
      <c r="V657">
        <f t="shared" si="96"/>
        <v>11</v>
      </c>
      <c r="W657">
        <f t="shared" si="97"/>
        <v>20</v>
      </c>
    </row>
    <row r="658" spans="1:23" ht="45" x14ac:dyDescent="0.25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f t="shared" si="98"/>
        <v>42477.554618055554</v>
      </c>
      <c r="K658">
        <v>1455736719</v>
      </c>
      <c r="L658" s="14">
        <f t="shared" si="90"/>
        <v>42417.596284722218</v>
      </c>
      <c r="M658" s="13">
        <f t="shared" si="91"/>
        <v>2016</v>
      </c>
      <c r="N658" t="b">
        <v>0</v>
      </c>
      <c r="O658">
        <v>87</v>
      </c>
      <c r="P658" t="b">
        <v>1</v>
      </c>
      <c r="Q658" t="s">
        <v>8272</v>
      </c>
      <c r="R658" s="6">
        <f t="shared" si="92"/>
        <v>1.1355999999999999</v>
      </c>
      <c r="S658" s="10">
        <f t="shared" si="93"/>
        <v>122.73563218390805</v>
      </c>
      <c r="T658" t="str">
        <f t="shared" si="94"/>
        <v>technology/</v>
      </c>
      <c r="U658" t="str">
        <f t="shared" si="95"/>
        <v>wearables</v>
      </c>
      <c r="V658">
        <f t="shared" si="96"/>
        <v>11</v>
      </c>
      <c r="W658">
        <f t="shared" si="97"/>
        <v>20</v>
      </c>
    </row>
    <row r="659" spans="1:23" ht="45" x14ac:dyDescent="0.25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f t="shared" si="98"/>
        <v>42361.637407407405</v>
      </c>
      <c r="K659">
        <v>1448309872</v>
      </c>
      <c r="L659" s="14">
        <f t="shared" si="90"/>
        <v>42331.637407407405</v>
      </c>
      <c r="M659" s="13">
        <f t="shared" si="91"/>
        <v>2015</v>
      </c>
      <c r="N659" t="b">
        <v>0</v>
      </c>
      <c r="O659">
        <v>99</v>
      </c>
      <c r="P659" t="b">
        <v>1</v>
      </c>
      <c r="Q659" t="s">
        <v>8272</v>
      </c>
      <c r="R659" s="6">
        <f t="shared" si="92"/>
        <v>0.25700000000000001</v>
      </c>
      <c r="S659" s="10">
        <f t="shared" si="93"/>
        <v>190.45454545454547</v>
      </c>
      <c r="T659" t="str">
        <f t="shared" si="94"/>
        <v>technology/</v>
      </c>
      <c r="U659" t="str">
        <f t="shared" si="95"/>
        <v>wearables</v>
      </c>
      <c r="V659">
        <f t="shared" si="96"/>
        <v>11</v>
      </c>
      <c r="W659">
        <f t="shared" si="97"/>
        <v>20</v>
      </c>
    </row>
    <row r="660" spans="1:23" ht="45" x14ac:dyDescent="0.25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f t="shared" si="98"/>
        <v>42211.541666666664</v>
      </c>
      <c r="K660">
        <v>1435117889</v>
      </c>
      <c r="L660" s="14">
        <f t="shared" si="90"/>
        <v>42178.952418981477</v>
      </c>
      <c r="M660" s="13">
        <f t="shared" si="91"/>
        <v>2015</v>
      </c>
      <c r="N660" t="b">
        <v>0</v>
      </c>
      <c r="O660">
        <v>276</v>
      </c>
      <c r="P660" t="b">
        <v>1</v>
      </c>
      <c r="Q660" t="s">
        <v>8272</v>
      </c>
      <c r="R660" s="6">
        <f t="shared" si="92"/>
        <v>4.4620603710883409E-2</v>
      </c>
      <c r="S660" s="10">
        <f t="shared" si="93"/>
        <v>109.33695652173913</v>
      </c>
      <c r="T660" t="str">
        <f t="shared" si="94"/>
        <v>technology/</v>
      </c>
      <c r="U660" t="str">
        <f t="shared" si="95"/>
        <v>wearables</v>
      </c>
      <c r="V660">
        <f t="shared" si="96"/>
        <v>11</v>
      </c>
      <c r="W660">
        <f t="shared" si="97"/>
        <v>20</v>
      </c>
    </row>
    <row r="661" spans="1:23" x14ac:dyDescent="0.25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f t="shared" si="98"/>
        <v>42239.385358796295</v>
      </c>
      <c r="K661">
        <v>1437747295</v>
      </c>
      <c r="L661" s="14">
        <f t="shared" si="90"/>
        <v>42209.385358796295</v>
      </c>
      <c r="M661" s="13">
        <f t="shared" si="91"/>
        <v>2015</v>
      </c>
      <c r="N661" t="b">
        <v>0</v>
      </c>
      <c r="O661">
        <v>21</v>
      </c>
      <c r="P661" t="b">
        <v>1</v>
      </c>
      <c r="Q661" t="s">
        <v>8272</v>
      </c>
      <c r="R661" s="6">
        <f t="shared" si="92"/>
        <v>5.6666666666666671E-3</v>
      </c>
      <c r="S661" s="10">
        <f t="shared" si="93"/>
        <v>143.66666666666666</v>
      </c>
      <c r="T661" t="str">
        <f t="shared" si="94"/>
        <v>technology/</v>
      </c>
      <c r="U661" t="str">
        <f t="shared" si="95"/>
        <v>wearables</v>
      </c>
      <c r="V661">
        <f t="shared" si="96"/>
        <v>11</v>
      </c>
      <c r="W661">
        <f t="shared" si="97"/>
        <v>20</v>
      </c>
    </row>
    <row r="662" spans="1:23" ht="45" x14ac:dyDescent="0.25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f t="shared" si="98"/>
        <v>41952.57498842592</v>
      </c>
      <c r="K662">
        <v>1412963279</v>
      </c>
      <c r="L662" s="14">
        <f t="shared" si="90"/>
        <v>41922.533321759256</v>
      </c>
      <c r="M662" s="13">
        <f t="shared" si="91"/>
        <v>2014</v>
      </c>
      <c r="N662" t="b">
        <v>0</v>
      </c>
      <c r="O662">
        <v>18</v>
      </c>
      <c r="P662" t="b">
        <v>0</v>
      </c>
      <c r="Q662" t="s">
        <v>8272</v>
      </c>
      <c r="R662" s="6">
        <f t="shared" si="92"/>
        <v>-0.96941999999999995</v>
      </c>
      <c r="S662" s="10">
        <f t="shared" si="93"/>
        <v>84.944444444444443</v>
      </c>
      <c r="T662" t="str">
        <f t="shared" si="94"/>
        <v>technology/</v>
      </c>
      <c r="U662" t="str">
        <f t="shared" si="95"/>
        <v>wearables</v>
      </c>
      <c r="V662">
        <f t="shared" si="96"/>
        <v>11</v>
      </c>
      <c r="W662">
        <f t="shared" si="97"/>
        <v>20</v>
      </c>
    </row>
    <row r="663" spans="1:23" ht="45" x14ac:dyDescent="0.25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f t="shared" si="98"/>
        <v>42666.437025462961</v>
      </c>
      <c r="K663">
        <v>1474644559</v>
      </c>
      <c r="L663" s="14">
        <f t="shared" si="90"/>
        <v>42636.437025462961</v>
      </c>
      <c r="M663" s="13">
        <f t="shared" si="91"/>
        <v>2016</v>
      </c>
      <c r="N663" t="b">
        <v>0</v>
      </c>
      <c r="O663">
        <v>9</v>
      </c>
      <c r="P663" t="b">
        <v>0</v>
      </c>
      <c r="Q663" t="s">
        <v>8272</v>
      </c>
      <c r="R663" s="6">
        <f t="shared" si="92"/>
        <v>-0.99050000000000005</v>
      </c>
      <c r="S663" s="10">
        <f t="shared" si="93"/>
        <v>10.555555555555555</v>
      </c>
      <c r="T663" t="str">
        <f t="shared" si="94"/>
        <v>technology/</v>
      </c>
      <c r="U663" t="str">
        <f t="shared" si="95"/>
        <v>wearables</v>
      </c>
      <c r="V663">
        <f t="shared" si="96"/>
        <v>11</v>
      </c>
      <c r="W663">
        <f t="shared" si="97"/>
        <v>20</v>
      </c>
    </row>
    <row r="664" spans="1:23" ht="30" x14ac:dyDescent="0.25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f t="shared" si="98"/>
        <v>42020.229710648149</v>
      </c>
      <c r="K664">
        <v>1418812247</v>
      </c>
      <c r="L664" s="14">
        <f t="shared" si="90"/>
        <v>41990.229710648149</v>
      </c>
      <c r="M664" s="13">
        <f t="shared" si="91"/>
        <v>2014</v>
      </c>
      <c r="N664" t="b">
        <v>0</v>
      </c>
      <c r="O664">
        <v>4</v>
      </c>
      <c r="P664" t="b">
        <v>0</v>
      </c>
      <c r="Q664" t="s">
        <v>8272</v>
      </c>
      <c r="R664" s="6">
        <f t="shared" si="92"/>
        <v>-0.996</v>
      </c>
      <c r="S664" s="10">
        <f t="shared" si="93"/>
        <v>39</v>
      </c>
      <c r="T664" t="str">
        <f t="shared" si="94"/>
        <v>technology/</v>
      </c>
      <c r="U664" t="str">
        <f t="shared" si="95"/>
        <v>wearables</v>
      </c>
      <c r="V664">
        <f t="shared" si="96"/>
        <v>11</v>
      </c>
      <c r="W664">
        <f t="shared" si="97"/>
        <v>20</v>
      </c>
    </row>
    <row r="665" spans="1:23" ht="45" x14ac:dyDescent="0.25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f t="shared" si="98"/>
        <v>42203.634907407402</v>
      </c>
      <c r="K665">
        <v>1434658456</v>
      </c>
      <c r="L665" s="14">
        <f t="shared" si="90"/>
        <v>42173.634907407402</v>
      </c>
      <c r="M665" s="13">
        <f t="shared" si="91"/>
        <v>2015</v>
      </c>
      <c r="N665" t="b">
        <v>0</v>
      </c>
      <c r="O665">
        <v>7</v>
      </c>
      <c r="P665" t="b">
        <v>0</v>
      </c>
      <c r="Q665" t="s">
        <v>8272</v>
      </c>
      <c r="R665" s="6">
        <f t="shared" si="92"/>
        <v>-0.99650000000000005</v>
      </c>
      <c r="S665" s="10">
        <f t="shared" si="93"/>
        <v>100</v>
      </c>
      <c r="T665" t="str">
        <f t="shared" si="94"/>
        <v>technology/</v>
      </c>
      <c r="U665" t="str">
        <f t="shared" si="95"/>
        <v>wearables</v>
      </c>
      <c r="V665">
        <f t="shared" si="96"/>
        <v>11</v>
      </c>
      <c r="W665">
        <f t="shared" si="97"/>
        <v>20</v>
      </c>
    </row>
    <row r="666" spans="1:23" ht="45" x14ac:dyDescent="0.25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f t="shared" si="98"/>
        <v>42107.458043981482</v>
      </c>
      <c r="K666">
        <v>1426348775</v>
      </c>
      <c r="L666" s="14">
        <f t="shared" si="90"/>
        <v>42077.458043981482</v>
      </c>
      <c r="M666" s="13">
        <f t="shared" si="91"/>
        <v>2015</v>
      </c>
      <c r="N666" t="b">
        <v>0</v>
      </c>
      <c r="O666">
        <v>29</v>
      </c>
      <c r="P666" t="b">
        <v>0</v>
      </c>
      <c r="Q666" t="s">
        <v>8272</v>
      </c>
      <c r="R666" s="6">
        <f t="shared" si="92"/>
        <v>-0.92466666666666664</v>
      </c>
      <c r="S666" s="10">
        <f t="shared" si="93"/>
        <v>31.172413793103448</v>
      </c>
      <c r="T666" t="str">
        <f t="shared" si="94"/>
        <v>technology/</v>
      </c>
      <c r="U666" t="str">
        <f t="shared" si="95"/>
        <v>wearables</v>
      </c>
      <c r="V666">
        <f t="shared" si="96"/>
        <v>11</v>
      </c>
      <c r="W666">
        <f t="shared" si="97"/>
        <v>20</v>
      </c>
    </row>
    <row r="667" spans="1:23" ht="45" x14ac:dyDescent="0.25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f t="shared" si="98"/>
        <v>42748.503020833326</v>
      </c>
      <c r="K667">
        <v>1479143061</v>
      </c>
      <c r="L667" s="14">
        <f t="shared" si="90"/>
        <v>42688.503020833326</v>
      </c>
      <c r="M667" s="13">
        <f t="shared" si="91"/>
        <v>2016</v>
      </c>
      <c r="N667" t="b">
        <v>0</v>
      </c>
      <c r="O667">
        <v>12</v>
      </c>
      <c r="P667" t="b">
        <v>0</v>
      </c>
      <c r="Q667" t="s">
        <v>8272</v>
      </c>
      <c r="R667" s="6">
        <f t="shared" si="92"/>
        <v>-0.81359999999999999</v>
      </c>
      <c r="S667" s="10">
        <f t="shared" si="93"/>
        <v>155.33333333333334</v>
      </c>
      <c r="T667" t="str">
        <f t="shared" si="94"/>
        <v>technology/</v>
      </c>
      <c r="U667" t="str">
        <f t="shared" si="95"/>
        <v>wearables</v>
      </c>
      <c r="V667">
        <f t="shared" si="96"/>
        <v>11</v>
      </c>
      <c r="W667">
        <f t="shared" si="97"/>
        <v>20</v>
      </c>
    </row>
    <row r="668" spans="1:23" ht="45" x14ac:dyDescent="0.25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f t="shared" si="98"/>
        <v>41868.623819444438</v>
      </c>
      <c r="K668">
        <v>1405713498</v>
      </c>
      <c r="L668" s="14">
        <f t="shared" si="90"/>
        <v>41838.623819444438</v>
      </c>
      <c r="M668" s="13">
        <f t="shared" si="91"/>
        <v>2014</v>
      </c>
      <c r="N668" t="b">
        <v>0</v>
      </c>
      <c r="O668">
        <v>4</v>
      </c>
      <c r="P668" t="b">
        <v>0</v>
      </c>
      <c r="Q668" t="s">
        <v>8272</v>
      </c>
      <c r="R668" s="6">
        <f t="shared" si="92"/>
        <v>-0.99995999999999996</v>
      </c>
      <c r="S668" s="10">
        <f t="shared" si="93"/>
        <v>2</v>
      </c>
      <c r="T668" t="str">
        <f t="shared" si="94"/>
        <v>technology/</v>
      </c>
      <c r="U668" t="str">
        <f t="shared" si="95"/>
        <v>wearables</v>
      </c>
      <c r="V668">
        <f t="shared" si="96"/>
        <v>11</v>
      </c>
      <c r="W668">
        <f t="shared" si="97"/>
        <v>20</v>
      </c>
    </row>
    <row r="669" spans="1:23" ht="45" x14ac:dyDescent="0.25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f t="shared" si="98"/>
        <v>42672.165081018517</v>
      </c>
      <c r="K669">
        <v>1474275463</v>
      </c>
      <c r="L669" s="14">
        <f t="shared" si="90"/>
        <v>42632.165081018517</v>
      </c>
      <c r="M669" s="13">
        <f t="shared" si="91"/>
        <v>2016</v>
      </c>
      <c r="N669" t="b">
        <v>0</v>
      </c>
      <c r="O669">
        <v>28</v>
      </c>
      <c r="P669" t="b">
        <v>0</v>
      </c>
      <c r="Q669" t="s">
        <v>8272</v>
      </c>
      <c r="R669" s="6">
        <f t="shared" si="92"/>
        <v>-0.89980000000000004</v>
      </c>
      <c r="S669" s="10">
        <f t="shared" si="93"/>
        <v>178.92857142857142</v>
      </c>
      <c r="T669" t="str">
        <f t="shared" si="94"/>
        <v>technology/</v>
      </c>
      <c r="U669" t="str">
        <f t="shared" si="95"/>
        <v>wearables</v>
      </c>
      <c r="V669">
        <f t="shared" si="96"/>
        <v>11</v>
      </c>
      <c r="W669">
        <f t="shared" si="97"/>
        <v>20</v>
      </c>
    </row>
    <row r="670" spans="1:23" ht="45" x14ac:dyDescent="0.25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f t="shared" si="98"/>
        <v>42135.622939814813</v>
      </c>
      <c r="K670">
        <v>1427486222</v>
      </c>
      <c r="L670" s="14">
        <f t="shared" si="90"/>
        <v>42090.622939814813</v>
      </c>
      <c r="M670" s="13">
        <f t="shared" si="91"/>
        <v>2015</v>
      </c>
      <c r="N670" t="b">
        <v>0</v>
      </c>
      <c r="O670">
        <v>25</v>
      </c>
      <c r="P670" t="b">
        <v>0</v>
      </c>
      <c r="Q670" t="s">
        <v>8272</v>
      </c>
      <c r="R670" s="6">
        <f t="shared" si="92"/>
        <v>-0.95440000000000003</v>
      </c>
      <c r="S670" s="10">
        <f t="shared" si="93"/>
        <v>27.36</v>
      </c>
      <c r="T670" t="str">
        <f t="shared" si="94"/>
        <v>technology/</v>
      </c>
      <c r="U670" t="str">
        <f t="shared" si="95"/>
        <v>wearables</v>
      </c>
      <c r="V670">
        <f t="shared" si="96"/>
        <v>11</v>
      </c>
      <c r="W670">
        <f t="shared" si="97"/>
        <v>20</v>
      </c>
    </row>
    <row r="671" spans="1:23" ht="60" x14ac:dyDescent="0.25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f t="shared" si="98"/>
        <v>42557.417337962957</v>
      </c>
      <c r="K671">
        <v>1465225258</v>
      </c>
      <c r="L671" s="14">
        <f t="shared" si="90"/>
        <v>42527.417337962957</v>
      </c>
      <c r="M671" s="13">
        <f t="shared" si="91"/>
        <v>2016</v>
      </c>
      <c r="N671" t="b">
        <v>0</v>
      </c>
      <c r="O671">
        <v>28</v>
      </c>
      <c r="P671" t="b">
        <v>0</v>
      </c>
      <c r="Q671" t="s">
        <v>8272</v>
      </c>
      <c r="R671" s="6">
        <f t="shared" si="92"/>
        <v>-0.78492499999999998</v>
      </c>
      <c r="S671" s="10">
        <f t="shared" si="93"/>
        <v>1536.25</v>
      </c>
      <c r="T671" t="str">
        <f t="shared" si="94"/>
        <v>technology/</v>
      </c>
      <c r="U671" t="str">
        <f t="shared" si="95"/>
        <v>wearables</v>
      </c>
      <c r="V671">
        <f t="shared" si="96"/>
        <v>11</v>
      </c>
      <c r="W671">
        <f t="shared" si="97"/>
        <v>20</v>
      </c>
    </row>
    <row r="672" spans="1:23" ht="45" x14ac:dyDescent="0.25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f t="shared" si="98"/>
        <v>42540.131944444445</v>
      </c>
      <c r="K672">
        <v>1463418120</v>
      </c>
      <c r="L672" s="14">
        <f t="shared" si="90"/>
        <v>42506.501388888886</v>
      </c>
      <c r="M672" s="13">
        <f t="shared" si="91"/>
        <v>2016</v>
      </c>
      <c r="N672" t="b">
        <v>0</v>
      </c>
      <c r="O672">
        <v>310</v>
      </c>
      <c r="P672" t="b">
        <v>0</v>
      </c>
      <c r="Q672" t="s">
        <v>8272</v>
      </c>
      <c r="R672" s="6">
        <f t="shared" si="92"/>
        <v>-0.70723333333333338</v>
      </c>
      <c r="S672" s="10">
        <f t="shared" si="93"/>
        <v>84.99677419354839</v>
      </c>
      <c r="T672" t="str">
        <f t="shared" si="94"/>
        <v>technology/</v>
      </c>
      <c r="U672" t="str">
        <f t="shared" si="95"/>
        <v>wearables</v>
      </c>
      <c r="V672">
        <f t="shared" si="96"/>
        <v>11</v>
      </c>
      <c r="W672">
        <f t="shared" si="97"/>
        <v>20</v>
      </c>
    </row>
    <row r="673" spans="1:23" ht="45" x14ac:dyDescent="0.25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f t="shared" si="98"/>
        <v>42017.958333333336</v>
      </c>
      <c r="K673">
        <v>1418315852</v>
      </c>
      <c r="L673" s="14">
        <f t="shared" si="90"/>
        <v>41984.484398148146</v>
      </c>
      <c r="M673" s="13">
        <f t="shared" si="91"/>
        <v>2014</v>
      </c>
      <c r="N673" t="b">
        <v>0</v>
      </c>
      <c r="O673">
        <v>15</v>
      </c>
      <c r="P673" t="b">
        <v>0</v>
      </c>
      <c r="Q673" t="s">
        <v>8272</v>
      </c>
      <c r="R673" s="6">
        <f t="shared" si="92"/>
        <v>-0.60573333333333335</v>
      </c>
      <c r="S673" s="10">
        <f t="shared" si="93"/>
        <v>788.5333333333333</v>
      </c>
      <c r="T673" t="str">
        <f t="shared" si="94"/>
        <v>technology/</v>
      </c>
      <c r="U673" t="str">
        <f t="shared" si="95"/>
        <v>wearables</v>
      </c>
      <c r="V673">
        <f t="shared" si="96"/>
        <v>11</v>
      </c>
      <c r="W673">
        <f t="shared" si="97"/>
        <v>20</v>
      </c>
    </row>
    <row r="674" spans="1:23" ht="45" x14ac:dyDescent="0.25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f t="shared" si="98"/>
        <v>42004.999305555553</v>
      </c>
      <c r="K674">
        <v>1417410964</v>
      </c>
      <c r="L674" s="14">
        <f t="shared" si="90"/>
        <v>41974.011157407404</v>
      </c>
      <c r="M674" s="13">
        <f t="shared" si="91"/>
        <v>2014</v>
      </c>
      <c r="N674" t="b">
        <v>0</v>
      </c>
      <c r="O674">
        <v>215</v>
      </c>
      <c r="P674" t="b">
        <v>0</v>
      </c>
      <c r="Q674" t="s">
        <v>8272</v>
      </c>
      <c r="R674" s="6">
        <f t="shared" si="92"/>
        <v>-0.78371999999999997</v>
      </c>
      <c r="S674" s="10">
        <f t="shared" si="93"/>
        <v>50.29767441860465</v>
      </c>
      <c r="T674" t="str">
        <f t="shared" si="94"/>
        <v>technology/</v>
      </c>
      <c r="U674" t="str">
        <f t="shared" si="95"/>
        <v>wearables</v>
      </c>
      <c r="V674">
        <f t="shared" si="96"/>
        <v>11</v>
      </c>
      <c r="W674">
        <f t="shared" si="97"/>
        <v>20</v>
      </c>
    </row>
    <row r="675" spans="1:23" ht="45" x14ac:dyDescent="0.25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f t="shared" si="98"/>
        <v>41883.6321412037</v>
      </c>
      <c r="K675">
        <v>1405714217</v>
      </c>
      <c r="L675" s="14">
        <f t="shared" si="90"/>
        <v>41838.6321412037</v>
      </c>
      <c r="M675" s="13">
        <f t="shared" si="91"/>
        <v>2014</v>
      </c>
      <c r="N675" t="b">
        <v>0</v>
      </c>
      <c r="O675">
        <v>3</v>
      </c>
      <c r="P675" t="b">
        <v>0</v>
      </c>
      <c r="Q675" t="s">
        <v>8272</v>
      </c>
      <c r="R675" s="6">
        <f t="shared" si="92"/>
        <v>-0.99795</v>
      </c>
      <c r="S675" s="10">
        <f t="shared" si="93"/>
        <v>68.333333333333329</v>
      </c>
      <c r="T675" t="str">
        <f t="shared" si="94"/>
        <v>technology/</v>
      </c>
      <c r="U675" t="str">
        <f t="shared" si="95"/>
        <v>wearables</v>
      </c>
      <c r="V675">
        <f t="shared" si="96"/>
        <v>11</v>
      </c>
      <c r="W675">
        <f t="shared" si="97"/>
        <v>20</v>
      </c>
    </row>
    <row r="676" spans="1:23" ht="30" x14ac:dyDescent="0.25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f t="shared" si="98"/>
        <v>41862.907719907402</v>
      </c>
      <c r="K676">
        <v>1402627627</v>
      </c>
      <c r="L676" s="14">
        <f t="shared" si="90"/>
        <v>41802.907719907402</v>
      </c>
      <c r="M676" s="13">
        <f t="shared" si="91"/>
        <v>2014</v>
      </c>
      <c r="N676" t="b">
        <v>0</v>
      </c>
      <c r="O676">
        <v>2</v>
      </c>
      <c r="P676" t="b">
        <v>0</v>
      </c>
      <c r="Q676" t="s">
        <v>8272</v>
      </c>
      <c r="R676" s="6">
        <f t="shared" si="92"/>
        <v>-0.99970000000000003</v>
      </c>
      <c r="S676" s="10">
        <f t="shared" si="93"/>
        <v>7.5</v>
      </c>
      <c r="T676" t="str">
        <f t="shared" si="94"/>
        <v>technology/</v>
      </c>
      <c r="U676" t="str">
        <f t="shared" si="95"/>
        <v>wearables</v>
      </c>
      <c r="V676">
        <f t="shared" si="96"/>
        <v>11</v>
      </c>
      <c r="W676">
        <f t="shared" si="97"/>
        <v>20</v>
      </c>
    </row>
    <row r="677" spans="1:23" ht="45" x14ac:dyDescent="0.25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f t="shared" si="98"/>
        <v>42005.082638888889</v>
      </c>
      <c r="K677">
        <v>1417558804</v>
      </c>
      <c r="L677" s="14">
        <f t="shared" si="90"/>
        <v>41975.722268518519</v>
      </c>
      <c r="M677" s="13">
        <f t="shared" si="91"/>
        <v>2014</v>
      </c>
      <c r="N677" t="b">
        <v>0</v>
      </c>
      <c r="O677">
        <v>26</v>
      </c>
      <c r="P677" t="b">
        <v>0</v>
      </c>
      <c r="Q677" t="s">
        <v>8272</v>
      </c>
      <c r="R677" s="6">
        <f t="shared" si="92"/>
        <v>-0.85150000000000003</v>
      </c>
      <c r="S677" s="10">
        <f t="shared" si="93"/>
        <v>34.269230769230766</v>
      </c>
      <c r="T677" t="str">
        <f t="shared" si="94"/>
        <v>technology/</v>
      </c>
      <c r="U677" t="str">
        <f t="shared" si="95"/>
        <v>wearables</v>
      </c>
      <c r="V677">
        <f t="shared" si="96"/>
        <v>11</v>
      </c>
      <c r="W677">
        <f t="shared" si="97"/>
        <v>20</v>
      </c>
    </row>
    <row r="678" spans="1:23" ht="60" x14ac:dyDescent="0.25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f t="shared" si="98"/>
        <v>42042.559965277775</v>
      </c>
      <c r="K678">
        <v>1420741581</v>
      </c>
      <c r="L678" s="14">
        <f t="shared" si="90"/>
        <v>42012.559965277775</v>
      </c>
      <c r="M678" s="13">
        <f t="shared" si="91"/>
        <v>2015</v>
      </c>
      <c r="N678" t="b">
        <v>0</v>
      </c>
      <c r="O678">
        <v>24</v>
      </c>
      <c r="P678" t="b">
        <v>0</v>
      </c>
      <c r="Q678" t="s">
        <v>8272</v>
      </c>
      <c r="R678" s="6">
        <f t="shared" si="92"/>
        <v>-0.98529</v>
      </c>
      <c r="S678" s="10">
        <f t="shared" si="93"/>
        <v>61.291666666666664</v>
      </c>
      <c r="T678" t="str">
        <f t="shared" si="94"/>
        <v>technology/</v>
      </c>
      <c r="U678" t="str">
        <f t="shared" si="95"/>
        <v>wearables</v>
      </c>
      <c r="V678">
        <f t="shared" si="96"/>
        <v>11</v>
      </c>
      <c r="W678">
        <f t="shared" si="97"/>
        <v>20</v>
      </c>
    </row>
    <row r="679" spans="1:23" ht="45" x14ac:dyDescent="0.25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f t="shared" si="98"/>
        <v>42549.195543981477</v>
      </c>
      <c r="K679">
        <v>1463218895</v>
      </c>
      <c r="L679" s="14">
        <f t="shared" si="90"/>
        <v>42504.195543981477</v>
      </c>
      <c r="M679" s="13">
        <f t="shared" si="91"/>
        <v>2016</v>
      </c>
      <c r="N679" t="b">
        <v>0</v>
      </c>
      <c r="O679">
        <v>96</v>
      </c>
      <c r="P679" t="b">
        <v>0</v>
      </c>
      <c r="Q679" t="s">
        <v>8272</v>
      </c>
      <c r="R679" s="6">
        <f t="shared" si="92"/>
        <v>-0.74416000000000004</v>
      </c>
      <c r="S679" s="10">
        <f t="shared" si="93"/>
        <v>133.25</v>
      </c>
      <c r="T679" t="str">
        <f t="shared" si="94"/>
        <v>technology/</v>
      </c>
      <c r="U679" t="str">
        <f t="shared" si="95"/>
        <v>wearables</v>
      </c>
      <c r="V679">
        <f t="shared" si="96"/>
        <v>11</v>
      </c>
      <c r="W679">
        <f t="shared" si="97"/>
        <v>20</v>
      </c>
    </row>
    <row r="680" spans="1:23" ht="45" x14ac:dyDescent="0.25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f t="shared" si="98"/>
        <v>42511.168263888881</v>
      </c>
      <c r="K680">
        <v>1461229338</v>
      </c>
      <c r="L680" s="14">
        <f t="shared" si="90"/>
        <v>42481.168263888881</v>
      </c>
      <c r="M680" s="13">
        <f t="shared" si="91"/>
        <v>2016</v>
      </c>
      <c r="N680" t="b">
        <v>0</v>
      </c>
      <c r="O680">
        <v>17</v>
      </c>
      <c r="P680" t="b">
        <v>0</v>
      </c>
      <c r="Q680" t="s">
        <v>8272</v>
      </c>
      <c r="R680" s="6">
        <f t="shared" si="92"/>
        <v>-0.96179310344827584</v>
      </c>
      <c r="S680" s="10">
        <f t="shared" si="93"/>
        <v>65.17647058823529</v>
      </c>
      <c r="T680" t="str">
        <f t="shared" si="94"/>
        <v>technology/</v>
      </c>
      <c r="U680" t="str">
        <f t="shared" si="95"/>
        <v>wearables</v>
      </c>
      <c r="V680">
        <f t="shared" si="96"/>
        <v>11</v>
      </c>
      <c r="W680">
        <f t="shared" si="97"/>
        <v>20</v>
      </c>
    </row>
    <row r="681" spans="1:23" ht="45" x14ac:dyDescent="0.25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f t="shared" si="98"/>
        <v>42616.487372685187</v>
      </c>
      <c r="K681">
        <v>1467736909</v>
      </c>
      <c r="L681" s="14">
        <f t="shared" si="90"/>
        <v>42556.487372685187</v>
      </c>
      <c r="M681" s="13">
        <f t="shared" si="91"/>
        <v>2016</v>
      </c>
      <c r="N681" t="b">
        <v>0</v>
      </c>
      <c r="O681">
        <v>94</v>
      </c>
      <c r="P681" t="b">
        <v>0</v>
      </c>
      <c r="Q681" t="s">
        <v>8272</v>
      </c>
      <c r="R681" s="6">
        <f t="shared" si="92"/>
        <v>-0.84514035087719297</v>
      </c>
      <c r="S681" s="10">
        <f t="shared" si="93"/>
        <v>93.90425531914893</v>
      </c>
      <c r="T681" t="str">
        <f t="shared" si="94"/>
        <v>technology/</v>
      </c>
      <c r="U681" t="str">
        <f t="shared" si="95"/>
        <v>wearables</v>
      </c>
      <c r="V681">
        <f t="shared" si="96"/>
        <v>11</v>
      </c>
      <c r="W681">
        <f t="shared" si="97"/>
        <v>20</v>
      </c>
    </row>
    <row r="682" spans="1:23" ht="45" x14ac:dyDescent="0.25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f t="shared" si="98"/>
        <v>41899.293182870366</v>
      </c>
      <c r="K682">
        <v>1407931331</v>
      </c>
      <c r="L682" s="14">
        <f t="shared" si="90"/>
        <v>41864.293182870366</v>
      </c>
      <c r="M682" s="13">
        <f t="shared" si="91"/>
        <v>2014</v>
      </c>
      <c r="N682" t="b">
        <v>0</v>
      </c>
      <c r="O682">
        <v>129</v>
      </c>
      <c r="P682" t="b">
        <v>0</v>
      </c>
      <c r="Q682" t="s">
        <v>8272</v>
      </c>
      <c r="R682" s="6">
        <f t="shared" si="92"/>
        <v>-0.74087999999999998</v>
      </c>
      <c r="S682" s="10">
        <f t="shared" si="93"/>
        <v>150.65116279069767</v>
      </c>
      <c r="T682" t="str">
        <f t="shared" si="94"/>
        <v>technology/</v>
      </c>
      <c r="U682" t="str">
        <f t="shared" si="95"/>
        <v>wearables</v>
      </c>
      <c r="V682">
        <f t="shared" si="96"/>
        <v>11</v>
      </c>
      <c r="W682">
        <f t="shared" si="97"/>
        <v>20</v>
      </c>
    </row>
    <row r="683" spans="1:23" ht="45" x14ac:dyDescent="0.25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f t="shared" si="98"/>
        <v>42669.597268518519</v>
      </c>
      <c r="K683">
        <v>1474917604</v>
      </c>
      <c r="L683" s="14">
        <f t="shared" si="90"/>
        <v>42639.597268518519</v>
      </c>
      <c r="M683" s="13">
        <f t="shared" si="91"/>
        <v>2016</v>
      </c>
      <c r="N683" t="b">
        <v>0</v>
      </c>
      <c r="O683">
        <v>1</v>
      </c>
      <c r="P683" t="b">
        <v>0</v>
      </c>
      <c r="Q683" t="s">
        <v>8272</v>
      </c>
      <c r="R683" s="6">
        <f t="shared" si="92"/>
        <v>-0.99960000000000004</v>
      </c>
      <c r="S683" s="10">
        <f t="shared" si="93"/>
        <v>1</v>
      </c>
      <c r="T683" t="str">
        <f t="shared" si="94"/>
        <v>technology/</v>
      </c>
      <c r="U683" t="str">
        <f t="shared" si="95"/>
        <v>wearables</v>
      </c>
      <c r="V683">
        <f t="shared" si="96"/>
        <v>11</v>
      </c>
      <c r="W683">
        <f t="shared" si="97"/>
        <v>20</v>
      </c>
    </row>
    <row r="684" spans="1:23" ht="45" x14ac:dyDescent="0.25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f t="shared" si="98"/>
        <v>42808.515300925923</v>
      </c>
      <c r="K684">
        <v>1486923722</v>
      </c>
      <c r="L684" s="14">
        <f t="shared" si="90"/>
        <v>42778.556967592587</v>
      </c>
      <c r="M684" s="13">
        <f t="shared" si="91"/>
        <v>2017</v>
      </c>
      <c r="N684" t="b">
        <v>0</v>
      </c>
      <c r="O684">
        <v>4</v>
      </c>
      <c r="P684" t="b">
        <v>0</v>
      </c>
      <c r="Q684" t="s">
        <v>8272</v>
      </c>
      <c r="R684" s="6">
        <f t="shared" si="92"/>
        <v>-0.99894000000000005</v>
      </c>
      <c r="S684" s="10">
        <f t="shared" si="93"/>
        <v>13.25</v>
      </c>
      <c r="T684" t="str">
        <f t="shared" si="94"/>
        <v>technology/</v>
      </c>
      <c r="U684" t="str">
        <f t="shared" si="95"/>
        <v>wearables</v>
      </c>
      <c r="V684">
        <f t="shared" si="96"/>
        <v>11</v>
      </c>
      <c r="W684">
        <f t="shared" si="97"/>
        <v>20</v>
      </c>
    </row>
    <row r="685" spans="1:23" ht="45" x14ac:dyDescent="0.25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f t="shared" si="98"/>
        <v>42674.691712962966</v>
      </c>
      <c r="K685">
        <v>1474493764</v>
      </c>
      <c r="L685" s="14">
        <f t="shared" si="90"/>
        <v>42634.691712962966</v>
      </c>
      <c r="M685" s="13">
        <f t="shared" si="91"/>
        <v>2016</v>
      </c>
      <c r="N685" t="b">
        <v>0</v>
      </c>
      <c r="O685">
        <v>3</v>
      </c>
      <c r="P685" t="b">
        <v>0</v>
      </c>
      <c r="Q685" t="s">
        <v>8272</v>
      </c>
      <c r="R685" s="6">
        <f t="shared" si="92"/>
        <v>-0.9914857142857143</v>
      </c>
      <c r="S685" s="10">
        <f t="shared" si="93"/>
        <v>99.333333333333329</v>
      </c>
      <c r="T685" t="str">
        <f t="shared" si="94"/>
        <v>technology/</v>
      </c>
      <c r="U685" t="str">
        <f t="shared" si="95"/>
        <v>wearables</v>
      </c>
      <c r="V685">
        <f t="shared" si="96"/>
        <v>11</v>
      </c>
      <c r="W685">
        <f t="shared" si="97"/>
        <v>20</v>
      </c>
    </row>
    <row r="686" spans="1:23" ht="30" x14ac:dyDescent="0.25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f t="shared" si="98"/>
        <v>41844.916666666664</v>
      </c>
      <c r="K686">
        <v>1403176891</v>
      </c>
      <c r="L686" s="14">
        <f t="shared" si="90"/>
        <v>41809.26494212963</v>
      </c>
      <c r="M686" s="13">
        <f t="shared" si="91"/>
        <v>2014</v>
      </c>
      <c r="N686" t="b">
        <v>0</v>
      </c>
      <c r="O686">
        <v>135</v>
      </c>
      <c r="P686" t="b">
        <v>0</v>
      </c>
      <c r="Q686" t="s">
        <v>8272</v>
      </c>
      <c r="R686" s="6">
        <f t="shared" si="92"/>
        <v>-0.9251625</v>
      </c>
      <c r="S686" s="10">
        <f t="shared" si="93"/>
        <v>177.39259259259259</v>
      </c>
      <c r="T686" t="str">
        <f t="shared" si="94"/>
        <v>technology/</v>
      </c>
      <c r="U686" t="str">
        <f t="shared" si="95"/>
        <v>wearables</v>
      </c>
      <c r="V686">
        <f t="shared" si="96"/>
        <v>11</v>
      </c>
      <c r="W686">
        <f t="shared" si="97"/>
        <v>20</v>
      </c>
    </row>
    <row r="687" spans="1:23" ht="45" x14ac:dyDescent="0.25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f t="shared" si="98"/>
        <v>42016.658240740733</v>
      </c>
      <c r="K687">
        <v>1417207672</v>
      </c>
      <c r="L687" s="14">
        <f t="shared" si="90"/>
        <v>41971.658240740733</v>
      </c>
      <c r="M687" s="13">
        <f t="shared" si="91"/>
        <v>2014</v>
      </c>
      <c r="N687" t="b">
        <v>0</v>
      </c>
      <c r="O687">
        <v>10</v>
      </c>
      <c r="P687" t="b">
        <v>0</v>
      </c>
      <c r="Q687" t="s">
        <v>8272</v>
      </c>
      <c r="R687" s="6">
        <f t="shared" si="92"/>
        <v>-0.72350000000000003</v>
      </c>
      <c r="S687" s="10">
        <f t="shared" si="93"/>
        <v>55.3</v>
      </c>
      <c r="T687" t="str">
        <f t="shared" si="94"/>
        <v>technology/</v>
      </c>
      <c r="U687" t="str">
        <f t="shared" si="95"/>
        <v>wearables</v>
      </c>
      <c r="V687">
        <f t="shared" si="96"/>
        <v>11</v>
      </c>
      <c r="W687">
        <f t="shared" si="97"/>
        <v>20</v>
      </c>
    </row>
    <row r="688" spans="1:23" ht="45" x14ac:dyDescent="0.25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f t="shared" si="98"/>
        <v>42219.464930555558</v>
      </c>
      <c r="K688">
        <v>1436026170</v>
      </c>
      <c r="L688" s="14">
        <f t="shared" si="90"/>
        <v>42189.464930555558</v>
      </c>
      <c r="M688" s="13">
        <f t="shared" si="91"/>
        <v>2015</v>
      </c>
      <c r="N688" t="b">
        <v>0</v>
      </c>
      <c r="O688">
        <v>0</v>
      </c>
      <c r="P688" t="b">
        <v>0</v>
      </c>
      <c r="Q688" t="s">
        <v>8272</v>
      </c>
      <c r="R688" s="6">
        <f t="shared" si="92"/>
        <v>-1</v>
      </c>
      <c r="S688" s="10" t="e">
        <f t="shared" si="93"/>
        <v>#DIV/0!</v>
      </c>
      <c r="T688" t="str">
        <f t="shared" si="94"/>
        <v>technology/</v>
      </c>
      <c r="U688" t="str">
        <f t="shared" si="95"/>
        <v>wearables</v>
      </c>
      <c r="V688">
        <f t="shared" si="96"/>
        <v>11</v>
      </c>
      <c r="W688">
        <f t="shared" si="97"/>
        <v>20</v>
      </c>
    </row>
    <row r="689" spans="1:23" ht="45" x14ac:dyDescent="0.25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f t="shared" si="98"/>
        <v>42771.542280092595</v>
      </c>
      <c r="K689">
        <v>1481133653</v>
      </c>
      <c r="L689" s="14">
        <f t="shared" si="90"/>
        <v>42711.542280092595</v>
      </c>
      <c r="M689" s="13">
        <f t="shared" si="91"/>
        <v>2016</v>
      </c>
      <c r="N689" t="b">
        <v>0</v>
      </c>
      <c r="O689">
        <v>6</v>
      </c>
      <c r="P689" t="b">
        <v>0</v>
      </c>
      <c r="Q689" t="s">
        <v>8272</v>
      </c>
      <c r="R689" s="6">
        <f t="shared" si="92"/>
        <v>-0.96450000000000002</v>
      </c>
      <c r="S689" s="10">
        <f t="shared" si="93"/>
        <v>591.66666666666663</v>
      </c>
      <c r="T689" t="str">
        <f t="shared" si="94"/>
        <v>technology/</v>
      </c>
      <c r="U689" t="str">
        <f t="shared" si="95"/>
        <v>wearables</v>
      </c>
      <c r="V689">
        <f t="shared" si="96"/>
        <v>11</v>
      </c>
      <c r="W689">
        <f t="shared" si="97"/>
        <v>20</v>
      </c>
    </row>
    <row r="690" spans="1:23" ht="45" x14ac:dyDescent="0.25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f t="shared" si="98"/>
        <v>42291.896446759252</v>
      </c>
      <c r="K690">
        <v>1442284253</v>
      </c>
      <c r="L690" s="14">
        <f t="shared" si="90"/>
        <v>42261.896446759252</v>
      </c>
      <c r="M690" s="13">
        <f t="shared" si="91"/>
        <v>2015</v>
      </c>
      <c r="N690" t="b">
        <v>0</v>
      </c>
      <c r="O690">
        <v>36</v>
      </c>
      <c r="P690" t="b">
        <v>0</v>
      </c>
      <c r="Q690" t="s">
        <v>8272</v>
      </c>
      <c r="R690" s="6">
        <f t="shared" si="92"/>
        <v>-0.27010000000000001</v>
      </c>
      <c r="S690" s="10">
        <f t="shared" si="93"/>
        <v>405.5</v>
      </c>
      <c r="T690" t="str">
        <f t="shared" si="94"/>
        <v>technology/</v>
      </c>
      <c r="U690" t="str">
        <f t="shared" si="95"/>
        <v>wearables</v>
      </c>
      <c r="V690">
        <f t="shared" si="96"/>
        <v>11</v>
      </c>
      <c r="W690">
        <f t="shared" si="97"/>
        <v>20</v>
      </c>
    </row>
    <row r="691" spans="1:23" ht="45" x14ac:dyDescent="0.25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f t="shared" si="98"/>
        <v>42711.999305555553</v>
      </c>
      <c r="K691">
        <v>1478016097</v>
      </c>
      <c r="L691" s="14">
        <f t="shared" si="90"/>
        <v>42675.459456018514</v>
      </c>
      <c r="M691" s="13">
        <f t="shared" si="91"/>
        <v>2016</v>
      </c>
      <c r="N691" t="b">
        <v>0</v>
      </c>
      <c r="O691">
        <v>336</v>
      </c>
      <c r="P691" t="b">
        <v>0</v>
      </c>
      <c r="Q691" t="s">
        <v>8272</v>
      </c>
      <c r="R691" s="6">
        <f t="shared" si="92"/>
        <v>-0.42351250000000001</v>
      </c>
      <c r="S691" s="10">
        <f t="shared" si="93"/>
        <v>343.14732142857144</v>
      </c>
      <c r="T691" t="str">
        <f t="shared" si="94"/>
        <v>technology/</v>
      </c>
      <c r="U691" t="str">
        <f t="shared" si="95"/>
        <v>wearables</v>
      </c>
      <c r="V691">
        <f t="shared" si="96"/>
        <v>11</v>
      </c>
      <c r="W691">
        <f t="shared" si="97"/>
        <v>20</v>
      </c>
    </row>
    <row r="692" spans="1:23" ht="30" x14ac:dyDescent="0.25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f t="shared" si="98"/>
        <v>42622.041666666664</v>
      </c>
      <c r="K692">
        <v>1469718841</v>
      </c>
      <c r="L692" s="14">
        <f t="shared" si="90"/>
        <v>42579.426400462959</v>
      </c>
      <c r="M692" s="13">
        <f t="shared" si="91"/>
        <v>2016</v>
      </c>
      <c r="N692" t="b">
        <v>0</v>
      </c>
      <c r="O692">
        <v>34</v>
      </c>
      <c r="P692" t="b">
        <v>0</v>
      </c>
      <c r="Q692" t="s">
        <v>8272</v>
      </c>
      <c r="R692" s="6">
        <f t="shared" si="92"/>
        <v>-0.87660000000000005</v>
      </c>
      <c r="S692" s="10">
        <f t="shared" si="93"/>
        <v>72.588235294117652</v>
      </c>
      <c r="T692" t="str">
        <f t="shared" si="94"/>
        <v>technology/</v>
      </c>
      <c r="U692" t="str">
        <f t="shared" si="95"/>
        <v>wearables</v>
      </c>
      <c r="V692">
        <f t="shared" si="96"/>
        <v>11</v>
      </c>
      <c r="W692">
        <f t="shared" si="97"/>
        <v>20</v>
      </c>
    </row>
    <row r="693" spans="1:23" ht="45" x14ac:dyDescent="0.25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f t="shared" si="98"/>
        <v>42185.819976851846</v>
      </c>
      <c r="K693">
        <v>1433292046</v>
      </c>
      <c r="L693" s="14">
        <f t="shared" si="90"/>
        <v>42157.819976851846</v>
      </c>
      <c r="M693" s="13">
        <f t="shared" si="91"/>
        <v>2015</v>
      </c>
      <c r="N693" t="b">
        <v>0</v>
      </c>
      <c r="O693">
        <v>10</v>
      </c>
      <c r="P693" t="b">
        <v>0</v>
      </c>
      <c r="Q693" t="s">
        <v>8272</v>
      </c>
      <c r="R693" s="6">
        <f t="shared" si="92"/>
        <v>-0.99480000000000002</v>
      </c>
      <c r="S693" s="10">
        <f t="shared" si="93"/>
        <v>26</v>
      </c>
      <c r="T693" t="str">
        <f t="shared" si="94"/>
        <v>technology/</v>
      </c>
      <c r="U693" t="str">
        <f t="shared" si="95"/>
        <v>wearables</v>
      </c>
      <c r="V693">
        <f t="shared" si="96"/>
        <v>11</v>
      </c>
      <c r="W693">
        <f t="shared" si="97"/>
        <v>20</v>
      </c>
    </row>
    <row r="694" spans="1:23" ht="45" x14ac:dyDescent="0.25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f t="shared" si="98"/>
        <v>42726.167395833334</v>
      </c>
      <c r="K694">
        <v>1479805263</v>
      </c>
      <c r="L694" s="14">
        <f t="shared" si="90"/>
        <v>42696.167395833334</v>
      </c>
      <c r="M694" s="13">
        <f t="shared" si="91"/>
        <v>2016</v>
      </c>
      <c r="N694" t="b">
        <v>0</v>
      </c>
      <c r="O694">
        <v>201</v>
      </c>
      <c r="P694" t="b">
        <v>0</v>
      </c>
      <c r="Q694" t="s">
        <v>8272</v>
      </c>
      <c r="R694" s="6">
        <f t="shared" si="92"/>
        <v>-0.93469999999999998</v>
      </c>
      <c r="S694" s="10">
        <f t="shared" si="93"/>
        <v>6.4975124378109452</v>
      </c>
      <c r="T694" t="str">
        <f t="shared" si="94"/>
        <v>technology/</v>
      </c>
      <c r="U694" t="str">
        <f t="shared" si="95"/>
        <v>wearables</v>
      </c>
      <c r="V694">
        <f t="shared" si="96"/>
        <v>11</v>
      </c>
      <c r="W694">
        <f t="shared" si="97"/>
        <v>20</v>
      </c>
    </row>
    <row r="695" spans="1:23" ht="30" x14ac:dyDescent="0.25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f t="shared" si="98"/>
        <v>42124.599849537037</v>
      </c>
      <c r="K695">
        <v>1427829827</v>
      </c>
      <c r="L695" s="14">
        <f t="shared" si="90"/>
        <v>42094.599849537037</v>
      </c>
      <c r="M695" s="13">
        <f t="shared" si="91"/>
        <v>2015</v>
      </c>
      <c r="N695" t="b">
        <v>0</v>
      </c>
      <c r="O695">
        <v>296</v>
      </c>
      <c r="P695" t="b">
        <v>0</v>
      </c>
      <c r="Q695" t="s">
        <v>8272</v>
      </c>
      <c r="R695" s="6">
        <f t="shared" si="92"/>
        <v>-0.64661999999999997</v>
      </c>
      <c r="S695" s="10">
        <f t="shared" si="93"/>
        <v>119.38513513513513</v>
      </c>
      <c r="T695" t="str">
        <f t="shared" si="94"/>
        <v>technology/</v>
      </c>
      <c r="U695" t="str">
        <f t="shared" si="95"/>
        <v>wearables</v>
      </c>
      <c r="V695">
        <f t="shared" si="96"/>
        <v>11</v>
      </c>
      <c r="W695">
        <f t="shared" si="97"/>
        <v>20</v>
      </c>
    </row>
    <row r="696" spans="1:23" ht="45" x14ac:dyDescent="0.25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f t="shared" si="98"/>
        <v>42767.455543981479</v>
      </c>
      <c r="K696">
        <v>1483372559</v>
      </c>
      <c r="L696" s="14">
        <f t="shared" si="90"/>
        <v>42737.455543981479</v>
      </c>
      <c r="M696" s="13">
        <f t="shared" si="91"/>
        <v>2017</v>
      </c>
      <c r="N696" t="b">
        <v>0</v>
      </c>
      <c r="O696">
        <v>7</v>
      </c>
      <c r="P696" t="b">
        <v>0</v>
      </c>
      <c r="Q696" t="s">
        <v>8272</v>
      </c>
      <c r="R696" s="6">
        <f t="shared" si="92"/>
        <v>-0.99606666666666666</v>
      </c>
      <c r="S696" s="10">
        <f t="shared" si="93"/>
        <v>84.285714285714292</v>
      </c>
      <c r="T696" t="str">
        <f t="shared" si="94"/>
        <v>technology/</v>
      </c>
      <c r="U696" t="str">
        <f t="shared" si="95"/>
        <v>wearables</v>
      </c>
      <c r="V696">
        <f t="shared" si="96"/>
        <v>11</v>
      </c>
      <c r="W696">
        <f t="shared" si="97"/>
        <v>20</v>
      </c>
    </row>
    <row r="697" spans="1:23" ht="45" x14ac:dyDescent="0.25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f t="shared" si="98"/>
        <v>41943.312731481477</v>
      </c>
      <c r="K697">
        <v>1412166620</v>
      </c>
      <c r="L697" s="14">
        <f t="shared" si="90"/>
        <v>41913.312731481477</v>
      </c>
      <c r="M697" s="13">
        <f t="shared" si="91"/>
        <v>2014</v>
      </c>
      <c r="N697" t="b">
        <v>0</v>
      </c>
      <c r="O697">
        <v>7</v>
      </c>
      <c r="P697" t="b">
        <v>0</v>
      </c>
      <c r="Q697" t="s">
        <v>8272</v>
      </c>
      <c r="R697" s="6">
        <f t="shared" si="92"/>
        <v>-0.98939999999999995</v>
      </c>
      <c r="S697" s="10">
        <f t="shared" si="93"/>
        <v>90.857142857142861</v>
      </c>
      <c r="T697" t="str">
        <f t="shared" si="94"/>
        <v>technology/</v>
      </c>
      <c r="U697" t="str">
        <f t="shared" si="95"/>
        <v>wearables</v>
      </c>
      <c r="V697">
        <f t="shared" si="96"/>
        <v>11</v>
      </c>
      <c r="W697">
        <f t="shared" si="97"/>
        <v>20</v>
      </c>
    </row>
    <row r="698" spans="1:23" ht="30" x14ac:dyDescent="0.25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f t="shared" si="98"/>
        <v>41845.718773148146</v>
      </c>
      <c r="K698">
        <v>1403734502</v>
      </c>
      <c r="L698" s="14">
        <f t="shared" si="90"/>
        <v>41815.718773148146</v>
      </c>
      <c r="M698" s="13">
        <f t="shared" si="91"/>
        <v>2014</v>
      </c>
      <c r="N698" t="b">
        <v>0</v>
      </c>
      <c r="O698">
        <v>1</v>
      </c>
      <c r="P698" t="b">
        <v>0</v>
      </c>
      <c r="Q698" t="s">
        <v>8272</v>
      </c>
      <c r="R698" s="6">
        <f t="shared" si="92"/>
        <v>-0.99999428571428572</v>
      </c>
      <c r="S698" s="10">
        <f t="shared" si="93"/>
        <v>1</v>
      </c>
      <c r="T698" t="str">
        <f t="shared" si="94"/>
        <v>technology/</v>
      </c>
      <c r="U698" t="str">
        <f t="shared" si="95"/>
        <v>wearables</v>
      </c>
      <c r="V698">
        <f t="shared" si="96"/>
        <v>11</v>
      </c>
      <c r="W698">
        <f t="shared" si="97"/>
        <v>20</v>
      </c>
    </row>
    <row r="699" spans="1:23" ht="45" x14ac:dyDescent="0.25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f t="shared" si="98"/>
        <v>42403.314687500002</v>
      </c>
      <c r="K699">
        <v>1453206789</v>
      </c>
      <c r="L699" s="14">
        <f t="shared" si="90"/>
        <v>42388.314687500002</v>
      </c>
      <c r="M699" s="13">
        <f t="shared" si="91"/>
        <v>2016</v>
      </c>
      <c r="N699" t="b">
        <v>0</v>
      </c>
      <c r="O699">
        <v>114</v>
      </c>
      <c r="P699" t="b">
        <v>0</v>
      </c>
      <c r="Q699" t="s">
        <v>8272</v>
      </c>
      <c r="R699" s="6">
        <f t="shared" si="92"/>
        <v>-0.53620000000000001</v>
      </c>
      <c r="S699" s="10">
        <f t="shared" si="93"/>
        <v>20.342105263157894</v>
      </c>
      <c r="T699" t="str">
        <f t="shared" si="94"/>
        <v>technology/</v>
      </c>
      <c r="U699" t="str">
        <f t="shared" si="95"/>
        <v>wearables</v>
      </c>
      <c r="V699">
        <f t="shared" si="96"/>
        <v>11</v>
      </c>
      <c r="W699">
        <f t="shared" si="97"/>
        <v>20</v>
      </c>
    </row>
    <row r="700" spans="1:23" ht="45" x14ac:dyDescent="0.25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f t="shared" si="98"/>
        <v>41899.875</v>
      </c>
      <c r="K700">
        <v>1408141245</v>
      </c>
      <c r="L700" s="14">
        <f t="shared" si="90"/>
        <v>41866.722743055558</v>
      </c>
      <c r="M700" s="13">
        <f t="shared" si="91"/>
        <v>2014</v>
      </c>
      <c r="N700" t="b">
        <v>0</v>
      </c>
      <c r="O700">
        <v>29</v>
      </c>
      <c r="P700" t="b">
        <v>0</v>
      </c>
      <c r="Q700" t="s">
        <v>8272</v>
      </c>
      <c r="R700" s="6">
        <f t="shared" si="92"/>
        <v>-0.84609999999999996</v>
      </c>
      <c r="S700" s="10">
        <f t="shared" si="93"/>
        <v>530.68965517241384</v>
      </c>
      <c r="T700" t="str">
        <f t="shared" si="94"/>
        <v>technology/</v>
      </c>
      <c r="U700" t="str">
        <f t="shared" si="95"/>
        <v>wearables</v>
      </c>
      <c r="V700">
        <f t="shared" si="96"/>
        <v>11</v>
      </c>
      <c r="W700">
        <f t="shared" si="97"/>
        <v>20</v>
      </c>
    </row>
    <row r="701" spans="1:23" ht="45" x14ac:dyDescent="0.25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f t="shared" si="98"/>
        <v>41600.458333333328</v>
      </c>
      <c r="K701">
        <v>1381923548</v>
      </c>
      <c r="L701" s="14">
        <f t="shared" si="90"/>
        <v>41563.277175925927</v>
      </c>
      <c r="M701" s="13">
        <f t="shared" si="91"/>
        <v>2013</v>
      </c>
      <c r="N701" t="b">
        <v>0</v>
      </c>
      <c r="O701">
        <v>890</v>
      </c>
      <c r="P701" t="b">
        <v>0</v>
      </c>
      <c r="Q701" t="s">
        <v>8272</v>
      </c>
      <c r="R701" s="6">
        <f t="shared" si="92"/>
        <v>-0.17577892307692303</v>
      </c>
      <c r="S701" s="10">
        <f t="shared" si="93"/>
        <v>120.39184269662923</v>
      </c>
      <c r="T701" t="str">
        <f t="shared" si="94"/>
        <v>technology/</v>
      </c>
      <c r="U701" t="str">
        <f t="shared" si="95"/>
        <v>wearables</v>
      </c>
      <c r="V701">
        <f t="shared" si="96"/>
        <v>11</v>
      </c>
      <c r="W701">
        <f t="shared" si="97"/>
        <v>20</v>
      </c>
    </row>
    <row r="702" spans="1:23" ht="45" x14ac:dyDescent="0.25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f t="shared" si="98"/>
        <v>42745.480104166665</v>
      </c>
      <c r="K702">
        <v>1481473881</v>
      </c>
      <c r="L702" s="14">
        <f t="shared" si="90"/>
        <v>42715.480104166665</v>
      </c>
      <c r="M702" s="13">
        <f t="shared" si="91"/>
        <v>2016</v>
      </c>
      <c r="N702" t="b">
        <v>0</v>
      </c>
      <c r="O702">
        <v>31</v>
      </c>
      <c r="P702" t="b">
        <v>0</v>
      </c>
      <c r="Q702" t="s">
        <v>8272</v>
      </c>
      <c r="R702" s="6">
        <f t="shared" si="92"/>
        <v>-0.97313333333333329</v>
      </c>
      <c r="S702" s="10">
        <f t="shared" si="93"/>
        <v>13</v>
      </c>
      <c r="T702" t="str">
        <f t="shared" si="94"/>
        <v>technology/</v>
      </c>
      <c r="U702" t="str">
        <f t="shared" si="95"/>
        <v>wearables</v>
      </c>
      <c r="V702">
        <f t="shared" si="96"/>
        <v>11</v>
      </c>
      <c r="W702">
        <f t="shared" si="97"/>
        <v>20</v>
      </c>
    </row>
    <row r="703" spans="1:23" ht="45" x14ac:dyDescent="0.25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f t="shared" si="98"/>
        <v>41843.454629629625</v>
      </c>
      <c r="K703">
        <v>1403538880</v>
      </c>
      <c r="L703" s="14">
        <f t="shared" si="90"/>
        <v>41813.454629629625</v>
      </c>
      <c r="M703" s="13">
        <f t="shared" si="91"/>
        <v>2014</v>
      </c>
      <c r="N703" t="b">
        <v>0</v>
      </c>
      <c r="O703">
        <v>21</v>
      </c>
      <c r="P703" t="b">
        <v>0</v>
      </c>
      <c r="Q703" t="s">
        <v>8272</v>
      </c>
      <c r="R703" s="6">
        <f t="shared" si="92"/>
        <v>-0.73399999999999999</v>
      </c>
      <c r="S703" s="10">
        <f t="shared" si="93"/>
        <v>291.33333333333331</v>
      </c>
      <c r="T703" t="str">
        <f t="shared" si="94"/>
        <v>technology/</v>
      </c>
      <c r="U703" t="str">
        <f t="shared" si="95"/>
        <v>wearables</v>
      </c>
      <c r="V703">
        <f t="shared" si="96"/>
        <v>11</v>
      </c>
      <c r="W703">
        <f t="shared" si="97"/>
        <v>20</v>
      </c>
    </row>
    <row r="704" spans="1:23" ht="45" x14ac:dyDescent="0.25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f t="shared" si="98"/>
        <v>42698.560034722221</v>
      </c>
      <c r="K704">
        <v>1477416387</v>
      </c>
      <c r="L704" s="14">
        <f t="shared" si="90"/>
        <v>42668.518368055556</v>
      </c>
      <c r="M704" s="13">
        <f t="shared" si="91"/>
        <v>2016</v>
      </c>
      <c r="N704" t="b">
        <v>0</v>
      </c>
      <c r="O704">
        <v>37</v>
      </c>
      <c r="P704" t="b">
        <v>0</v>
      </c>
      <c r="Q704" t="s">
        <v>8272</v>
      </c>
      <c r="R704" s="6">
        <f t="shared" si="92"/>
        <v>-0.69186599999999998</v>
      </c>
      <c r="S704" s="10">
        <f t="shared" si="93"/>
        <v>124.9191891891892</v>
      </c>
      <c r="T704" t="str">
        <f t="shared" si="94"/>
        <v>technology/</v>
      </c>
      <c r="U704" t="str">
        <f t="shared" si="95"/>
        <v>wearables</v>
      </c>
      <c r="V704">
        <f t="shared" si="96"/>
        <v>11</v>
      </c>
      <c r="W704">
        <f t="shared" si="97"/>
        <v>20</v>
      </c>
    </row>
    <row r="705" spans="1:23" ht="45" x14ac:dyDescent="0.25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f t="shared" si="98"/>
        <v>42766.772222222215</v>
      </c>
      <c r="K705">
        <v>1481150949</v>
      </c>
      <c r="L705" s="14">
        <f t="shared" si="90"/>
        <v>42711.742465277777</v>
      </c>
      <c r="M705" s="13">
        <f t="shared" si="91"/>
        <v>2016</v>
      </c>
      <c r="N705" t="b">
        <v>0</v>
      </c>
      <c r="O705">
        <v>7</v>
      </c>
      <c r="P705" t="b">
        <v>0</v>
      </c>
      <c r="Q705" t="s">
        <v>8272</v>
      </c>
      <c r="R705" s="6">
        <f t="shared" si="92"/>
        <v>-0.94420000000000004</v>
      </c>
      <c r="S705" s="10">
        <f t="shared" si="93"/>
        <v>119.57142857142857</v>
      </c>
      <c r="T705" t="str">
        <f t="shared" si="94"/>
        <v>technology/</v>
      </c>
      <c r="U705" t="str">
        <f t="shared" si="95"/>
        <v>wearables</v>
      </c>
      <c r="V705">
        <f t="shared" si="96"/>
        <v>11</v>
      </c>
      <c r="W705">
        <f t="shared" si="97"/>
        <v>20</v>
      </c>
    </row>
    <row r="706" spans="1:23" ht="45" x14ac:dyDescent="0.25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f t="shared" si="98"/>
        <v>42785.984583333331</v>
      </c>
      <c r="K706">
        <v>1482381468</v>
      </c>
      <c r="L706" s="14">
        <f t="shared" si="90"/>
        <v>42725.984583333331</v>
      </c>
      <c r="M706" s="13">
        <f t="shared" si="91"/>
        <v>2016</v>
      </c>
      <c r="N706" t="b">
        <v>0</v>
      </c>
      <c r="O706">
        <v>4</v>
      </c>
      <c r="P706" t="b">
        <v>0</v>
      </c>
      <c r="Q706" t="s">
        <v>8272</v>
      </c>
      <c r="R706" s="6">
        <f t="shared" si="92"/>
        <v>-0.9912545454545455</v>
      </c>
      <c r="S706" s="10">
        <f t="shared" si="93"/>
        <v>120.25</v>
      </c>
      <c r="T706" t="str">
        <f t="shared" si="94"/>
        <v>technology/</v>
      </c>
      <c r="U706" t="str">
        <f t="shared" si="95"/>
        <v>wearables</v>
      </c>
      <c r="V706">
        <f t="shared" si="96"/>
        <v>11</v>
      </c>
      <c r="W706">
        <f t="shared" si="97"/>
        <v>20</v>
      </c>
    </row>
    <row r="707" spans="1:23" ht="30" x14ac:dyDescent="0.25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f t="shared" si="98"/>
        <v>42756.283310185179</v>
      </c>
      <c r="K707">
        <v>1482407278</v>
      </c>
      <c r="L707" s="14">
        <f t="shared" ref="L707:L770" si="99">(K707/86400)+25569+(-5/24)</f>
        <v>42726.283310185179</v>
      </c>
      <c r="M707" s="13">
        <f t="shared" ref="M707:M770" si="100">YEAR(L707)</f>
        <v>2016</v>
      </c>
      <c r="N707" t="b">
        <v>0</v>
      </c>
      <c r="O707">
        <v>5</v>
      </c>
      <c r="P707" t="b">
        <v>0</v>
      </c>
      <c r="Q707" t="s">
        <v>8272</v>
      </c>
      <c r="R707" s="6">
        <f t="shared" ref="R707:R770" si="101">(E707-D707)/D707</f>
        <v>-0.99023000000000005</v>
      </c>
      <c r="S707" s="10">
        <f t="shared" ref="S707:S770" si="102">E707/O707</f>
        <v>195.4</v>
      </c>
      <c r="T707" t="str">
        <f t="shared" ref="T707:T770" si="103">LEFT(Q707,V707)</f>
        <v>technology/</v>
      </c>
      <c r="U707" t="str">
        <f t="shared" ref="U707:U770" si="104">RIGHT(Q707, W707-V707)</f>
        <v>wearables</v>
      </c>
      <c r="V707">
        <f t="shared" ref="V707:V770" si="105">FIND("/",Q707)</f>
        <v>11</v>
      </c>
      <c r="W707">
        <f t="shared" ref="W707:W770" si="106">LEN(Q707)</f>
        <v>20</v>
      </c>
    </row>
    <row r="708" spans="1:23" ht="45" x14ac:dyDescent="0.25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f t="shared" ref="J708:J771" si="107">(I708/86400)+25569+(-5/24)</f>
        <v>42718.568749999999</v>
      </c>
      <c r="K708">
        <v>1478130783</v>
      </c>
      <c r="L708" s="14">
        <f t="shared" si="99"/>
        <v>42676.786840277775</v>
      </c>
      <c r="M708" s="13">
        <f t="shared" si="100"/>
        <v>2016</v>
      </c>
      <c r="N708" t="b">
        <v>0</v>
      </c>
      <c r="O708">
        <v>0</v>
      </c>
      <c r="P708" t="b">
        <v>0</v>
      </c>
      <c r="Q708" t="s">
        <v>8272</v>
      </c>
      <c r="R708" s="6">
        <f t="shared" si="101"/>
        <v>-1</v>
      </c>
      <c r="S708" s="10" t="e">
        <f t="shared" si="102"/>
        <v>#DIV/0!</v>
      </c>
      <c r="T708" t="str">
        <f t="shared" si="103"/>
        <v>technology/</v>
      </c>
      <c r="U708" t="str">
        <f t="shared" si="104"/>
        <v>wearables</v>
      </c>
      <c r="V708">
        <f t="shared" si="105"/>
        <v>11</v>
      </c>
      <c r="W708">
        <f t="shared" si="106"/>
        <v>20</v>
      </c>
    </row>
    <row r="709" spans="1:23" ht="45" x14ac:dyDescent="0.25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f t="shared" si="107"/>
        <v>42736.45517361111</v>
      </c>
      <c r="K709">
        <v>1479830127</v>
      </c>
      <c r="L709" s="14">
        <f t="shared" si="99"/>
        <v>42696.45517361111</v>
      </c>
      <c r="M709" s="13">
        <f t="shared" si="100"/>
        <v>2016</v>
      </c>
      <c r="N709" t="b">
        <v>0</v>
      </c>
      <c r="O709">
        <v>456</v>
      </c>
      <c r="P709" t="b">
        <v>0</v>
      </c>
      <c r="Q709" t="s">
        <v>8272</v>
      </c>
      <c r="R709" s="6">
        <f t="shared" si="101"/>
        <v>-0.21072647058823532</v>
      </c>
      <c r="S709" s="10">
        <f t="shared" si="102"/>
        <v>117.69868421052631</v>
      </c>
      <c r="T709" t="str">
        <f t="shared" si="103"/>
        <v>technology/</v>
      </c>
      <c r="U709" t="str">
        <f t="shared" si="104"/>
        <v>wearables</v>
      </c>
      <c r="V709">
        <f t="shared" si="105"/>
        <v>11</v>
      </c>
      <c r="W709">
        <f t="shared" si="106"/>
        <v>20</v>
      </c>
    </row>
    <row r="710" spans="1:23" ht="45" x14ac:dyDescent="0.25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f t="shared" si="107"/>
        <v>41895.372685185182</v>
      </c>
      <c r="K710">
        <v>1405432600</v>
      </c>
      <c r="L710" s="14">
        <f t="shared" si="99"/>
        <v>41835.372685185182</v>
      </c>
      <c r="M710" s="13">
        <f t="shared" si="100"/>
        <v>2014</v>
      </c>
      <c r="N710" t="b">
        <v>0</v>
      </c>
      <c r="O710">
        <v>369</v>
      </c>
      <c r="P710" t="b">
        <v>0</v>
      </c>
      <c r="Q710" t="s">
        <v>8272</v>
      </c>
      <c r="R710" s="6">
        <f t="shared" si="101"/>
        <v>-0.77907499999999996</v>
      </c>
      <c r="S710" s="10">
        <f t="shared" si="102"/>
        <v>23.948509485094849</v>
      </c>
      <c r="T710" t="str">
        <f t="shared" si="103"/>
        <v>technology/</v>
      </c>
      <c r="U710" t="str">
        <f t="shared" si="104"/>
        <v>wearables</v>
      </c>
      <c r="V710">
        <f t="shared" si="105"/>
        <v>11</v>
      </c>
      <c r="W710">
        <f t="shared" si="106"/>
        <v>20</v>
      </c>
    </row>
    <row r="711" spans="1:23" ht="30" x14ac:dyDescent="0.25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f t="shared" si="107"/>
        <v>41977.832858796297</v>
      </c>
      <c r="K711">
        <v>1415149159</v>
      </c>
      <c r="L711" s="14">
        <f t="shared" si="99"/>
        <v>41947.832858796297</v>
      </c>
      <c r="M711" s="13">
        <f t="shared" si="100"/>
        <v>2014</v>
      </c>
      <c r="N711" t="b">
        <v>0</v>
      </c>
      <c r="O711">
        <v>2</v>
      </c>
      <c r="P711" t="b">
        <v>0</v>
      </c>
      <c r="Q711" t="s">
        <v>8272</v>
      </c>
      <c r="R711" s="6">
        <f t="shared" si="101"/>
        <v>-0.99593333333333334</v>
      </c>
      <c r="S711" s="10">
        <f t="shared" si="102"/>
        <v>30.5</v>
      </c>
      <c r="T711" t="str">
        <f t="shared" si="103"/>
        <v>technology/</v>
      </c>
      <c r="U711" t="str">
        <f t="shared" si="104"/>
        <v>wearables</v>
      </c>
      <c r="V711">
        <f t="shared" si="105"/>
        <v>11</v>
      </c>
      <c r="W711">
        <f t="shared" si="106"/>
        <v>20</v>
      </c>
    </row>
    <row r="712" spans="1:23" ht="30" x14ac:dyDescent="0.25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f t="shared" si="107"/>
        <v>41870.822222222218</v>
      </c>
      <c r="K712">
        <v>1405640302</v>
      </c>
      <c r="L712" s="14">
        <f t="shared" si="99"/>
        <v>41837.776643518519</v>
      </c>
      <c r="M712" s="13">
        <f t="shared" si="100"/>
        <v>2014</v>
      </c>
      <c r="N712" t="b">
        <v>0</v>
      </c>
      <c r="O712">
        <v>0</v>
      </c>
      <c r="P712" t="b">
        <v>0</v>
      </c>
      <c r="Q712" t="s">
        <v>8272</v>
      </c>
      <c r="R712" s="6">
        <f t="shared" si="101"/>
        <v>-1</v>
      </c>
      <c r="S712" s="10" t="e">
        <f t="shared" si="102"/>
        <v>#DIV/0!</v>
      </c>
      <c r="T712" t="str">
        <f t="shared" si="103"/>
        <v>technology/</v>
      </c>
      <c r="U712" t="str">
        <f t="shared" si="104"/>
        <v>wearables</v>
      </c>
      <c r="V712">
        <f t="shared" si="105"/>
        <v>11</v>
      </c>
      <c r="W712">
        <f t="shared" si="106"/>
        <v>20</v>
      </c>
    </row>
    <row r="713" spans="1:23" ht="45" x14ac:dyDescent="0.25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f t="shared" si="107"/>
        <v>42718.292453703696</v>
      </c>
      <c r="K713">
        <v>1478257268</v>
      </c>
      <c r="L713" s="14">
        <f t="shared" si="99"/>
        <v>42678.250787037039</v>
      </c>
      <c r="M713" s="13">
        <f t="shared" si="100"/>
        <v>2016</v>
      </c>
      <c r="N713" t="b">
        <v>0</v>
      </c>
      <c r="O713">
        <v>338</v>
      </c>
      <c r="P713" t="b">
        <v>0</v>
      </c>
      <c r="Q713" t="s">
        <v>8272</v>
      </c>
      <c r="R713" s="6">
        <f t="shared" si="101"/>
        <v>-0.66208999999999996</v>
      </c>
      <c r="S713" s="10">
        <f t="shared" si="102"/>
        <v>99.973372781065095</v>
      </c>
      <c r="T713" t="str">
        <f t="shared" si="103"/>
        <v>technology/</v>
      </c>
      <c r="U713" t="str">
        <f t="shared" si="104"/>
        <v>wearables</v>
      </c>
      <c r="V713">
        <f t="shared" si="105"/>
        <v>11</v>
      </c>
      <c r="W713">
        <f t="shared" si="106"/>
        <v>20</v>
      </c>
    </row>
    <row r="714" spans="1:23" ht="45" x14ac:dyDescent="0.25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f t="shared" si="107"/>
        <v>42414.472592592589</v>
      </c>
      <c r="K714">
        <v>1452874832</v>
      </c>
      <c r="L714" s="14">
        <f t="shared" si="99"/>
        <v>42384.472592592589</v>
      </c>
      <c r="M714" s="13">
        <f t="shared" si="100"/>
        <v>2016</v>
      </c>
      <c r="N714" t="b">
        <v>0</v>
      </c>
      <c r="O714">
        <v>4</v>
      </c>
      <c r="P714" t="b">
        <v>0</v>
      </c>
      <c r="Q714" t="s">
        <v>8272</v>
      </c>
      <c r="R714" s="6">
        <f t="shared" si="101"/>
        <v>-0.99783505154639174</v>
      </c>
      <c r="S714" s="10">
        <f t="shared" si="102"/>
        <v>26.25</v>
      </c>
      <c r="T714" t="str">
        <f t="shared" si="103"/>
        <v>technology/</v>
      </c>
      <c r="U714" t="str">
        <f t="shared" si="104"/>
        <v>wearables</v>
      </c>
      <c r="V714">
        <f t="shared" si="105"/>
        <v>11</v>
      </c>
      <c r="W714">
        <f t="shared" si="106"/>
        <v>20</v>
      </c>
    </row>
    <row r="715" spans="1:23" ht="45" x14ac:dyDescent="0.25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f t="shared" si="107"/>
        <v>42526.320972222216</v>
      </c>
      <c r="K715">
        <v>1462538532</v>
      </c>
      <c r="L715" s="14">
        <f t="shared" si="99"/>
        <v>42496.320972222216</v>
      </c>
      <c r="M715" s="13">
        <f t="shared" si="100"/>
        <v>2016</v>
      </c>
      <c r="N715" t="b">
        <v>0</v>
      </c>
      <c r="O715">
        <v>1</v>
      </c>
      <c r="P715" t="b">
        <v>0</v>
      </c>
      <c r="Q715" t="s">
        <v>8272</v>
      </c>
      <c r="R715" s="6">
        <f t="shared" si="101"/>
        <v>-0.99204000000000003</v>
      </c>
      <c r="S715" s="10">
        <f t="shared" si="102"/>
        <v>199</v>
      </c>
      <c r="T715" t="str">
        <f t="shared" si="103"/>
        <v>technology/</v>
      </c>
      <c r="U715" t="str">
        <f t="shared" si="104"/>
        <v>wearables</v>
      </c>
      <c r="V715">
        <f t="shared" si="105"/>
        <v>11</v>
      </c>
      <c r="W715">
        <f t="shared" si="106"/>
        <v>20</v>
      </c>
    </row>
    <row r="716" spans="1:23" ht="45" x14ac:dyDescent="0.25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f t="shared" si="107"/>
        <v>42794.579652777778</v>
      </c>
      <c r="K716">
        <v>1483124082</v>
      </c>
      <c r="L716" s="14">
        <f t="shared" si="99"/>
        <v>42734.579652777778</v>
      </c>
      <c r="M716" s="13">
        <f t="shared" si="100"/>
        <v>2016</v>
      </c>
      <c r="N716" t="b">
        <v>0</v>
      </c>
      <c r="O716">
        <v>28</v>
      </c>
      <c r="P716" t="b">
        <v>0</v>
      </c>
      <c r="Q716" t="s">
        <v>8272</v>
      </c>
      <c r="R716" s="6">
        <f t="shared" si="101"/>
        <v>-0.85006666666666664</v>
      </c>
      <c r="S716" s="10">
        <f t="shared" si="102"/>
        <v>80.321428571428569</v>
      </c>
      <c r="T716" t="str">
        <f t="shared" si="103"/>
        <v>technology/</v>
      </c>
      <c r="U716" t="str">
        <f t="shared" si="104"/>
        <v>wearables</v>
      </c>
      <c r="V716">
        <f t="shared" si="105"/>
        <v>11</v>
      </c>
      <c r="W716">
        <f t="shared" si="106"/>
        <v>20</v>
      </c>
    </row>
    <row r="717" spans="1:23" ht="45" x14ac:dyDescent="0.25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f t="shared" si="107"/>
        <v>42312.924074074072</v>
      </c>
      <c r="K717">
        <v>1443233440</v>
      </c>
      <c r="L717" s="14">
        <f t="shared" si="99"/>
        <v>42272.8824074074</v>
      </c>
      <c r="M717" s="13">
        <f t="shared" si="100"/>
        <v>2015</v>
      </c>
      <c r="N717" t="b">
        <v>0</v>
      </c>
      <c r="O717">
        <v>12</v>
      </c>
      <c r="P717" t="b">
        <v>0</v>
      </c>
      <c r="Q717" t="s">
        <v>8272</v>
      </c>
      <c r="R717" s="6">
        <f t="shared" si="101"/>
        <v>-0.94949090909090905</v>
      </c>
      <c r="S717" s="10">
        <f t="shared" si="102"/>
        <v>115.75</v>
      </c>
      <c r="T717" t="str">
        <f t="shared" si="103"/>
        <v>technology/</v>
      </c>
      <c r="U717" t="str">
        <f t="shared" si="104"/>
        <v>wearables</v>
      </c>
      <c r="V717">
        <f t="shared" si="105"/>
        <v>11</v>
      </c>
      <c r="W717">
        <f t="shared" si="106"/>
        <v>20</v>
      </c>
    </row>
    <row r="718" spans="1:23" ht="45" x14ac:dyDescent="0.25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f t="shared" si="107"/>
        <v>41973.791666666664</v>
      </c>
      <c r="K718">
        <v>1414511307</v>
      </c>
      <c r="L718" s="14">
        <f t="shared" si="99"/>
        <v>41940.450312499997</v>
      </c>
      <c r="M718" s="13">
        <f t="shared" si="100"/>
        <v>2014</v>
      </c>
      <c r="N718" t="b">
        <v>0</v>
      </c>
      <c r="O718">
        <v>16</v>
      </c>
      <c r="P718" t="b">
        <v>0</v>
      </c>
      <c r="Q718" t="s">
        <v>8272</v>
      </c>
      <c r="R718" s="6">
        <f t="shared" si="101"/>
        <v>-0.89785714285714291</v>
      </c>
      <c r="S718" s="10">
        <f t="shared" si="102"/>
        <v>44.6875</v>
      </c>
      <c r="T718" t="str">
        <f t="shared" si="103"/>
        <v>technology/</v>
      </c>
      <c r="U718" t="str">
        <f t="shared" si="104"/>
        <v>wearables</v>
      </c>
      <c r="V718">
        <f t="shared" si="105"/>
        <v>11</v>
      </c>
      <c r="W718">
        <f t="shared" si="106"/>
        <v>20</v>
      </c>
    </row>
    <row r="719" spans="1:23" x14ac:dyDescent="0.25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f t="shared" si="107"/>
        <v>41887.645856481475</v>
      </c>
      <c r="K719">
        <v>1407357002</v>
      </c>
      <c r="L719" s="14">
        <f t="shared" si="99"/>
        <v>41857.645856481475</v>
      </c>
      <c r="M719" s="13">
        <f t="shared" si="100"/>
        <v>2014</v>
      </c>
      <c r="N719" t="b">
        <v>0</v>
      </c>
      <c r="O719">
        <v>4</v>
      </c>
      <c r="P719" t="b">
        <v>0</v>
      </c>
      <c r="Q719" t="s">
        <v>8272</v>
      </c>
      <c r="R719" s="6">
        <f t="shared" si="101"/>
        <v>-0.99695</v>
      </c>
      <c r="S719" s="10">
        <f t="shared" si="102"/>
        <v>76.25</v>
      </c>
      <c r="T719" t="str">
        <f t="shared" si="103"/>
        <v>technology/</v>
      </c>
      <c r="U719" t="str">
        <f t="shared" si="104"/>
        <v>wearables</v>
      </c>
      <c r="V719">
        <f t="shared" si="105"/>
        <v>11</v>
      </c>
      <c r="W719">
        <f t="shared" si="106"/>
        <v>20</v>
      </c>
    </row>
    <row r="720" spans="1:23" ht="45" x14ac:dyDescent="0.25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f t="shared" si="107"/>
        <v>42784.040972222218</v>
      </c>
      <c r="K720">
        <v>1484684247</v>
      </c>
      <c r="L720" s="14">
        <f t="shared" si="99"/>
        <v>42752.637118055551</v>
      </c>
      <c r="M720" s="13">
        <f t="shared" si="100"/>
        <v>2017</v>
      </c>
      <c r="N720" t="b">
        <v>0</v>
      </c>
      <c r="O720">
        <v>4</v>
      </c>
      <c r="P720" t="b">
        <v>0</v>
      </c>
      <c r="Q720" t="s">
        <v>8272</v>
      </c>
      <c r="R720" s="6">
        <f t="shared" si="101"/>
        <v>-0.99250000000000005</v>
      </c>
      <c r="S720" s="10">
        <f t="shared" si="102"/>
        <v>22.5</v>
      </c>
      <c r="T720" t="str">
        <f t="shared" si="103"/>
        <v>technology/</v>
      </c>
      <c r="U720" t="str">
        <f t="shared" si="104"/>
        <v>wearables</v>
      </c>
      <c r="V720">
        <f t="shared" si="105"/>
        <v>11</v>
      </c>
      <c r="W720">
        <f t="shared" si="106"/>
        <v>20</v>
      </c>
    </row>
    <row r="721" spans="1:23" ht="45" x14ac:dyDescent="0.25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f t="shared" si="107"/>
        <v>42422.83189814815</v>
      </c>
      <c r="K721">
        <v>1454979476</v>
      </c>
      <c r="L721" s="14">
        <f t="shared" si="99"/>
        <v>42408.83189814815</v>
      </c>
      <c r="M721" s="13">
        <f t="shared" si="100"/>
        <v>2016</v>
      </c>
      <c r="N721" t="b">
        <v>0</v>
      </c>
      <c r="O721">
        <v>10</v>
      </c>
      <c r="P721" t="b">
        <v>0</v>
      </c>
      <c r="Q721" t="s">
        <v>8272</v>
      </c>
      <c r="R721" s="6">
        <f t="shared" si="101"/>
        <v>-0.98706666666666665</v>
      </c>
      <c r="S721" s="10">
        <f t="shared" si="102"/>
        <v>19.399999999999999</v>
      </c>
      <c r="T721" t="str">
        <f t="shared" si="103"/>
        <v>technology/</v>
      </c>
      <c r="U721" t="str">
        <f t="shared" si="104"/>
        <v>wearables</v>
      </c>
      <c r="V721">
        <f t="shared" si="105"/>
        <v>11</v>
      </c>
      <c r="W721">
        <f t="shared" si="106"/>
        <v>20</v>
      </c>
    </row>
    <row r="722" spans="1:23" ht="45" x14ac:dyDescent="0.25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f t="shared" si="107"/>
        <v>40937.440868055557</v>
      </c>
      <c r="K722">
        <v>1325432091</v>
      </c>
      <c r="L722" s="14">
        <f t="shared" si="99"/>
        <v>40909.440868055557</v>
      </c>
      <c r="M722" s="13">
        <f t="shared" si="100"/>
        <v>2012</v>
      </c>
      <c r="N722" t="b">
        <v>0</v>
      </c>
      <c r="O722">
        <v>41</v>
      </c>
      <c r="P722" t="b">
        <v>1</v>
      </c>
      <c r="Q722" t="s">
        <v>8273</v>
      </c>
      <c r="R722" s="6">
        <f t="shared" si="101"/>
        <v>0.43947368421052629</v>
      </c>
      <c r="S722" s="10">
        <f t="shared" si="102"/>
        <v>66.707317073170728</v>
      </c>
      <c r="T722" t="str">
        <f t="shared" si="103"/>
        <v>publishing/</v>
      </c>
      <c r="U722" t="str">
        <f t="shared" si="104"/>
        <v>nonfiction</v>
      </c>
      <c r="V722">
        <f t="shared" si="105"/>
        <v>11</v>
      </c>
      <c r="W722">
        <f t="shared" si="106"/>
        <v>21</v>
      </c>
    </row>
    <row r="723" spans="1:23" ht="45" x14ac:dyDescent="0.25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f t="shared" si="107"/>
        <v>41852.363506944443</v>
      </c>
      <c r="K723">
        <v>1403012607</v>
      </c>
      <c r="L723" s="14">
        <f t="shared" si="99"/>
        <v>41807.363506944443</v>
      </c>
      <c r="M723" s="13">
        <f t="shared" si="100"/>
        <v>2014</v>
      </c>
      <c r="N723" t="b">
        <v>0</v>
      </c>
      <c r="O723">
        <v>119</v>
      </c>
      <c r="P723" t="b">
        <v>1</v>
      </c>
      <c r="Q723" t="s">
        <v>8273</v>
      </c>
      <c r="R723" s="6">
        <f t="shared" si="101"/>
        <v>0.22109756097560976</v>
      </c>
      <c r="S723" s="10">
        <f t="shared" si="102"/>
        <v>84.142857142857139</v>
      </c>
      <c r="T723" t="str">
        <f t="shared" si="103"/>
        <v>publishing/</v>
      </c>
      <c r="U723" t="str">
        <f t="shared" si="104"/>
        <v>nonfiction</v>
      </c>
      <c r="V723">
        <f t="shared" si="105"/>
        <v>11</v>
      </c>
      <c r="W723">
        <f t="shared" si="106"/>
        <v>21</v>
      </c>
    </row>
    <row r="724" spans="1:23" ht="45" x14ac:dyDescent="0.25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f t="shared" si="107"/>
        <v>41007.555300925924</v>
      </c>
      <c r="K724">
        <v>1331320778</v>
      </c>
      <c r="L724" s="14">
        <f t="shared" si="99"/>
        <v>40977.596967592588</v>
      </c>
      <c r="M724" s="13">
        <f t="shared" si="100"/>
        <v>2012</v>
      </c>
      <c r="N724" t="b">
        <v>0</v>
      </c>
      <c r="O724">
        <v>153</v>
      </c>
      <c r="P724" t="b">
        <v>1</v>
      </c>
      <c r="Q724" t="s">
        <v>8273</v>
      </c>
      <c r="R724" s="6">
        <f t="shared" si="101"/>
        <v>0.32024000000000002</v>
      </c>
      <c r="S724" s="10">
        <f t="shared" si="102"/>
        <v>215.72549019607843</v>
      </c>
      <c r="T724" t="str">
        <f t="shared" si="103"/>
        <v>publishing/</v>
      </c>
      <c r="U724" t="str">
        <f t="shared" si="104"/>
        <v>nonfiction</v>
      </c>
      <c r="V724">
        <f t="shared" si="105"/>
        <v>11</v>
      </c>
      <c r="W724">
        <f t="shared" si="106"/>
        <v>21</v>
      </c>
    </row>
    <row r="725" spans="1:23" ht="30" x14ac:dyDescent="0.25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f t="shared" si="107"/>
        <v>42214.957638888889</v>
      </c>
      <c r="K725">
        <v>1435606549</v>
      </c>
      <c r="L725" s="14">
        <f t="shared" si="99"/>
        <v>42184.608206018514</v>
      </c>
      <c r="M725" s="13">
        <f t="shared" si="100"/>
        <v>2015</v>
      </c>
      <c r="N725" t="b">
        <v>0</v>
      </c>
      <c r="O725">
        <v>100</v>
      </c>
      <c r="P725" t="b">
        <v>1</v>
      </c>
      <c r="Q725" t="s">
        <v>8273</v>
      </c>
      <c r="R725" s="6">
        <f t="shared" si="101"/>
        <v>9.3799999999999994E-2</v>
      </c>
      <c r="S725" s="10">
        <f t="shared" si="102"/>
        <v>54.69</v>
      </c>
      <c r="T725" t="str">
        <f t="shared" si="103"/>
        <v>publishing/</v>
      </c>
      <c r="U725" t="str">
        <f t="shared" si="104"/>
        <v>nonfiction</v>
      </c>
      <c r="V725">
        <f t="shared" si="105"/>
        <v>11</v>
      </c>
      <c r="W725">
        <f t="shared" si="106"/>
        <v>21</v>
      </c>
    </row>
    <row r="726" spans="1:23" ht="45" x14ac:dyDescent="0.25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f t="shared" si="107"/>
        <v>40724.430127314808</v>
      </c>
      <c r="K726">
        <v>1306855163</v>
      </c>
      <c r="L726" s="14">
        <f t="shared" si="99"/>
        <v>40694.430127314808</v>
      </c>
      <c r="M726" s="13">
        <f t="shared" si="100"/>
        <v>2011</v>
      </c>
      <c r="N726" t="b">
        <v>0</v>
      </c>
      <c r="O726">
        <v>143</v>
      </c>
      <c r="P726" t="b">
        <v>1</v>
      </c>
      <c r="Q726" t="s">
        <v>8273</v>
      </c>
      <c r="R726" s="6">
        <f t="shared" si="101"/>
        <v>5.4715714285714319E-2</v>
      </c>
      <c r="S726" s="10">
        <f t="shared" si="102"/>
        <v>51.62944055944056</v>
      </c>
      <c r="T726" t="str">
        <f t="shared" si="103"/>
        <v>publishing/</v>
      </c>
      <c r="U726" t="str">
        <f t="shared" si="104"/>
        <v>nonfiction</v>
      </c>
      <c r="V726">
        <f t="shared" si="105"/>
        <v>11</v>
      </c>
      <c r="W726">
        <f t="shared" si="106"/>
        <v>21</v>
      </c>
    </row>
    <row r="727" spans="1:23" ht="45" x14ac:dyDescent="0.25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f t="shared" si="107"/>
        <v>42351.417962962958</v>
      </c>
      <c r="K727">
        <v>1447426912</v>
      </c>
      <c r="L727" s="14">
        <f t="shared" si="99"/>
        <v>42321.417962962958</v>
      </c>
      <c r="M727" s="13">
        <f t="shared" si="100"/>
        <v>2015</v>
      </c>
      <c r="N727" t="b">
        <v>0</v>
      </c>
      <c r="O727">
        <v>140</v>
      </c>
      <c r="P727" t="b">
        <v>1</v>
      </c>
      <c r="Q727" t="s">
        <v>8273</v>
      </c>
      <c r="R727" s="6">
        <f t="shared" si="101"/>
        <v>3.5000000000000001E-3</v>
      </c>
      <c r="S727" s="10">
        <f t="shared" si="102"/>
        <v>143.35714285714286</v>
      </c>
      <c r="T727" t="str">
        <f t="shared" si="103"/>
        <v>publishing/</v>
      </c>
      <c r="U727" t="str">
        <f t="shared" si="104"/>
        <v>nonfiction</v>
      </c>
      <c r="V727">
        <f t="shared" si="105"/>
        <v>11</v>
      </c>
      <c r="W727">
        <f t="shared" si="106"/>
        <v>21</v>
      </c>
    </row>
    <row r="728" spans="1:23" ht="45" x14ac:dyDescent="0.25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f t="shared" si="107"/>
        <v>41375.834340277775</v>
      </c>
      <c r="K728">
        <v>1363136487</v>
      </c>
      <c r="L728" s="14">
        <f t="shared" si="99"/>
        <v>41345.834340277775</v>
      </c>
      <c r="M728" s="13">
        <f t="shared" si="100"/>
        <v>2013</v>
      </c>
      <c r="N728" t="b">
        <v>0</v>
      </c>
      <c r="O728">
        <v>35</v>
      </c>
      <c r="P728" t="b">
        <v>1</v>
      </c>
      <c r="Q728" t="s">
        <v>8273</v>
      </c>
      <c r="R728" s="6">
        <f t="shared" si="101"/>
        <v>1.4E-2</v>
      </c>
      <c r="S728" s="10">
        <f t="shared" si="102"/>
        <v>72.428571428571431</v>
      </c>
      <c r="T728" t="str">
        <f t="shared" si="103"/>
        <v>publishing/</v>
      </c>
      <c r="U728" t="str">
        <f t="shared" si="104"/>
        <v>nonfiction</v>
      </c>
      <c r="V728">
        <f t="shared" si="105"/>
        <v>11</v>
      </c>
      <c r="W728">
        <f t="shared" si="106"/>
        <v>21</v>
      </c>
    </row>
    <row r="729" spans="1:23" ht="45" x14ac:dyDescent="0.25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f t="shared" si="107"/>
        <v>41288.680555555555</v>
      </c>
      <c r="K729">
        <v>1354580949</v>
      </c>
      <c r="L729" s="14">
        <f t="shared" si="99"/>
        <v>41246.811909722222</v>
      </c>
      <c r="M729" s="13">
        <f t="shared" si="100"/>
        <v>2012</v>
      </c>
      <c r="N729" t="b">
        <v>0</v>
      </c>
      <c r="O729">
        <v>149</v>
      </c>
      <c r="P729" t="b">
        <v>1</v>
      </c>
      <c r="Q729" t="s">
        <v>8273</v>
      </c>
      <c r="R729" s="6">
        <f t="shared" si="101"/>
        <v>0.55514285714285716</v>
      </c>
      <c r="S729" s="10">
        <f t="shared" si="102"/>
        <v>36.530201342281877</v>
      </c>
      <c r="T729" t="str">
        <f t="shared" si="103"/>
        <v>publishing/</v>
      </c>
      <c r="U729" t="str">
        <f t="shared" si="104"/>
        <v>nonfiction</v>
      </c>
      <c r="V729">
        <f t="shared" si="105"/>
        <v>11</v>
      </c>
      <c r="W729">
        <f t="shared" si="106"/>
        <v>21</v>
      </c>
    </row>
    <row r="730" spans="1:23" ht="30" x14ac:dyDescent="0.25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f t="shared" si="107"/>
        <v>40776.629131944443</v>
      </c>
      <c r="K730">
        <v>1310069157</v>
      </c>
      <c r="L730" s="14">
        <f t="shared" si="99"/>
        <v>40731.629131944443</v>
      </c>
      <c r="M730" s="13">
        <f t="shared" si="100"/>
        <v>2011</v>
      </c>
      <c r="N730" t="b">
        <v>0</v>
      </c>
      <c r="O730">
        <v>130</v>
      </c>
      <c r="P730" t="b">
        <v>1</v>
      </c>
      <c r="Q730" t="s">
        <v>8273</v>
      </c>
      <c r="R730" s="6">
        <f t="shared" si="101"/>
        <v>5.5659999999999973E-2</v>
      </c>
      <c r="S730" s="10">
        <f t="shared" si="102"/>
        <v>60.903461538461535</v>
      </c>
      <c r="T730" t="str">
        <f t="shared" si="103"/>
        <v>publishing/</v>
      </c>
      <c r="U730" t="str">
        <f t="shared" si="104"/>
        <v>nonfiction</v>
      </c>
      <c r="V730">
        <f t="shared" si="105"/>
        <v>11</v>
      </c>
      <c r="W730">
        <f t="shared" si="106"/>
        <v>21</v>
      </c>
    </row>
    <row r="731" spans="1:23" ht="45" x14ac:dyDescent="0.25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f t="shared" si="107"/>
        <v>41170.97755787037</v>
      </c>
      <c r="K731">
        <v>1342844861</v>
      </c>
      <c r="L731" s="14">
        <f t="shared" si="99"/>
        <v>41110.97755787037</v>
      </c>
      <c r="M731" s="13">
        <f t="shared" si="100"/>
        <v>2012</v>
      </c>
      <c r="N731" t="b">
        <v>0</v>
      </c>
      <c r="O731">
        <v>120</v>
      </c>
      <c r="P731" t="b">
        <v>1</v>
      </c>
      <c r="Q731" t="s">
        <v>8273</v>
      </c>
      <c r="R731" s="6">
        <f t="shared" si="101"/>
        <v>0.30649999999999999</v>
      </c>
      <c r="S731" s="10">
        <f t="shared" si="102"/>
        <v>43.55</v>
      </c>
      <c r="T731" t="str">
        <f t="shared" si="103"/>
        <v>publishing/</v>
      </c>
      <c r="U731" t="str">
        <f t="shared" si="104"/>
        <v>nonfiction</v>
      </c>
      <c r="V731">
        <f t="shared" si="105"/>
        <v>11</v>
      </c>
      <c r="W731">
        <f t="shared" si="106"/>
        <v>21</v>
      </c>
    </row>
    <row r="732" spans="1:23" ht="30" x14ac:dyDescent="0.25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f t="shared" si="107"/>
        <v>40884.536932870367</v>
      </c>
      <c r="K732">
        <v>1320688391</v>
      </c>
      <c r="L732" s="14">
        <f t="shared" si="99"/>
        <v>40854.536932870367</v>
      </c>
      <c r="M732" s="13">
        <f t="shared" si="100"/>
        <v>2011</v>
      </c>
      <c r="N732" t="b">
        <v>0</v>
      </c>
      <c r="O732">
        <v>265</v>
      </c>
      <c r="P732" t="b">
        <v>1</v>
      </c>
      <c r="Q732" t="s">
        <v>8273</v>
      </c>
      <c r="R732" s="6">
        <f t="shared" si="101"/>
        <v>0.32190000000000002</v>
      </c>
      <c r="S732" s="10">
        <f t="shared" si="102"/>
        <v>99.766037735849054</v>
      </c>
      <c r="T732" t="str">
        <f t="shared" si="103"/>
        <v>publishing/</v>
      </c>
      <c r="U732" t="str">
        <f t="shared" si="104"/>
        <v>nonfiction</v>
      </c>
      <c r="V732">
        <f t="shared" si="105"/>
        <v>11</v>
      </c>
      <c r="W732">
        <f t="shared" si="106"/>
        <v>21</v>
      </c>
    </row>
    <row r="733" spans="1:23" ht="45" x14ac:dyDescent="0.25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f t="shared" si="107"/>
        <v>40930.041666666664</v>
      </c>
      <c r="K733">
        <v>1322852747</v>
      </c>
      <c r="L733" s="14">
        <f t="shared" si="99"/>
        <v>40879.587349537032</v>
      </c>
      <c r="M733" s="13">
        <f t="shared" si="100"/>
        <v>2011</v>
      </c>
      <c r="N733" t="b">
        <v>0</v>
      </c>
      <c r="O733">
        <v>71</v>
      </c>
      <c r="P733" t="b">
        <v>1</v>
      </c>
      <c r="Q733" t="s">
        <v>8273</v>
      </c>
      <c r="R733" s="6">
        <f t="shared" si="101"/>
        <v>0.26</v>
      </c>
      <c r="S733" s="10">
        <f t="shared" si="102"/>
        <v>88.732394366197184</v>
      </c>
      <c r="T733" t="str">
        <f t="shared" si="103"/>
        <v>publishing/</v>
      </c>
      <c r="U733" t="str">
        <f t="shared" si="104"/>
        <v>nonfiction</v>
      </c>
      <c r="V733">
        <f t="shared" si="105"/>
        <v>11</v>
      </c>
      <c r="W733">
        <f t="shared" si="106"/>
        <v>21</v>
      </c>
    </row>
    <row r="734" spans="1:23" ht="45" x14ac:dyDescent="0.25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f t="shared" si="107"/>
        <v>41546.21598379629</v>
      </c>
      <c r="K734">
        <v>1375265461</v>
      </c>
      <c r="L734" s="14">
        <f t="shared" si="99"/>
        <v>41486.21598379629</v>
      </c>
      <c r="M734" s="13">
        <f t="shared" si="100"/>
        <v>2013</v>
      </c>
      <c r="N734" t="b">
        <v>0</v>
      </c>
      <c r="O734">
        <v>13</v>
      </c>
      <c r="P734" t="b">
        <v>1</v>
      </c>
      <c r="Q734" t="s">
        <v>8273</v>
      </c>
      <c r="R734" s="6">
        <f t="shared" si="101"/>
        <v>0.6</v>
      </c>
      <c r="S734" s="10">
        <f t="shared" si="102"/>
        <v>4.9230769230769234</v>
      </c>
      <c r="T734" t="str">
        <f t="shared" si="103"/>
        <v>publishing/</v>
      </c>
      <c r="U734" t="str">
        <f t="shared" si="104"/>
        <v>nonfiction</v>
      </c>
      <c r="V734">
        <f t="shared" si="105"/>
        <v>11</v>
      </c>
      <c r="W734">
        <f t="shared" si="106"/>
        <v>21</v>
      </c>
    </row>
    <row r="735" spans="1:23" ht="45" x14ac:dyDescent="0.25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f t="shared" si="107"/>
        <v>41628.211712962962</v>
      </c>
      <c r="K735">
        <v>1384941892</v>
      </c>
      <c r="L735" s="14">
        <f t="shared" si="99"/>
        <v>41598.211712962962</v>
      </c>
      <c r="M735" s="13">
        <f t="shared" si="100"/>
        <v>2013</v>
      </c>
      <c r="N735" t="b">
        <v>0</v>
      </c>
      <c r="O735">
        <v>169</v>
      </c>
      <c r="P735" t="b">
        <v>1</v>
      </c>
      <c r="Q735" t="s">
        <v>8273</v>
      </c>
      <c r="R735" s="6">
        <f t="shared" si="101"/>
        <v>0.20480000000000001</v>
      </c>
      <c r="S735" s="10">
        <f t="shared" si="102"/>
        <v>17.822485207100591</v>
      </c>
      <c r="T735" t="str">
        <f t="shared" si="103"/>
        <v>publishing/</v>
      </c>
      <c r="U735" t="str">
        <f t="shared" si="104"/>
        <v>nonfiction</v>
      </c>
      <c r="V735">
        <f t="shared" si="105"/>
        <v>11</v>
      </c>
      <c r="W735">
        <f t="shared" si="106"/>
        <v>21</v>
      </c>
    </row>
    <row r="736" spans="1:23" ht="30" x14ac:dyDescent="0.25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f t="shared" si="107"/>
        <v>42132.999999999993</v>
      </c>
      <c r="K736">
        <v>1428465420</v>
      </c>
      <c r="L736" s="14">
        <f t="shared" si="99"/>
        <v>42101.956249999996</v>
      </c>
      <c r="M736" s="13">
        <f t="shared" si="100"/>
        <v>2015</v>
      </c>
      <c r="N736" t="b">
        <v>0</v>
      </c>
      <c r="O736">
        <v>57</v>
      </c>
      <c r="P736" t="b">
        <v>1</v>
      </c>
      <c r="Q736" t="s">
        <v>8273</v>
      </c>
      <c r="R736" s="6">
        <f t="shared" si="101"/>
        <v>0.25529411764705884</v>
      </c>
      <c r="S736" s="10">
        <f t="shared" si="102"/>
        <v>187.19298245614036</v>
      </c>
      <c r="T736" t="str">
        <f t="shared" si="103"/>
        <v>publishing/</v>
      </c>
      <c r="U736" t="str">
        <f t="shared" si="104"/>
        <v>nonfiction</v>
      </c>
      <c r="V736">
        <f t="shared" si="105"/>
        <v>11</v>
      </c>
      <c r="W736">
        <f t="shared" si="106"/>
        <v>21</v>
      </c>
    </row>
    <row r="737" spans="1:23" ht="45" x14ac:dyDescent="0.25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f t="shared" si="107"/>
        <v>41976.818749999999</v>
      </c>
      <c r="K737">
        <v>1414975346</v>
      </c>
      <c r="L737" s="14">
        <f t="shared" si="99"/>
        <v>41945.821134259255</v>
      </c>
      <c r="M737" s="13">
        <f t="shared" si="100"/>
        <v>2014</v>
      </c>
      <c r="N737" t="b">
        <v>0</v>
      </c>
      <c r="O737">
        <v>229</v>
      </c>
      <c r="P737" t="b">
        <v>1</v>
      </c>
      <c r="Q737" t="s">
        <v>8273</v>
      </c>
      <c r="R737" s="6">
        <f t="shared" si="101"/>
        <v>0.14406382978723403</v>
      </c>
      <c r="S737" s="10">
        <f t="shared" si="102"/>
        <v>234.80786026200875</v>
      </c>
      <c r="T737" t="str">
        <f t="shared" si="103"/>
        <v>publishing/</v>
      </c>
      <c r="U737" t="str">
        <f t="shared" si="104"/>
        <v>nonfiction</v>
      </c>
      <c r="V737">
        <f t="shared" si="105"/>
        <v>11</v>
      </c>
      <c r="W737">
        <f t="shared" si="106"/>
        <v>21</v>
      </c>
    </row>
    <row r="738" spans="1:23" ht="45" x14ac:dyDescent="0.25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f t="shared" si="107"/>
        <v>41598.999305555553</v>
      </c>
      <c r="K738">
        <v>1383327440</v>
      </c>
      <c r="L738" s="14">
        <f t="shared" si="99"/>
        <v>41579.525925925926</v>
      </c>
      <c r="M738" s="13">
        <f t="shared" si="100"/>
        <v>2013</v>
      </c>
      <c r="N738" t="b">
        <v>0</v>
      </c>
      <c r="O738">
        <v>108</v>
      </c>
      <c r="P738" t="b">
        <v>1</v>
      </c>
      <c r="Q738" t="s">
        <v>8273</v>
      </c>
      <c r="R738" s="6">
        <f t="shared" si="101"/>
        <v>2.151388888888889</v>
      </c>
      <c r="S738" s="10">
        <f t="shared" si="102"/>
        <v>105.04629629629629</v>
      </c>
      <c r="T738" t="str">
        <f t="shared" si="103"/>
        <v>publishing/</v>
      </c>
      <c r="U738" t="str">
        <f t="shared" si="104"/>
        <v>nonfiction</v>
      </c>
      <c r="V738">
        <f t="shared" si="105"/>
        <v>11</v>
      </c>
      <c r="W738">
        <f t="shared" si="106"/>
        <v>21</v>
      </c>
    </row>
    <row r="739" spans="1:23" ht="45" x14ac:dyDescent="0.25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f t="shared" si="107"/>
        <v>41684.625</v>
      </c>
      <c r="K739">
        <v>1390890987</v>
      </c>
      <c r="L739" s="14">
        <f t="shared" si="99"/>
        <v>41667.066979166666</v>
      </c>
      <c r="M739" s="13">
        <f t="shared" si="100"/>
        <v>2014</v>
      </c>
      <c r="N739" t="b">
        <v>0</v>
      </c>
      <c r="O739">
        <v>108</v>
      </c>
      <c r="P739" t="b">
        <v>1</v>
      </c>
      <c r="Q739" t="s">
        <v>8273</v>
      </c>
      <c r="R739" s="6">
        <f t="shared" si="101"/>
        <v>0.224</v>
      </c>
      <c r="S739" s="10">
        <f t="shared" si="102"/>
        <v>56.666666666666664</v>
      </c>
      <c r="T739" t="str">
        <f t="shared" si="103"/>
        <v>publishing/</v>
      </c>
      <c r="U739" t="str">
        <f t="shared" si="104"/>
        <v>nonfiction</v>
      </c>
      <c r="V739">
        <f t="shared" si="105"/>
        <v>11</v>
      </c>
      <c r="W739">
        <f t="shared" si="106"/>
        <v>21</v>
      </c>
    </row>
    <row r="740" spans="1:23" ht="30" x14ac:dyDescent="0.25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f t="shared" si="107"/>
        <v>41973.999305555553</v>
      </c>
      <c r="K740">
        <v>1414765794</v>
      </c>
      <c r="L740" s="14">
        <f t="shared" si="99"/>
        <v>41943.39576388889</v>
      </c>
      <c r="M740" s="13">
        <f t="shared" si="100"/>
        <v>2014</v>
      </c>
      <c r="N740" t="b">
        <v>0</v>
      </c>
      <c r="O740">
        <v>41</v>
      </c>
      <c r="P740" t="b">
        <v>1</v>
      </c>
      <c r="Q740" t="s">
        <v>8273</v>
      </c>
      <c r="R740" s="6">
        <f t="shared" si="101"/>
        <v>6.7333333333333328E-2</v>
      </c>
      <c r="S740" s="10">
        <f t="shared" si="102"/>
        <v>39.048780487804876</v>
      </c>
      <c r="T740" t="str">
        <f t="shared" si="103"/>
        <v>publishing/</v>
      </c>
      <c r="U740" t="str">
        <f t="shared" si="104"/>
        <v>nonfiction</v>
      </c>
      <c r="V740">
        <f t="shared" si="105"/>
        <v>11</v>
      </c>
      <c r="W740">
        <f t="shared" si="106"/>
        <v>21</v>
      </c>
    </row>
    <row r="741" spans="1:23" ht="45" x14ac:dyDescent="0.25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f t="shared" si="107"/>
        <v>41862.294317129628</v>
      </c>
      <c r="K741">
        <v>1404907429</v>
      </c>
      <c r="L741" s="14">
        <f t="shared" si="99"/>
        <v>41829.294317129628</v>
      </c>
      <c r="M741" s="13">
        <f t="shared" si="100"/>
        <v>2014</v>
      </c>
      <c r="N741" t="b">
        <v>0</v>
      </c>
      <c r="O741">
        <v>139</v>
      </c>
      <c r="P741" t="b">
        <v>1</v>
      </c>
      <c r="Q741" t="s">
        <v>8273</v>
      </c>
      <c r="R741" s="6">
        <f t="shared" si="101"/>
        <v>0.58333333333333337</v>
      </c>
      <c r="S741" s="10">
        <f t="shared" si="102"/>
        <v>68.345323741007192</v>
      </c>
      <c r="T741" t="str">
        <f t="shared" si="103"/>
        <v>publishing/</v>
      </c>
      <c r="U741" t="str">
        <f t="shared" si="104"/>
        <v>nonfiction</v>
      </c>
      <c r="V741">
        <f t="shared" si="105"/>
        <v>11</v>
      </c>
      <c r="W741">
        <f t="shared" si="106"/>
        <v>21</v>
      </c>
    </row>
    <row r="742" spans="1:23" ht="45" x14ac:dyDescent="0.25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f t="shared" si="107"/>
        <v>42175.93844907407</v>
      </c>
      <c r="K742">
        <v>1433647882</v>
      </c>
      <c r="L742" s="14">
        <f t="shared" si="99"/>
        <v>42161.93844907407</v>
      </c>
      <c r="M742" s="13">
        <f t="shared" si="100"/>
        <v>2015</v>
      </c>
      <c r="N742" t="b">
        <v>0</v>
      </c>
      <c r="O742">
        <v>19</v>
      </c>
      <c r="P742" t="b">
        <v>1</v>
      </c>
      <c r="Q742" t="s">
        <v>8273</v>
      </c>
      <c r="R742" s="6">
        <f t="shared" si="101"/>
        <v>7.3999999999999996E-2</v>
      </c>
      <c r="S742" s="10">
        <f t="shared" si="102"/>
        <v>169.57894736842104</v>
      </c>
      <c r="T742" t="str">
        <f t="shared" si="103"/>
        <v>publishing/</v>
      </c>
      <c r="U742" t="str">
        <f t="shared" si="104"/>
        <v>nonfiction</v>
      </c>
      <c r="V742">
        <f t="shared" si="105"/>
        <v>11</v>
      </c>
      <c r="W742">
        <f t="shared" si="106"/>
        <v>21</v>
      </c>
    </row>
    <row r="743" spans="1:23" ht="30" x14ac:dyDescent="0.25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f t="shared" si="107"/>
        <v>41436.439884259256</v>
      </c>
      <c r="K743">
        <v>1367940806</v>
      </c>
      <c r="L743" s="14">
        <f t="shared" si="99"/>
        <v>41401.439884259256</v>
      </c>
      <c r="M743" s="13">
        <f t="shared" si="100"/>
        <v>2013</v>
      </c>
      <c r="N743" t="b">
        <v>0</v>
      </c>
      <c r="O743">
        <v>94</v>
      </c>
      <c r="P743" t="b">
        <v>1</v>
      </c>
      <c r="Q743" t="s">
        <v>8273</v>
      </c>
      <c r="R743" s="6">
        <f t="shared" si="101"/>
        <v>2.2599999999999943E-2</v>
      </c>
      <c r="S743" s="10">
        <f t="shared" si="102"/>
        <v>141.42340425531913</v>
      </c>
      <c r="T743" t="str">
        <f t="shared" si="103"/>
        <v>publishing/</v>
      </c>
      <c r="U743" t="str">
        <f t="shared" si="104"/>
        <v>nonfiction</v>
      </c>
      <c r="V743">
        <f t="shared" si="105"/>
        <v>11</v>
      </c>
      <c r="W743">
        <f t="shared" si="106"/>
        <v>21</v>
      </c>
    </row>
    <row r="744" spans="1:23" ht="45" x14ac:dyDescent="0.25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f t="shared" si="107"/>
        <v>41719.667962962958</v>
      </c>
      <c r="K744">
        <v>1392847312</v>
      </c>
      <c r="L744" s="14">
        <f t="shared" si="99"/>
        <v>41689.709629629629</v>
      </c>
      <c r="M744" s="13">
        <f t="shared" si="100"/>
        <v>2014</v>
      </c>
      <c r="N744" t="b">
        <v>0</v>
      </c>
      <c r="O744">
        <v>23</v>
      </c>
      <c r="P744" t="b">
        <v>1</v>
      </c>
      <c r="Q744" t="s">
        <v>8273</v>
      </c>
      <c r="R744" s="6">
        <f t="shared" si="101"/>
        <v>0.10714285714285714</v>
      </c>
      <c r="S744" s="10">
        <f t="shared" si="102"/>
        <v>67.391304347826093</v>
      </c>
      <c r="T744" t="str">
        <f t="shared" si="103"/>
        <v>publishing/</v>
      </c>
      <c r="U744" t="str">
        <f t="shared" si="104"/>
        <v>nonfiction</v>
      </c>
      <c r="V744">
        <f t="shared" si="105"/>
        <v>11</v>
      </c>
      <c r="W744">
        <f t="shared" si="106"/>
        <v>21</v>
      </c>
    </row>
    <row r="745" spans="1:23" ht="45" x14ac:dyDescent="0.25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f t="shared" si="107"/>
        <v>41015.666666666664</v>
      </c>
      <c r="K745">
        <v>1332435685</v>
      </c>
      <c r="L745" s="14">
        <f t="shared" si="99"/>
        <v>40990.500983796293</v>
      </c>
      <c r="M745" s="13">
        <f t="shared" si="100"/>
        <v>2012</v>
      </c>
      <c r="N745" t="b">
        <v>0</v>
      </c>
      <c r="O745">
        <v>15</v>
      </c>
      <c r="P745" t="b">
        <v>1</v>
      </c>
      <c r="Q745" t="s">
        <v>8273</v>
      </c>
      <c r="R745" s="6">
        <f t="shared" si="101"/>
        <v>0.48</v>
      </c>
      <c r="S745" s="10">
        <f t="shared" si="102"/>
        <v>54.266666666666666</v>
      </c>
      <c r="T745" t="str">
        <f t="shared" si="103"/>
        <v>publishing/</v>
      </c>
      <c r="U745" t="str">
        <f t="shared" si="104"/>
        <v>nonfiction</v>
      </c>
      <c r="V745">
        <f t="shared" si="105"/>
        <v>11</v>
      </c>
      <c r="W745">
        <f t="shared" si="106"/>
        <v>21</v>
      </c>
    </row>
    <row r="746" spans="1:23" ht="30" x14ac:dyDescent="0.25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f t="shared" si="107"/>
        <v>41256.748877314814</v>
      </c>
      <c r="K746">
        <v>1352847503</v>
      </c>
      <c r="L746" s="14">
        <f t="shared" si="99"/>
        <v>41226.748877314814</v>
      </c>
      <c r="M746" s="13">
        <f t="shared" si="100"/>
        <v>2012</v>
      </c>
      <c r="N746" t="b">
        <v>0</v>
      </c>
      <c r="O746">
        <v>62</v>
      </c>
      <c r="P746" t="b">
        <v>1</v>
      </c>
      <c r="Q746" t="s">
        <v>8273</v>
      </c>
      <c r="R746" s="6">
        <f t="shared" si="101"/>
        <v>2.3199999999999998E-2</v>
      </c>
      <c r="S746" s="10">
        <f t="shared" si="102"/>
        <v>82.516129032258064</v>
      </c>
      <c r="T746" t="str">
        <f t="shared" si="103"/>
        <v>publishing/</v>
      </c>
      <c r="U746" t="str">
        <f t="shared" si="104"/>
        <v>nonfiction</v>
      </c>
      <c r="V746">
        <f t="shared" si="105"/>
        <v>11</v>
      </c>
      <c r="W746">
        <f t="shared" si="106"/>
        <v>21</v>
      </c>
    </row>
    <row r="747" spans="1:23" ht="45" x14ac:dyDescent="0.25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f t="shared" si="107"/>
        <v>41397.363946759258</v>
      </c>
      <c r="K747">
        <v>1364996645</v>
      </c>
      <c r="L747" s="14">
        <f t="shared" si="99"/>
        <v>41367.363946759258</v>
      </c>
      <c r="M747" s="13">
        <f t="shared" si="100"/>
        <v>2013</v>
      </c>
      <c r="N747" t="b">
        <v>0</v>
      </c>
      <c r="O747">
        <v>74</v>
      </c>
      <c r="P747" t="b">
        <v>1</v>
      </c>
      <c r="Q747" t="s">
        <v>8273</v>
      </c>
      <c r="R747" s="6">
        <f t="shared" si="101"/>
        <v>0.79099099099099102</v>
      </c>
      <c r="S747" s="10">
        <f t="shared" si="102"/>
        <v>53.729729729729726</v>
      </c>
      <c r="T747" t="str">
        <f t="shared" si="103"/>
        <v>publishing/</v>
      </c>
      <c r="U747" t="str">
        <f t="shared" si="104"/>
        <v>nonfiction</v>
      </c>
      <c r="V747">
        <f t="shared" si="105"/>
        <v>11</v>
      </c>
      <c r="W747">
        <f t="shared" si="106"/>
        <v>21</v>
      </c>
    </row>
    <row r="748" spans="1:23" x14ac:dyDescent="0.25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f t="shared" si="107"/>
        <v>41174.957638888889</v>
      </c>
      <c r="K748">
        <v>1346806909</v>
      </c>
      <c r="L748" s="14">
        <f t="shared" si="99"/>
        <v>41156.834594907406</v>
      </c>
      <c r="M748" s="13">
        <f t="shared" si="100"/>
        <v>2012</v>
      </c>
      <c r="N748" t="b">
        <v>0</v>
      </c>
      <c r="O748">
        <v>97</v>
      </c>
      <c r="P748" t="b">
        <v>1</v>
      </c>
      <c r="Q748" t="s">
        <v>8273</v>
      </c>
      <c r="R748" s="6">
        <f t="shared" si="101"/>
        <v>0.11081352527619685</v>
      </c>
      <c r="S748" s="10">
        <f t="shared" si="102"/>
        <v>34.206185567010309</v>
      </c>
      <c r="T748" t="str">
        <f t="shared" si="103"/>
        <v>publishing/</v>
      </c>
      <c r="U748" t="str">
        <f t="shared" si="104"/>
        <v>nonfiction</v>
      </c>
      <c r="V748">
        <f t="shared" si="105"/>
        <v>11</v>
      </c>
      <c r="W748">
        <f t="shared" si="106"/>
        <v>21</v>
      </c>
    </row>
    <row r="749" spans="1:23" ht="45" x14ac:dyDescent="0.25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f t="shared" si="107"/>
        <v>42019.245833333327</v>
      </c>
      <c r="K749">
        <v>1418649019</v>
      </c>
      <c r="L749" s="14">
        <f t="shared" si="99"/>
        <v>41988.340497685182</v>
      </c>
      <c r="M749" s="13">
        <f t="shared" si="100"/>
        <v>2014</v>
      </c>
      <c r="N749" t="b">
        <v>0</v>
      </c>
      <c r="O749">
        <v>55</v>
      </c>
      <c r="P749" t="b">
        <v>1</v>
      </c>
      <c r="Q749" t="s">
        <v>8273</v>
      </c>
      <c r="R749" s="6">
        <f t="shared" si="101"/>
        <v>4.2857142857142855E-4</v>
      </c>
      <c r="S749" s="10">
        <f t="shared" si="102"/>
        <v>127.32727272727273</v>
      </c>
      <c r="T749" t="str">
        <f t="shared" si="103"/>
        <v>publishing/</v>
      </c>
      <c r="U749" t="str">
        <f t="shared" si="104"/>
        <v>nonfiction</v>
      </c>
      <c r="V749">
        <f t="shared" si="105"/>
        <v>11</v>
      </c>
      <c r="W749">
        <f t="shared" si="106"/>
        <v>21</v>
      </c>
    </row>
    <row r="750" spans="1:23" ht="45" x14ac:dyDescent="0.25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f t="shared" si="107"/>
        <v>41861.638495370367</v>
      </c>
      <c r="K750">
        <v>1405109966</v>
      </c>
      <c r="L750" s="14">
        <f t="shared" si="99"/>
        <v>41831.638495370367</v>
      </c>
      <c r="M750" s="13">
        <f t="shared" si="100"/>
        <v>2014</v>
      </c>
      <c r="N750" t="b">
        <v>0</v>
      </c>
      <c r="O750">
        <v>44</v>
      </c>
      <c r="P750" t="b">
        <v>1</v>
      </c>
      <c r="Q750" t="s">
        <v>8273</v>
      </c>
      <c r="R750" s="6">
        <f t="shared" si="101"/>
        <v>2.5000000000000001E-3</v>
      </c>
      <c r="S750" s="10">
        <f t="shared" si="102"/>
        <v>45.56818181818182</v>
      </c>
      <c r="T750" t="str">
        <f t="shared" si="103"/>
        <v>publishing/</v>
      </c>
      <c r="U750" t="str">
        <f t="shared" si="104"/>
        <v>nonfiction</v>
      </c>
      <c r="V750">
        <f t="shared" si="105"/>
        <v>11</v>
      </c>
      <c r="W750">
        <f t="shared" si="106"/>
        <v>21</v>
      </c>
    </row>
    <row r="751" spans="1:23" ht="45" x14ac:dyDescent="0.25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f t="shared" si="107"/>
        <v>42763.732986111114</v>
      </c>
      <c r="K751">
        <v>1483050930</v>
      </c>
      <c r="L751" s="14">
        <f t="shared" si="99"/>
        <v>42733.732986111114</v>
      </c>
      <c r="M751" s="13">
        <f t="shared" si="100"/>
        <v>2016</v>
      </c>
      <c r="N751" t="b">
        <v>0</v>
      </c>
      <c r="O751">
        <v>110</v>
      </c>
      <c r="P751" t="b">
        <v>1</v>
      </c>
      <c r="Q751" t="s">
        <v>8273</v>
      </c>
      <c r="R751" s="6">
        <f t="shared" si="101"/>
        <v>5.5599999999999997E-2</v>
      </c>
      <c r="S751" s="10">
        <f t="shared" si="102"/>
        <v>95.963636363636368</v>
      </c>
      <c r="T751" t="str">
        <f t="shared" si="103"/>
        <v>publishing/</v>
      </c>
      <c r="U751" t="str">
        <f t="shared" si="104"/>
        <v>nonfiction</v>
      </c>
      <c r="V751">
        <f t="shared" si="105"/>
        <v>11</v>
      </c>
      <c r="W751">
        <f t="shared" si="106"/>
        <v>21</v>
      </c>
    </row>
    <row r="752" spans="1:23" ht="45" x14ac:dyDescent="0.25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f t="shared" si="107"/>
        <v>41329.669814814813</v>
      </c>
      <c r="K752">
        <v>1359147872</v>
      </c>
      <c r="L752" s="14">
        <f t="shared" si="99"/>
        <v>41299.669814814813</v>
      </c>
      <c r="M752" s="13">
        <f t="shared" si="100"/>
        <v>2013</v>
      </c>
      <c r="N752" t="b">
        <v>0</v>
      </c>
      <c r="O752">
        <v>59</v>
      </c>
      <c r="P752" t="b">
        <v>1</v>
      </c>
      <c r="Q752" t="s">
        <v>8273</v>
      </c>
      <c r="R752" s="6">
        <f t="shared" si="101"/>
        <v>2.5877587758775876E-2</v>
      </c>
      <c r="S752" s="10">
        <f t="shared" si="102"/>
        <v>77.271186440677965</v>
      </c>
      <c r="T752" t="str">
        <f t="shared" si="103"/>
        <v>publishing/</v>
      </c>
      <c r="U752" t="str">
        <f t="shared" si="104"/>
        <v>nonfiction</v>
      </c>
      <c r="V752">
        <f t="shared" si="105"/>
        <v>11</v>
      </c>
      <c r="W752">
        <f t="shared" si="106"/>
        <v>21</v>
      </c>
    </row>
    <row r="753" spans="1:23" ht="45" x14ac:dyDescent="0.25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f t="shared" si="107"/>
        <v>40759.422164351847</v>
      </c>
      <c r="K753">
        <v>1308496075</v>
      </c>
      <c r="L753" s="14">
        <f t="shared" si="99"/>
        <v>40713.422164351847</v>
      </c>
      <c r="M753" s="13">
        <f t="shared" si="100"/>
        <v>2011</v>
      </c>
      <c r="N753" t="b">
        <v>0</v>
      </c>
      <c r="O753">
        <v>62</v>
      </c>
      <c r="P753" t="b">
        <v>1</v>
      </c>
      <c r="Q753" t="s">
        <v>8273</v>
      </c>
      <c r="R753" s="6">
        <f t="shared" si="101"/>
        <v>0.185</v>
      </c>
      <c r="S753" s="10">
        <f t="shared" si="102"/>
        <v>57.338709677419352</v>
      </c>
      <c r="T753" t="str">
        <f t="shared" si="103"/>
        <v>publishing/</v>
      </c>
      <c r="U753" t="str">
        <f t="shared" si="104"/>
        <v>nonfiction</v>
      </c>
      <c r="V753">
        <f t="shared" si="105"/>
        <v>11</v>
      </c>
      <c r="W753">
        <f t="shared" si="106"/>
        <v>21</v>
      </c>
    </row>
    <row r="754" spans="1:23" ht="45" x14ac:dyDescent="0.25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f t="shared" si="107"/>
        <v>42659.249999999993</v>
      </c>
      <c r="K754">
        <v>1474884417</v>
      </c>
      <c r="L754" s="14">
        <f t="shared" si="99"/>
        <v>42639.213159722225</v>
      </c>
      <c r="M754" s="13">
        <f t="shared" si="100"/>
        <v>2016</v>
      </c>
      <c r="N754" t="b">
        <v>0</v>
      </c>
      <c r="O754">
        <v>105</v>
      </c>
      <c r="P754" t="b">
        <v>1</v>
      </c>
      <c r="Q754" t="s">
        <v>8273</v>
      </c>
      <c r="R754" s="6">
        <f t="shared" si="101"/>
        <v>0.11700000000000001</v>
      </c>
      <c r="S754" s="10">
        <f t="shared" si="102"/>
        <v>53.19047619047619</v>
      </c>
      <c r="T754" t="str">
        <f t="shared" si="103"/>
        <v>publishing/</v>
      </c>
      <c r="U754" t="str">
        <f t="shared" si="104"/>
        <v>nonfiction</v>
      </c>
      <c r="V754">
        <f t="shared" si="105"/>
        <v>11</v>
      </c>
      <c r="W754">
        <f t="shared" si="106"/>
        <v>21</v>
      </c>
    </row>
    <row r="755" spans="1:23" ht="45" x14ac:dyDescent="0.25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f t="shared" si="107"/>
        <v>42049.381840277776</v>
      </c>
      <c r="K755">
        <v>1421330991</v>
      </c>
      <c r="L755" s="14">
        <f t="shared" si="99"/>
        <v>42019.381840277776</v>
      </c>
      <c r="M755" s="13">
        <f t="shared" si="100"/>
        <v>2015</v>
      </c>
      <c r="N755" t="b">
        <v>0</v>
      </c>
      <c r="O755">
        <v>26</v>
      </c>
      <c r="P755" t="b">
        <v>1</v>
      </c>
      <c r="Q755" t="s">
        <v>8273</v>
      </c>
      <c r="R755" s="6">
        <f t="shared" si="101"/>
        <v>0.28000000000000003</v>
      </c>
      <c r="S755" s="10">
        <f t="shared" si="102"/>
        <v>492.30769230769232</v>
      </c>
      <c r="T755" t="str">
        <f t="shared" si="103"/>
        <v>publishing/</v>
      </c>
      <c r="U755" t="str">
        <f t="shared" si="104"/>
        <v>nonfiction</v>
      </c>
      <c r="V755">
        <f t="shared" si="105"/>
        <v>11</v>
      </c>
      <c r="W755">
        <f t="shared" si="106"/>
        <v>21</v>
      </c>
    </row>
    <row r="756" spans="1:23" ht="45" x14ac:dyDescent="0.25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f t="shared" si="107"/>
        <v>41279.54075231481</v>
      </c>
      <c r="K756">
        <v>1354816721</v>
      </c>
      <c r="L756" s="14">
        <f t="shared" si="99"/>
        <v>41249.54075231481</v>
      </c>
      <c r="M756" s="13">
        <f t="shared" si="100"/>
        <v>2012</v>
      </c>
      <c r="N756" t="b">
        <v>0</v>
      </c>
      <c r="O756">
        <v>49</v>
      </c>
      <c r="P756" t="b">
        <v>1</v>
      </c>
      <c r="Q756" t="s">
        <v>8273</v>
      </c>
      <c r="R756" s="6">
        <f t="shared" si="101"/>
        <v>3.7499999999999999E-2</v>
      </c>
      <c r="S756" s="10">
        <f t="shared" si="102"/>
        <v>42.346938775510203</v>
      </c>
      <c r="T756" t="str">
        <f t="shared" si="103"/>
        <v>publishing/</v>
      </c>
      <c r="U756" t="str">
        <f t="shared" si="104"/>
        <v>nonfiction</v>
      </c>
      <c r="V756">
        <f t="shared" si="105"/>
        <v>11</v>
      </c>
      <c r="W756">
        <f t="shared" si="106"/>
        <v>21</v>
      </c>
    </row>
    <row r="757" spans="1:23" ht="45" x14ac:dyDescent="0.25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f t="shared" si="107"/>
        <v>41413.820138888885</v>
      </c>
      <c r="K757">
        <v>1366381877</v>
      </c>
      <c r="L757" s="14">
        <f t="shared" si="99"/>
        <v>41383.396724537037</v>
      </c>
      <c r="M757" s="13">
        <f t="shared" si="100"/>
        <v>2013</v>
      </c>
      <c r="N757" t="b">
        <v>0</v>
      </c>
      <c r="O757">
        <v>68</v>
      </c>
      <c r="P757" t="b">
        <v>1</v>
      </c>
      <c r="Q757" t="s">
        <v>8273</v>
      </c>
      <c r="R757" s="6">
        <f t="shared" si="101"/>
        <v>1.9076000000000023E-2</v>
      </c>
      <c r="S757" s="10">
        <f t="shared" si="102"/>
        <v>37.466029411764708</v>
      </c>
      <c r="T757" t="str">
        <f t="shared" si="103"/>
        <v>publishing/</v>
      </c>
      <c r="U757" t="str">
        <f t="shared" si="104"/>
        <v>nonfiction</v>
      </c>
      <c r="V757">
        <f t="shared" si="105"/>
        <v>11</v>
      </c>
      <c r="W757">
        <f t="shared" si="106"/>
        <v>21</v>
      </c>
    </row>
    <row r="758" spans="1:23" ht="45" x14ac:dyDescent="0.25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f t="shared" si="107"/>
        <v>40651.516886574071</v>
      </c>
      <c r="K758">
        <v>1297880659</v>
      </c>
      <c r="L758" s="14">
        <f t="shared" si="99"/>
        <v>40590.558553240735</v>
      </c>
      <c r="M758" s="13">
        <f t="shared" si="100"/>
        <v>2011</v>
      </c>
      <c r="N758" t="b">
        <v>0</v>
      </c>
      <c r="O758">
        <v>22</v>
      </c>
      <c r="P758" t="b">
        <v>1</v>
      </c>
      <c r="Q758" t="s">
        <v>8273</v>
      </c>
      <c r="R758" s="6">
        <f t="shared" si="101"/>
        <v>0.17714285714285713</v>
      </c>
      <c r="S758" s="10">
        <f t="shared" si="102"/>
        <v>37.454545454545453</v>
      </c>
      <c r="T758" t="str">
        <f t="shared" si="103"/>
        <v>publishing/</v>
      </c>
      <c r="U758" t="str">
        <f t="shared" si="104"/>
        <v>nonfiction</v>
      </c>
      <c r="V758">
        <f t="shared" si="105"/>
        <v>11</v>
      </c>
      <c r="W758">
        <f t="shared" si="106"/>
        <v>21</v>
      </c>
    </row>
    <row r="759" spans="1:23" ht="45" x14ac:dyDescent="0.25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f t="shared" si="107"/>
        <v>41248.846226851849</v>
      </c>
      <c r="K759">
        <v>1353547114</v>
      </c>
      <c r="L759" s="14">
        <f t="shared" si="99"/>
        <v>41234.846226851849</v>
      </c>
      <c r="M759" s="13">
        <f t="shared" si="100"/>
        <v>2012</v>
      </c>
      <c r="N759" t="b">
        <v>0</v>
      </c>
      <c r="O759">
        <v>18</v>
      </c>
      <c r="P759" t="b">
        <v>1</v>
      </c>
      <c r="Q759" t="s">
        <v>8273</v>
      </c>
      <c r="R759" s="6">
        <f t="shared" si="101"/>
        <v>1.38</v>
      </c>
      <c r="S759" s="10">
        <f t="shared" si="102"/>
        <v>33.055555555555557</v>
      </c>
      <c r="T759" t="str">
        <f t="shared" si="103"/>
        <v>publishing/</v>
      </c>
      <c r="U759" t="str">
        <f t="shared" si="104"/>
        <v>nonfiction</v>
      </c>
      <c r="V759">
        <f t="shared" si="105"/>
        <v>11</v>
      </c>
      <c r="W759">
        <f t="shared" si="106"/>
        <v>21</v>
      </c>
    </row>
    <row r="760" spans="1:23" ht="30" x14ac:dyDescent="0.25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f t="shared" si="107"/>
        <v>40459.628101851849</v>
      </c>
      <c r="K760">
        <v>1283976268</v>
      </c>
      <c r="L760" s="14">
        <f t="shared" si="99"/>
        <v>40429.628101851849</v>
      </c>
      <c r="M760" s="13">
        <f t="shared" si="100"/>
        <v>2010</v>
      </c>
      <c r="N760" t="b">
        <v>0</v>
      </c>
      <c r="O760">
        <v>19</v>
      </c>
      <c r="P760" t="b">
        <v>1</v>
      </c>
      <c r="Q760" t="s">
        <v>8273</v>
      </c>
      <c r="R760" s="6">
        <f t="shared" si="101"/>
        <v>0.02</v>
      </c>
      <c r="S760" s="10">
        <f t="shared" si="102"/>
        <v>134.21052631578948</v>
      </c>
      <c r="T760" t="str">
        <f t="shared" si="103"/>
        <v>publishing/</v>
      </c>
      <c r="U760" t="str">
        <f t="shared" si="104"/>
        <v>nonfiction</v>
      </c>
      <c r="V760">
        <f t="shared" si="105"/>
        <v>11</v>
      </c>
      <c r="W760">
        <f t="shared" si="106"/>
        <v>21</v>
      </c>
    </row>
    <row r="761" spans="1:23" ht="45" x14ac:dyDescent="0.25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f t="shared" si="107"/>
        <v>41829.121979166666</v>
      </c>
      <c r="K761">
        <v>1401436539</v>
      </c>
      <c r="L761" s="14">
        <f t="shared" si="99"/>
        <v>41789.121979166666</v>
      </c>
      <c r="M761" s="13">
        <f t="shared" si="100"/>
        <v>2014</v>
      </c>
      <c r="N761" t="b">
        <v>0</v>
      </c>
      <c r="O761">
        <v>99</v>
      </c>
      <c r="P761" t="b">
        <v>1</v>
      </c>
      <c r="Q761" t="s">
        <v>8273</v>
      </c>
      <c r="R761" s="6">
        <f t="shared" si="101"/>
        <v>1.9199999999999998E-2</v>
      </c>
      <c r="S761" s="10">
        <f t="shared" si="102"/>
        <v>51.474747474747474</v>
      </c>
      <c r="T761" t="str">
        <f t="shared" si="103"/>
        <v>publishing/</v>
      </c>
      <c r="U761" t="str">
        <f t="shared" si="104"/>
        <v>nonfiction</v>
      </c>
      <c r="V761">
        <f t="shared" si="105"/>
        <v>11</v>
      </c>
      <c r="W761">
        <f t="shared" si="106"/>
        <v>21</v>
      </c>
    </row>
    <row r="762" spans="1:23" ht="45" x14ac:dyDescent="0.25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f t="shared" si="107"/>
        <v>42700.597372685188</v>
      </c>
      <c r="K762">
        <v>1477592413</v>
      </c>
      <c r="L762" s="14">
        <f t="shared" si="99"/>
        <v>42670.555706018517</v>
      </c>
      <c r="M762" s="13">
        <f t="shared" si="100"/>
        <v>2016</v>
      </c>
      <c r="N762" t="b">
        <v>0</v>
      </c>
      <c r="O762">
        <v>0</v>
      </c>
      <c r="P762" t="b">
        <v>0</v>
      </c>
      <c r="Q762" t="s">
        <v>8274</v>
      </c>
      <c r="R762" s="6">
        <f t="shared" si="101"/>
        <v>-1</v>
      </c>
      <c r="S762" s="10" t="e">
        <f t="shared" si="102"/>
        <v>#DIV/0!</v>
      </c>
      <c r="T762" t="str">
        <f t="shared" si="103"/>
        <v>publishing/</v>
      </c>
      <c r="U762" t="str">
        <f t="shared" si="104"/>
        <v>fiction</v>
      </c>
      <c r="V762">
        <f t="shared" si="105"/>
        <v>11</v>
      </c>
      <c r="W762">
        <f t="shared" si="106"/>
        <v>18</v>
      </c>
    </row>
    <row r="763" spans="1:23" ht="45" x14ac:dyDescent="0.25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f t="shared" si="107"/>
        <v>41672.543124999997</v>
      </c>
      <c r="K763">
        <v>1388772126</v>
      </c>
      <c r="L763" s="14">
        <f t="shared" si="99"/>
        <v>41642.543124999997</v>
      </c>
      <c r="M763" s="13">
        <f t="shared" si="100"/>
        <v>2014</v>
      </c>
      <c r="N763" t="b">
        <v>0</v>
      </c>
      <c r="O763">
        <v>6</v>
      </c>
      <c r="P763" t="b">
        <v>0</v>
      </c>
      <c r="Q763" t="s">
        <v>8274</v>
      </c>
      <c r="R763" s="6">
        <f t="shared" si="101"/>
        <v>-0.95299999999999996</v>
      </c>
      <c r="S763" s="10">
        <f t="shared" si="102"/>
        <v>39.166666666666664</v>
      </c>
      <c r="T763" t="str">
        <f t="shared" si="103"/>
        <v>publishing/</v>
      </c>
      <c r="U763" t="str">
        <f t="shared" si="104"/>
        <v>fiction</v>
      </c>
      <c r="V763">
        <f t="shared" si="105"/>
        <v>11</v>
      </c>
      <c r="W763">
        <f t="shared" si="106"/>
        <v>18</v>
      </c>
    </row>
    <row r="764" spans="1:23" ht="45" x14ac:dyDescent="0.25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f t="shared" si="107"/>
        <v>42708.041666666664</v>
      </c>
      <c r="K764">
        <v>1479328570</v>
      </c>
      <c r="L764" s="14">
        <f t="shared" si="99"/>
        <v>42690.65011574074</v>
      </c>
      <c r="M764" s="13">
        <f t="shared" si="100"/>
        <v>2016</v>
      </c>
      <c r="N764" t="b">
        <v>0</v>
      </c>
      <c r="O764">
        <v>0</v>
      </c>
      <c r="P764" t="b">
        <v>0</v>
      </c>
      <c r="Q764" t="s">
        <v>8274</v>
      </c>
      <c r="R764" s="6">
        <f t="shared" si="101"/>
        <v>-1</v>
      </c>
      <c r="S764" s="10" t="e">
        <f t="shared" si="102"/>
        <v>#DIV/0!</v>
      </c>
      <c r="T764" t="str">
        <f t="shared" si="103"/>
        <v>publishing/</v>
      </c>
      <c r="U764" t="str">
        <f t="shared" si="104"/>
        <v>fiction</v>
      </c>
      <c r="V764">
        <f t="shared" si="105"/>
        <v>11</v>
      </c>
      <c r="W764">
        <f t="shared" si="106"/>
        <v>18</v>
      </c>
    </row>
    <row r="765" spans="1:23" ht="45" x14ac:dyDescent="0.25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f t="shared" si="107"/>
        <v>41501.238518518519</v>
      </c>
      <c r="K765">
        <v>1373971408</v>
      </c>
      <c r="L765" s="14">
        <f t="shared" si="99"/>
        <v>41471.238518518519</v>
      </c>
      <c r="M765" s="13">
        <f t="shared" si="100"/>
        <v>2013</v>
      </c>
      <c r="N765" t="b">
        <v>0</v>
      </c>
      <c r="O765">
        <v>1</v>
      </c>
      <c r="P765" t="b">
        <v>0</v>
      </c>
      <c r="Q765" t="s">
        <v>8274</v>
      </c>
      <c r="R765" s="6">
        <f t="shared" si="101"/>
        <v>-0.99883449883449882</v>
      </c>
      <c r="S765" s="10">
        <f t="shared" si="102"/>
        <v>5</v>
      </c>
      <c r="T765" t="str">
        <f t="shared" si="103"/>
        <v>publishing/</v>
      </c>
      <c r="U765" t="str">
        <f t="shared" si="104"/>
        <v>fiction</v>
      </c>
      <c r="V765">
        <f t="shared" si="105"/>
        <v>11</v>
      </c>
      <c r="W765">
        <f t="shared" si="106"/>
        <v>18</v>
      </c>
    </row>
    <row r="766" spans="1:23" ht="45" x14ac:dyDescent="0.25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f t="shared" si="107"/>
        <v>42256.964826388888</v>
      </c>
      <c r="K766">
        <v>1439266161</v>
      </c>
      <c r="L766" s="14">
        <f t="shared" si="99"/>
        <v>42226.964826388888</v>
      </c>
      <c r="M766" s="13">
        <f t="shared" si="100"/>
        <v>2015</v>
      </c>
      <c r="N766" t="b">
        <v>0</v>
      </c>
      <c r="O766">
        <v>0</v>
      </c>
      <c r="P766" t="b">
        <v>0</v>
      </c>
      <c r="Q766" t="s">
        <v>8274</v>
      </c>
      <c r="R766" s="6">
        <f t="shared" si="101"/>
        <v>-1</v>
      </c>
      <c r="S766" s="10" t="e">
        <f t="shared" si="102"/>
        <v>#DIV/0!</v>
      </c>
      <c r="T766" t="str">
        <f t="shared" si="103"/>
        <v>publishing/</v>
      </c>
      <c r="U766" t="str">
        <f t="shared" si="104"/>
        <v>fiction</v>
      </c>
      <c r="V766">
        <f t="shared" si="105"/>
        <v>11</v>
      </c>
      <c r="W766">
        <f t="shared" si="106"/>
        <v>18</v>
      </c>
    </row>
    <row r="767" spans="1:23" ht="45" x14ac:dyDescent="0.25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f t="shared" si="107"/>
        <v>41931.334305555552</v>
      </c>
      <c r="K767">
        <v>1411131684</v>
      </c>
      <c r="L767" s="14">
        <f t="shared" si="99"/>
        <v>41901.334305555552</v>
      </c>
      <c r="M767" s="13">
        <f t="shared" si="100"/>
        <v>2014</v>
      </c>
      <c r="N767" t="b">
        <v>0</v>
      </c>
      <c r="O767">
        <v>44</v>
      </c>
      <c r="P767" t="b">
        <v>0</v>
      </c>
      <c r="Q767" t="s">
        <v>8274</v>
      </c>
      <c r="R767" s="6">
        <f t="shared" si="101"/>
        <v>-0.6398571428571429</v>
      </c>
      <c r="S767" s="10">
        <f t="shared" si="102"/>
        <v>57.295454545454547</v>
      </c>
      <c r="T767" t="str">
        <f t="shared" si="103"/>
        <v>publishing/</v>
      </c>
      <c r="U767" t="str">
        <f t="shared" si="104"/>
        <v>fiction</v>
      </c>
      <c r="V767">
        <f t="shared" si="105"/>
        <v>11</v>
      </c>
      <c r="W767">
        <f t="shared" si="106"/>
        <v>18</v>
      </c>
    </row>
    <row r="768" spans="1:23" ht="45" x14ac:dyDescent="0.25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f t="shared" si="107"/>
        <v>42051.57503472222</v>
      </c>
      <c r="K768">
        <v>1421520483</v>
      </c>
      <c r="L768" s="14">
        <f t="shared" si="99"/>
        <v>42021.57503472222</v>
      </c>
      <c r="M768" s="13">
        <f t="shared" si="100"/>
        <v>2015</v>
      </c>
      <c r="N768" t="b">
        <v>0</v>
      </c>
      <c r="O768">
        <v>0</v>
      </c>
      <c r="P768" t="b">
        <v>0</v>
      </c>
      <c r="Q768" t="s">
        <v>8274</v>
      </c>
      <c r="R768" s="6">
        <f t="shared" si="101"/>
        <v>-1</v>
      </c>
      <c r="S768" s="10" t="e">
        <f t="shared" si="102"/>
        <v>#DIV/0!</v>
      </c>
      <c r="T768" t="str">
        <f t="shared" si="103"/>
        <v>publishing/</v>
      </c>
      <c r="U768" t="str">
        <f t="shared" si="104"/>
        <v>fiction</v>
      </c>
      <c r="V768">
        <f t="shared" si="105"/>
        <v>11</v>
      </c>
      <c r="W768">
        <f t="shared" si="106"/>
        <v>18</v>
      </c>
    </row>
    <row r="769" spans="1:23" ht="60" x14ac:dyDescent="0.25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f t="shared" si="107"/>
        <v>42144.935300925928</v>
      </c>
      <c r="K769">
        <v>1429586810</v>
      </c>
      <c r="L769" s="14">
        <f t="shared" si="99"/>
        <v>42114.935300925928</v>
      </c>
      <c r="M769" s="13">
        <f t="shared" si="100"/>
        <v>2015</v>
      </c>
      <c r="N769" t="b">
        <v>0</v>
      </c>
      <c r="O769">
        <v>3</v>
      </c>
      <c r="P769" t="b">
        <v>0</v>
      </c>
      <c r="Q769" t="s">
        <v>8274</v>
      </c>
      <c r="R769" s="6">
        <f t="shared" si="101"/>
        <v>-0.96460000000000001</v>
      </c>
      <c r="S769" s="10">
        <f t="shared" si="102"/>
        <v>59</v>
      </c>
      <c r="T769" t="str">
        <f t="shared" si="103"/>
        <v>publishing/</v>
      </c>
      <c r="U769" t="str">
        <f t="shared" si="104"/>
        <v>fiction</v>
      </c>
      <c r="V769">
        <f t="shared" si="105"/>
        <v>11</v>
      </c>
      <c r="W769">
        <f t="shared" si="106"/>
        <v>18</v>
      </c>
    </row>
    <row r="770" spans="1:23" ht="45" x14ac:dyDescent="0.25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f t="shared" si="107"/>
        <v>41623.998726851853</v>
      </c>
      <c r="K770">
        <v>1384577890</v>
      </c>
      <c r="L770" s="14">
        <f t="shared" si="99"/>
        <v>41593.998726851853</v>
      </c>
      <c r="M770" s="13">
        <f t="shared" si="100"/>
        <v>2013</v>
      </c>
      <c r="N770" t="b">
        <v>0</v>
      </c>
      <c r="O770">
        <v>0</v>
      </c>
      <c r="P770" t="b">
        <v>0</v>
      </c>
      <c r="Q770" t="s">
        <v>8274</v>
      </c>
      <c r="R770" s="6">
        <f t="shared" si="101"/>
        <v>-1</v>
      </c>
      <c r="S770" s="10" t="e">
        <f t="shared" si="102"/>
        <v>#DIV/0!</v>
      </c>
      <c r="T770" t="str">
        <f t="shared" si="103"/>
        <v>publishing/</v>
      </c>
      <c r="U770" t="str">
        <f t="shared" si="104"/>
        <v>fiction</v>
      </c>
      <c r="V770">
        <f t="shared" si="105"/>
        <v>11</v>
      </c>
      <c r="W770">
        <f t="shared" si="106"/>
        <v>18</v>
      </c>
    </row>
    <row r="771" spans="1:23" ht="45" x14ac:dyDescent="0.25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f t="shared" si="107"/>
        <v>41634.788124999999</v>
      </c>
      <c r="K771">
        <v>1385510094</v>
      </c>
      <c r="L771" s="14">
        <f t="shared" ref="L771:L834" si="108">(K771/86400)+25569+(-5/24)</f>
        <v>41604.788124999999</v>
      </c>
      <c r="M771" s="13">
        <f t="shared" ref="M771:M834" si="109">YEAR(L771)</f>
        <v>2013</v>
      </c>
      <c r="N771" t="b">
        <v>0</v>
      </c>
      <c r="O771">
        <v>52</v>
      </c>
      <c r="P771" t="b">
        <v>0</v>
      </c>
      <c r="Q771" t="s">
        <v>8274</v>
      </c>
      <c r="R771" s="6">
        <f t="shared" ref="R771:R834" si="110">(E771-D771)/D771</f>
        <v>-0.58599999999999997</v>
      </c>
      <c r="S771" s="10">
        <f t="shared" ref="S771:S834" si="111">E771/O771</f>
        <v>31.846153846153847</v>
      </c>
      <c r="T771" t="str">
        <f t="shared" ref="T771:T834" si="112">LEFT(Q771,V771)</f>
        <v>publishing/</v>
      </c>
      <c r="U771" t="str">
        <f t="shared" ref="U771:U834" si="113">RIGHT(Q771, W771-V771)</f>
        <v>fiction</v>
      </c>
      <c r="V771">
        <f t="shared" ref="V771:V834" si="114">FIND("/",Q771)</f>
        <v>11</v>
      </c>
      <c r="W771">
        <f t="shared" ref="W771:W834" si="115">LEN(Q771)</f>
        <v>18</v>
      </c>
    </row>
    <row r="772" spans="1:23" ht="45" x14ac:dyDescent="0.25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f t="shared" ref="J772:J835" si="116">(I772/86400)+25569+(-5/24)</f>
        <v>41329.791307870364</v>
      </c>
      <c r="K772">
        <v>1358294369</v>
      </c>
      <c r="L772" s="14">
        <f t="shared" si="108"/>
        <v>41289.791307870364</v>
      </c>
      <c r="M772" s="13">
        <f t="shared" si="109"/>
        <v>2013</v>
      </c>
      <c r="N772" t="b">
        <v>0</v>
      </c>
      <c r="O772">
        <v>0</v>
      </c>
      <c r="P772" t="b">
        <v>0</v>
      </c>
      <c r="Q772" t="s">
        <v>8274</v>
      </c>
      <c r="R772" s="6">
        <f t="shared" si="110"/>
        <v>-1</v>
      </c>
      <c r="S772" s="10" t="e">
        <f t="shared" si="111"/>
        <v>#DIV/0!</v>
      </c>
      <c r="T772" t="str">
        <f t="shared" si="112"/>
        <v>publishing/</v>
      </c>
      <c r="U772" t="str">
        <f t="shared" si="113"/>
        <v>fiction</v>
      </c>
      <c r="V772">
        <f t="shared" si="114"/>
        <v>11</v>
      </c>
      <c r="W772">
        <f t="shared" si="115"/>
        <v>18</v>
      </c>
    </row>
    <row r="773" spans="1:23" ht="45" x14ac:dyDescent="0.25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f t="shared" si="116"/>
        <v>42399.615763888891</v>
      </c>
      <c r="K773">
        <v>1449863202</v>
      </c>
      <c r="L773" s="14">
        <f t="shared" si="108"/>
        <v>42349.615763888891</v>
      </c>
      <c r="M773" s="13">
        <f t="shared" si="109"/>
        <v>2015</v>
      </c>
      <c r="N773" t="b">
        <v>0</v>
      </c>
      <c r="O773">
        <v>1</v>
      </c>
      <c r="P773" t="b">
        <v>0</v>
      </c>
      <c r="Q773" t="s">
        <v>8274</v>
      </c>
      <c r="R773" s="6">
        <f t="shared" si="110"/>
        <v>-0.99973684210526315</v>
      </c>
      <c r="S773" s="10">
        <f t="shared" si="111"/>
        <v>10</v>
      </c>
      <c r="T773" t="str">
        <f t="shared" si="112"/>
        <v>publishing/</v>
      </c>
      <c r="U773" t="str">
        <f t="shared" si="113"/>
        <v>fiction</v>
      </c>
      <c r="V773">
        <f t="shared" si="114"/>
        <v>11</v>
      </c>
      <c r="W773">
        <f t="shared" si="115"/>
        <v>18</v>
      </c>
    </row>
    <row r="774" spans="1:23" ht="60" x14ac:dyDescent="0.25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f t="shared" si="116"/>
        <v>40117.957638888889</v>
      </c>
      <c r="K774">
        <v>1252718519</v>
      </c>
      <c r="L774" s="14">
        <f t="shared" si="108"/>
        <v>40067.848599537036</v>
      </c>
      <c r="M774" s="13">
        <f t="shared" si="109"/>
        <v>2009</v>
      </c>
      <c r="N774" t="b">
        <v>0</v>
      </c>
      <c r="O774">
        <v>1</v>
      </c>
      <c r="P774" t="b">
        <v>0</v>
      </c>
      <c r="Q774" t="s">
        <v>8274</v>
      </c>
      <c r="R774" s="6">
        <f t="shared" si="110"/>
        <v>-0.96666666666666667</v>
      </c>
      <c r="S774" s="10">
        <f t="shared" si="111"/>
        <v>50</v>
      </c>
      <c r="T774" t="str">
        <f t="shared" si="112"/>
        <v>publishing/</v>
      </c>
      <c r="U774" t="str">
        <f t="shared" si="113"/>
        <v>fiction</v>
      </c>
      <c r="V774">
        <f t="shared" si="114"/>
        <v>11</v>
      </c>
      <c r="W774">
        <f t="shared" si="115"/>
        <v>18</v>
      </c>
    </row>
    <row r="775" spans="1:23" ht="45" x14ac:dyDescent="0.25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f t="shared" si="116"/>
        <v>42134.750694444439</v>
      </c>
      <c r="K775">
        <v>1428341985</v>
      </c>
      <c r="L775" s="14">
        <f t="shared" si="108"/>
        <v>42100.527604166666</v>
      </c>
      <c r="M775" s="13">
        <f t="shared" si="109"/>
        <v>2015</v>
      </c>
      <c r="N775" t="b">
        <v>0</v>
      </c>
      <c r="O775">
        <v>2</v>
      </c>
      <c r="P775" t="b">
        <v>0</v>
      </c>
      <c r="Q775" t="s">
        <v>8274</v>
      </c>
      <c r="R775" s="6">
        <f t="shared" si="110"/>
        <v>-0.99148709763234899</v>
      </c>
      <c r="S775" s="10">
        <f t="shared" si="111"/>
        <v>16</v>
      </c>
      <c r="T775" t="str">
        <f t="shared" si="112"/>
        <v>publishing/</v>
      </c>
      <c r="U775" t="str">
        <f t="shared" si="113"/>
        <v>fiction</v>
      </c>
      <c r="V775">
        <f t="shared" si="114"/>
        <v>11</v>
      </c>
      <c r="W775">
        <f t="shared" si="115"/>
        <v>18</v>
      </c>
    </row>
    <row r="776" spans="1:23" ht="45" x14ac:dyDescent="0.25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f t="shared" si="116"/>
        <v>41693.571967592587</v>
      </c>
      <c r="K776">
        <v>1390589018</v>
      </c>
      <c r="L776" s="14">
        <f t="shared" si="108"/>
        <v>41663.571967592587</v>
      </c>
      <c r="M776" s="13">
        <f t="shared" si="109"/>
        <v>2014</v>
      </c>
      <c r="N776" t="b">
        <v>0</v>
      </c>
      <c r="O776">
        <v>9</v>
      </c>
      <c r="P776" t="b">
        <v>0</v>
      </c>
      <c r="Q776" t="s">
        <v>8274</v>
      </c>
      <c r="R776" s="6">
        <f t="shared" si="110"/>
        <v>-0.29799999999999999</v>
      </c>
      <c r="S776" s="10">
        <f t="shared" si="111"/>
        <v>39</v>
      </c>
      <c r="T776" t="str">
        <f t="shared" si="112"/>
        <v>publishing/</v>
      </c>
      <c r="U776" t="str">
        <f t="shared" si="113"/>
        <v>fiction</v>
      </c>
      <c r="V776">
        <f t="shared" si="114"/>
        <v>11</v>
      </c>
      <c r="W776">
        <f t="shared" si="115"/>
        <v>18</v>
      </c>
    </row>
    <row r="777" spans="1:23" ht="45" x14ac:dyDescent="0.25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f t="shared" si="116"/>
        <v>40892.851793981477</v>
      </c>
      <c r="K777">
        <v>1321406795</v>
      </c>
      <c r="L777" s="14">
        <f t="shared" si="108"/>
        <v>40862.851793981477</v>
      </c>
      <c r="M777" s="13">
        <f t="shared" si="109"/>
        <v>2011</v>
      </c>
      <c r="N777" t="b">
        <v>0</v>
      </c>
      <c r="O777">
        <v>5</v>
      </c>
      <c r="P777" t="b">
        <v>0</v>
      </c>
      <c r="Q777" t="s">
        <v>8274</v>
      </c>
      <c r="R777" s="6">
        <f t="shared" si="110"/>
        <v>-0.98299999999999998</v>
      </c>
      <c r="S777" s="10">
        <f t="shared" si="111"/>
        <v>34</v>
      </c>
      <c r="T777" t="str">
        <f t="shared" si="112"/>
        <v>publishing/</v>
      </c>
      <c r="U777" t="str">
        <f t="shared" si="113"/>
        <v>fiction</v>
      </c>
      <c r="V777">
        <f t="shared" si="114"/>
        <v>11</v>
      </c>
      <c r="W777">
        <f t="shared" si="115"/>
        <v>18</v>
      </c>
    </row>
    <row r="778" spans="1:23" ht="45" x14ac:dyDescent="0.25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f t="shared" si="116"/>
        <v>42287.999999999993</v>
      </c>
      <c r="K778">
        <v>1441297645</v>
      </c>
      <c r="L778" s="14">
        <f t="shared" si="108"/>
        <v>42250.477372685178</v>
      </c>
      <c r="M778" s="13">
        <f t="shared" si="109"/>
        <v>2015</v>
      </c>
      <c r="N778" t="b">
        <v>0</v>
      </c>
      <c r="O778">
        <v>57</v>
      </c>
      <c r="P778" t="b">
        <v>0</v>
      </c>
      <c r="Q778" t="s">
        <v>8274</v>
      </c>
      <c r="R778" s="6">
        <f t="shared" si="110"/>
        <v>-0.48599999999999999</v>
      </c>
      <c r="S778" s="10">
        <f t="shared" si="111"/>
        <v>63.122807017543863</v>
      </c>
      <c r="T778" t="str">
        <f t="shared" si="112"/>
        <v>publishing/</v>
      </c>
      <c r="U778" t="str">
        <f t="shared" si="113"/>
        <v>fiction</v>
      </c>
      <c r="V778">
        <f t="shared" si="114"/>
        <v>11</v>
      </c>
      <c r="W778">
        <f t="shared" si="115"/>
        <v>18</v>
      </c>
    </row>
    <row r="779" spans="1:23" ht="45" x14ac:dyDescent="0.25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f t="shared" si="116"/>
        <v>41486.772881944438</v>
      </c>
      <c r="K779">
        <v>1372721577</v>
      </c>
      <c r="L779" s="14">
        <f t="shared" si="108"/>
        <v>41456.772881944438</v>
      </c>
      <c r="M779" s="13">
        <f t="shared" si="109"/>
        <v>2013</v>
      </c>
      <c r="N779" t="b">
        <v>0</v>
      </c>
      <c r="O779">
        <v>3</v>
      </c>
      <c r="P779" t="b">
        <v>0</v>
      </c>
      <c r="Q779" t="s">
        <v>8274</v>
      </c>
      <c r="R779" s="6">
        <f t="shared" si="110"/>
        <v>-0.99299999999999999</v>
      </c>
      <c r="S779" s="10">
        <f t="shared" si="111"/>
        <v>7</v>
      </c>
      <c r="T779" t="str">
        <f t="shared" si="112"/>
        <v>publishing/</v>
      </c>
      <c r="U779" t="str">
        <f t="shared" si="113"/>
        <v>fiction</v>
      </c>
      <c r="V779">
        <f t="shared" si="114"/>
        <v>11</v>
      </c>
      <c r="W779">
        <f t="shared" si="115"/>
        <v>18</v>
      </c>
    </row>
    <row r="780" spans="1:23" ht="45" x14ac:dyDescent="0.25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f t="shared" si="116"/>
        <v>41759.493981481479</v>
      </c>
      <c r="K780">
        <v>1396284680</v>
      </c>
      <c r="L780" s="14">
        <f t="shared" si="108"/>
        <v>41729.493981481479</v>
      </c>
      <c r="M780" s="13">
        <f t="shared" si="109"/>
        <v>2014</v>
      </c>
      <c r="N780" t="b">
        <v>0</v>
      </c>
      <c r="O780">
        <v>1</v>
      </c>
      <c r="P780" t="b">
        <v>0</v>
      </c>
      <c r="Q780" t="s">
        <v>8274</v>
      </c>
      <c r="R780" s="6">
        <f t="shared" si="110"/>
        <v>-0.996</v>
      </c>
      <c r="S780" s="10">
        <f t="shared" si="111"/>
        <v>2</v>
      </c>
      <c r="T780" t="str">
        <f t="shared" si="112"/>
        <v>publishing/</v>
      </c>
      <c r="U780" t="str">
        <f t="shared" si="113"/>
        <v>fiction</v>
      </c>
      <c r="V780">
        <f t="shared" si="114"/>
        <v>11</v>
      </c>
      <c r="W780">
        <f t="shared" si="115"/>
        <v>18</v>
      </c>
    </row>
    <row r="781" spans="1:23" ht="45" x14ac:dyDescent="0.25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f t="shared" si="116"/>
        <v>40465.958333333328</v>
      </c>
      <c r="K781">
        <v>1284567905</v>
      </c>
      <c r="L781" s="14">
        <f t="shared" si="108"/>
        <v>40436.475752314815</v>
      </c>
      <c r="M781" s="13">
        <f t="shared" si="109"/>
        <v>2010</v>
      </c>
      <c r="N781" t="b">
        <v>0</v>
      </c>
      <c r="O781">
        <v>6</v>
      </c>
      <c r="P781" t="b">
        <v>0</v>
      </c>
      <c r="Q781" t="s">
        <v>8274</v>
      </c>
      <c r="R781" s="6">
        <f t="shared" si="110"/>
        <v>-0.97333333333333338</v>
      </c>
      <c r="S781" s="10">
        <f t="shared" si="111"/>
        <v>66.666666666666671</v>
      </c>
      <c r="T781" t="str">
        <f t="shared" si="112"/>
        <v>publishing/</v>
      </c>
      <c r="U781" t="str">
        <f t="shared" si="113"/>
        <v>fiction</v>
      </c>
      <c r="V781">
        <f t="shared" si="114"/>
        <v>11</v>
      </c>
      <c r="W781">
        <f t="shared" si="115"/>
        <v>18</v>
      </c>
    </row>
    <row r="782" spans="1:23" ht="30" x14ac:dyDescent="0.25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f t="shared" si="116"/>
        <v>40666.465567129628</v>
      </c>
      <c r="K782">
        <v>1301847025</v>
      </c>
      <c r="L782" s="14">
        <f t="shared" si="108"/>
        <v>40636.465567129628</v>
      </c>
      <c r="M782" s="13">
        <f t="shared" si="109"/>
        <v>2011</v>
      </c>
      <c r="N782" t="b">
        <v>0</v>
      </c>
      <c r="O782">
        <v>27</v>
      </c>
      <c r="P782" t="b">
        <v>1</v>
      </c>
      <c r="Q782" t="s">
        <v>8275</v>
      </c>
      <c r="R782" s="6">
        <f t="shared" si="110"/>
        <v>0.04</v>
      </c>
      <c r="S782" s="10">
        <f t="shared" si="111"/>
        <v>38.518518518518519</v>
      </c>
      <c r="T782" t="str">
        <f t="shared" si="112"/>
        <v>music/</v>
      </c>
      <c r="U782" t="str">
        <f t="shared" si="113"/>
        <v>rock</v>
      </c>
      <c r="V782">
        <f t="shared" si="114"/>
        <v>6</v>
      </c>
      <c r="W782">
        <f t="shared" si="115"/>
        <v>10</v>
      </c>
    </row>
    <row r="783" spans="1:23" ht="45" x14ac:dyDescent="0.25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f t="shared" si="116"/>
        <v>41432.792523148142</v>
      </c>
      <c r="K783">
        <v>1368057674</v>
      </c>
      <c r="L783" s="14">
        <f t="shared" si="108"/>
        <v>41402.792523148142</v>
      </c>
      <c r="M783" s="13">
        <f t="shared" si="109"/>
        <v>2013</v>
      </c>
      <c r="N783" t="b">
        <v>0</v>
      </c>
      <c r="O783">
        <v>25</v>
      </c>
      <c r="P783" t="b">
        <v>1</v>
      </c>
      <c r="Q783" t="s">
        <v>8275</v>
      </c>
      <c r="R783" s="6">
        <f t="shared" si="110"/>
        <v>0.33153750000000004</v>
      </c>
      <c r="S783" s="10">
        <f t="shared" si="111"/>
        <v>42.609200000000001</v>
      </c>
      <c r="T783" t="str">
        <f t="shared" si="112"/>
        <v>music/</v>
      </c>
      <c r="U783" t="str">
        <f t="shared" si="113"/>
        <v>rock</v>
      </c>
      <c r="V783">
        <f t="shared" si="114"/>
        <v>6</v>
      </c>
      <c r="W783">
        <f t="shared" si="115"/>
        <v>10</v>
      </c>
    </row>
    <row r="784" spans="1:23" ht="45" x14ac:dyDescent="0.25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f t="shared" si="116"/>
        <v>41146.549791666665</v>
      </c>
      <c r="K784">
        <v>1343326302</v>
      </c>
      <c r="L784" s="14">
        <f t="shared" si="108"/>
        <v>41116.549791666665</v>
      </c>
      <c r="M784" s="13">
        <f t="shared" si="109"/>
        <v>2012</v>
      </c>
      <c r="N784" t="b">
        <v>0</v>
      </c>
      <c r="O784">
        <v>14</v>
      </c>
      <c r="P784" t="b">
        <v>1</v>
      </c>
      <c r="Q784" t="s">
        <v>8275</v>
      </c>
      <c r="R784" s="6">
        <f t="shared" si="110"/>
        <v>0</v>
      </c>
      <c r="S784" s="10">
        <f t="shared" si="111"/>
        <v>50</v>
      </c>
      <c r="T784" t="str">
        <f t="shared" si="112"/>
        <v>music/</v>
      </c>
      <c r="U784" t="str">
        <f t="shared" si="113"/>
        <v>rock</v>
      </c>
      <c r="V784">
        <f t="shared" si="114"/>
        <v>6</v>
      </c>
      <c r="W784">
        <f t="shared" si="115"/>
        <v>10</v>
      </c>
    </row>
    <row r="785" spans="1:23" ht="45" x14ac:dyDescent="0.25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f t="shared" si="116"/>
        <v>41026.708333333328</v>
      </c>
      <c r="K785">
        <v>1332182049</v>
      </c>
      <c r="L785" s="14">
        <f t="shared" si="108"/>
        <v>40987.565381944441</v>
      </c>
      <c r="M785" s="13">
        <f t="shared" si="109"/>
        <v>2012</v>
      </c>
      <c r="N785" t="b">
        <v>0</v>
      </c>
      <c r="O785">
        <v>35</v>
      </c>
      <c r="P785" t="b">
        <v>1</v>
      </c>
      <c r="Q785" t="s">
        <v>8275</v>
      </c>
      <c r="R785" s="6">
        <f t="shared" si="110"/>
        <v>0.48133333333333334</v>
      </c>
      <c r="S785" s="10">
        <f t="shared" si="111"/>
        <v>63.485714285714288</v>
      </c>
      <c r="T785" t="str">
        <f t="shared" si="112"/>
        <v>music/</v>
      </c>
      <c r="U785" t="str">
        <f t="shared" si="113"/>
        <v>rock</v>
      </c>
      <c r="V785">
        <f t="shared" si="114"/>
        <v>6</v>
      </c>
      <c r="W785">
        <f t="shared" si="115"/>
        <v>10</v>
      </c>
    </row>
    <row r="786" spans="1:23" ht="45" x14ac:dyDescent="0.25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f t="shared" si="116"/>
        <v>41714.899525462963</v>
      </c>
      <c r="K786">
        <v>1391571319</v>
      </c>
      <c r="L786" s="14">
        <f t="shared" si="108"/>
        <v>41674.941192129627</v>
      </c>
      <c r="M786" s="13">
        <f t="shared" si="109"/>
        <v>2014</v>
      </c>
      <c r="N786" t="b">
        <v>0</v>
      </c>
      <c r="O786">
        <v>10</v>
      </c>
      <c r="P786" t="b">
        <v>1</v>
      </c>
      <c r="Q786" t="s">
        <v>8275</v>
      </c>
      <c r="R786" s="6">
        <f t="shared" si="110"/>
        <v>2.5000000000000001E-2</v>
      </c>
      <c r="S786" s="10">
        <f t="shared" si="111"/>
        <v>102.5</v>
      </c>
      <c r="T786" t="str">
        <f t="shared" si="112"/>
        <v>music/</v>
      </c>
      <c r="U786" t="str">
        <f t="shared" si="113"/>
        <v>rock</v>
      </c>
      <c r="V786">
        <f t="shared" si="114"/>
        <v>6</v>
      </c>
      <c r="W786">
        <f t="shared" si="115"/>
        <v>10</v>
      </c>
    </row>
    <row r="787" spans="1:23" ht="45" x14ac:dyDescent="0.25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f t="shared" si="116"/>
        <v>41333.38559027778</v>
      </c>
      <c r="K787">
        <v>1359468915</v>
      </c>
      <c r="L787" s="14">
        <f t="shared" si="108"/>
        <v>41303.38559027778</v>
      </c>
      <c r="M787" s="13">
        <f t="shared" si="109"/>
        <v>2013</v>
      </c>
      <c r="N787" t="b">
        <v>0</v>
      </c>
      <c r="O787">
        <v>29</v>
      </c>
      <c r="P787" t="b">
        <v>1</v>
      </c>
      <c r="Q787" t="s">
        <v>8275</v>
      </c>
      <c r="R787" s="6">
        <f t="shared" si="110"/>
        <v>0.80628</v>
      </c>
      <c r="S787" s="10">
        <f t="shared" si="111"/>
        <v>31.142758620689655</v>
      </c>
      <c r="T787" t="str">
        <f t="shared" si="112"/>
        <v>music/</v>
      </c>
      <c r="U787" t="str">
        <f t="shared" si="113"/>
        <v>rock</v>
      </c>
      <c r="V787">
        <f t="shared" si="114"/>
        <v>6</v>
      </c>
      <c r="W787">
        <f t="shared" si="115"/>
        <v>10</v>
      </c>
    </row>
    <row r="788" spans="1:23" ht="45" x14ac:dyDescent="0.25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f t="shared" si="116"/>
        <v>41040.449305555558</v>
      </c>
      <c r="K788">
        <v>1331774434</v>
      </c>
      <c r="L788" s="14">
        <f t="shared" si="108"/>
        <v>40982.847615740735</v>
      </c>
      <c r="M788" s="13">
        <f t="shared" si="109"/>
        <v>2012</v>
      </c>
      <c r="N788" t="b">
        <v>0</v>
      </c>
      <c r="O788">
        <v>44</v>
      </c>
      <c r="P788" t="b">
        <v>1</v>
      </c>
      <c r="Q788" t="s">
        <v>8275</v>
      </c>
      <c r="R788" s="6">
        <f t="shared" si="110"/>
        <v>0.42799999999999999</v>
      </c>
      <c r="S788" s="10">
        <f t="shared" si="111"/>
        <v>162.27272727272728</v>
      </c>
      <c r="T788" t="str">
        <f t="shared" si="112"/>
        <v>music/</v>
      </c>
      <c r="U788" t="str">
        <f t="shared" si="113"/>
        <v>rock</v>
      </c>
      <c r="V788">
        <f t="shared" si="114"/>
        <v>6</v>
      </c>
      <c r="W788">
        <f t="shared" si="115"/>
        <v>10</v>
      </c>
    </row>
    <row r="789" spans="1:23" ht="45" x14ac:dyDescent="0.25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f t="shared" si="116"/>
        <v>41579.419282407405</v>
      </c>
      <c r="K789">
        <v>1380726226</v>
      </c>
      <c r="L789" s="14">
        <f t="shared" si="108"/>
        <v>41549.419282407405</v>
      </c>
      <c r="M789" s="13">
        <f t="shared" si="109"/>
        <v>2013</v>
      </c>
      <c r="N789" t="b">
        <v>0</v>
      </c>
      <c r="O789">
        <v>17</v>
      </c>
      <c r="P789" t="b">
        <v>1</v>
      </c>
      <c r="Q789" t="s">
        <v>8275</v>
      </c>
      <c r="R789" s="6">
        <f t="shared" si="110"/>
        <v>0.14166666666666666</v>
      </c>
      <c r="S789" s="10">
        <f t="shared" si="111"/>
        <v>80.588235294117652</v>
      </c>
      <c r="T789" t="str">
        <f t="shared" si="112"/>
        <v>music/</v>
      </c>
      <c r="U789" t="str">
        <f t="shared" si="113"/>
        <v>rock</v>
      </c>
      <c r="V789">
        <f t="shared" si="114"/>
        <v>6</v>
      </c>
      <c r="W789">
        <f t="shared" si="115"/>
        <v>10</v>
      </c>
    </row>
    <row r="790" spans="1:23" ht="45" x14ac:dyDescent="0.25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f t="shared" si="116"/>
        <v>41096.957638888889</v>
      </c>
      <c r="K790">
        <v>1338336588</v>
      </c>
      <c r="L790" s="14">
        <f t="shared" si="108"/>
        <v>41058.798472222217</v>
      </c>
      <c r="M790" s="13">
        <f t="shared" si="109"/>
        <v>2012</v>
      </c>
      <c r="N790" t="b">
        <v>0</v>
      </c>
      <c r="O790">
        <v>34</v>
      </c>
      <c r="P790" t="b">
        <v>1</v>
      </c>
      <c r="Q790" t="s">
        <v>8275</v>
      </c>
      <c r="R790" s="6">
        <f t="shared" si="110"/>
        <v>1.03505</v>
      </c>
      <c r="S790" s="10">
        <f t="shared" si="111"/>
        <v>59.85441176470588</v>
      </c>
      <c r="T790" t="str">
        <f t="shared" si="112"/>
        <v>music/</v>
      </c>
      <c r="U790" t="str">
        <f t="shared" si="113"/>
        <v>rock</v>
      </c>
      <c r="V790">
        <f t="shared" si="114"/>
        <v>6</v>
      </c>
      <c r="W790">
        <f t="shared" si="115"/>
        <v>10</v>
      </c>
    </row>
    <row r="791" spans="1:23" ht="45" x14ac:dyDescent="0.25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f t="shared" si="116"/>
        <v>41295.124305555553</v>
      </c>
      <c r="K791">
        <v>1357187280</v>
      </c>
      <c r="L791" s="14">
        <f t="shared" si="108"/>
        <v>41276.977777777771</v>
      </c>
      <c r="M791" s="13">
        <f t="shared" si="109"/>
        <v>2013</v>
      </c>
      <c r="N791" t="b">
        <v>0</v>
      </c>
      <c r="O791">
        <v>14</v>
      </c>
      <c r="P791" t="b">
        <v>1</v>
      </c>
      <c r="Q791" t="s">
        <v>8275</v>
      </c>
      <c r="R791" s="6">
        <f t="shared" si="110"/>
        <v>9.4117647058823528E-2</v>
      </c>
      <c r="S791" s="10">
        <f t="shared" si="111"/>
        <v>132.85714285714286</v>
      </c>
      <c r="T791" t="str">
        <f t="shared" si="112"/>
        <v>music/</v>
      </c>
      <c r="U791" t="str">
        <f t="shared" si="113"/>
        <v>rock</v>
      </c>
      <c r="V791">
        <f t="shared" si="114"/>
        <v>6</v>
      </c>
      <c r="W791">
        <f t="shared" si="115"/>
        <v>10</v>
      </c>
    </row>
    <row r="792" spans="1:23" ht="45" x14ac:dyDescent="0.25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f t="shared" si="116"/>
        <v>41305.839571759258</v>
      </c>
      <c r="K792">
        <v>1357088939</v>
      </c>
      <c r="L792" s="14">
        <f t="shared" si="108"/>
        <v>41275.839571759258</v>
      </c>
      <c r="M792" s="13">
        <f t="shared" si="109"/>
        <v>2013</v>
      </c>
      <c r="N792" t="b">
        <v>0</v>
      </c>
      <c r="O792">
        <v>156</v>
      </c>
      <c r="P792" t="b">
        <v>1</v>
      </c>
      <c r="Q792" t="s">
        <v>8275</v>
      </c>
      <c r="R792" s="6">
        <f t="shared" si="110"/>
        <v>0.44374599999999992</v>
      </c>
      <c r="S792" s="10">
        <f t="shared" si="111"/>
        <v>92.547820512820508</v>
      </c>
      <c r="T792" t="str">
        <f t="shared" si="112"/>
        <v>music/</v>
      </c>
      <c r="U792" t="str">
        <f t="shared" si="113"/>
        <v>rock</v>
      </c>
      <c r="V792">
        <f t="shared" si="114"/>
        <v>6</v>
      </c>
      <c r="W792">
        <f t="shared" si="115"/>
        <v>10</v>
      </c>
    </row>
    <row r="793" spans="1:23" ht="45" x14ac:dyDescent="0.25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f t="shared" si="116"/>
        <v>41591.040972222218</v>
      </c>
      <c r="K793">
        <v>1381430646</v>
      </c>
      <c r="L793" s="14">
        <f t="shared" si="108"/>
        <v>41557.572291666664</v>
      </c>
      <c r="M793" s="13">
        <f t="shared" si="109"/>
        <v>2013</v>
      </c>
      <c r="N793" t="b">
        <v>0</v>
      </c>
      <c r="O793">
        <v>128</v>
      </c>
      <c r="P793" t="b">
        <v>1</v>
      </c>
      <c r="Q793" t="s">
        <v>8275</v>
      </c>
      <c r="R793" s="6">
        <f t="shared" si="110"/>
        <v>3.8666666666666669E-2</v>
      </c>
      <c r="S793" s="10">
        <f t="shared" si="111"/>
        <v>60.859375</v>
      </c>
      <c r="T793" t="str">
        <f t="shared" si="112"/>
        <v>music/</v>
      </c>
      <c r="U793" t="str">
        <f t="shared" si="113"/>
        <v>rock</v>
      </c>
      <c r="V793">
        <f t="shared" si="114"/>
        <v>6</v>
      </c>
      <c r="W793">
        <f t="shared" si="115"/>
        <v>10</v>
      </c>
    </row>
    <row r="794" spans="1:23" ht="30" x14ac:dyDescent="0.25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f t="shared" si="116"/>
        <v>41585.706979166665</v>
      </c>
      <c r="K794">
        <v>1381265883</v>
      </c>
      <c r="L794" s="14">
        <f t="shared" si="108"/>
        <v>41555.665312499994</v>
      </c>
      <c r="M794" s="13">
        <f t="shared" si="109"/>
        <v>2013</v>
      </c>
      <c r="N794" t="b">
        <v>0</v>
      </c>
      <c r="O794">
        <v>60</v>
      </c>
      <c r="P794" t="b">
        <v>1</v>
      </c>
      <c r="Q794" t="s">
        <v>8275</v>
      </c>
      <c r="R794" s="6">
        <f t="shared" si="110"/>
        <v>4.4440000000000512E-3</v>
      </c>
      <c r="S794" s="10">
        <f t="shared" si="111"/>
        <v>41.851833333333339</v>
      </c>
      <c r="T794" t="str">
        <f t="shared" si="112"/>
        <v>music/</v>
      </c>
      <c r="U794" t="str">
        <f t="shared" si="113"/>
        <v>rock</v>
      </c>
      <c r="V794">
        <f t="shared" si="114"/>
        <v>6</v>
      </c>
      <c r="W794">
        <f t="shared" si="115"/>
        <v>10</v>
      </c>
    </row>
    <row r="795" spans="1:23" ht="45" x14ac:dyDescent="0.25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f t="shared" si="116"/>
        <v>41457.999305555553</v>
      </c>
      <c r="K795">
        <v>1371491244</v>
      </c>
      <c r="L795" s="14">
        <f t="shared" si="108"/>
        <v>41442.532916666663</v>
      </c>
      <c r="M795" s="13">
        <f t="shared" si="109"/>
        <v>2013</v>
      </c>
      <c r="N795" t="b">
        <v>0</v>
      </c>
      <c r="O795">
        <v>32</v>
      </c>
      <c r="P795" t="b">
        <v>1</v>
      </c>
      <c r="Q795" t="s">
        <v>8275</v>
      </c>
      <c r="R795" s="6">
        <f t="shared" si="110"/>
        <v>2.7792727272727212E-2</v>
      </c>
      <c r="S795" s="10">
        <f t="shared" si="111"/>
        <v>88.325937499999995</v>
      </c>
      <c r="T795" t="str">
        <f t="shared" si="112"/>
        <v>music/</v>
      </c>
      <c r="U795" t="str">
        <f t="shared" si="113"/>
        <v>rock</v>
      </c>
      <c r="V795">
        <f t="shared" si="114"/>
        <v>6</v>
      </c>
      <c r="W795">
        <f t="shared" si="115"/>
        <v>10</v>
      </c>
    </row>
    <row r="796" spans="1:23" ht="45" x14ac:dyDescent="0.25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f t="shared" si="116"/>
        <v>40791.504166666666</v>
      </c>
      <c r="K796">
        <v>1310438737</v>
      </c>
      <c r="L796" s="14">
        <f t="shared" si="108"/>
        <v>40735.906678240739</v>
      </c>
      <c r="M796" s="13">
        <f t="shared" si="109"/>
        <v>2011</v>
      </c>
      <c r="N796" t="b">
        <v>0</v>
      </c>
      <c r="O796">
        <v>53</v>
      </c>
      <c r="P796" t="b">
        <v>1</v>
      </c>
      <c r="Q796" t="s">
        <v>8275</v>
      </c>
      <c r="R796" s="6">
        <f t="shared" si="110"/>
        <v>5.3124999999999999E-2</v>
      </c>
      <c r="S796" s="10">
        <f t="shared" si="111"/>
        <v>158.96226415094338</v>
      </c>
      <c r="T796" t="str">
        <f t="shared" si="112"/>
        <v>music/</v>
      </c>
      <c r="U796" t="str">
        <f t="shared" si="113"/>
        <v>rock</v>
      </c>
      <c r="V796">
        <f t="shared" si="114"/>
        <v>6</v>
      </c>
      <c r="W796">
        <f t="shared" si="115"/>
        <v>10</v>
      </c>
    </row>
    <row r="797" spans="1:23" ht="45" x14ac:dyDescent="0.25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f t="shared" si="116"/>
        <v>41005.999305555553</v>
      </c>
      <c r="K797">
        <v>1330094566</v>
      </c>
      <c r="L797" s="14">
        <f t="shared" si="108"/>
        <v>40963.404699074068</v>
      </c>
      <c r="M797" s="13">
        <f t="shared" si="109"/>
        <v>2012</v>
      </c>
      <c r="N797" t="b">
        <v>0</v>
      </c>
      <c r="O797">
        <v>184</v>
      </c>
      <c r="P797" t="b">
        <v>1</v>
      </c>
      <c r="Q797" t="s">
        <v>8275</v>
      </c>
      <c r="R797" s="6">
        <f t="shared" si="110"/>
        <v>0.11785714285714285</v>
      </c>
      <c r="S797" s="10">
        <f t="shared" si="111"/>
        <v>85.054347826086953</v>
      </c>
      <c r="T797" t="str">
        <f t="shared" si="112"/>
        <v>music/</v>
      </c>
      <c r="U797" t="str">
        <f t="shared" si="113"/>
        <v>rock</v>
      </c>
      <c r="V797">
        <f t="shared" si="114"/>
        <v>6</v>
      </c>
      <c r="W797">
        <f t="shared" si="115"/>
        <v>10</v>
      </c>
    </row>
    <row r="798" spans="1:23" ht="60" x14ac:dyDescent="0.25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f t="shared" si="116"/>
        <v>41532.673611111109</v>
      </c>
      <c r="K798">
        <v>1376687485</v>
      </c>
      <c r="L798" s="14">
        <f t="shared" si="108"/>
        <v>41502.674594907403</v>
      </c>
      <c r="M798" s="13">
        <f t="shared" si="109"/>
        <v>2013</v>
      </c>
      <c r="N798" t="b">
        <v>0</v>
      </c>
      <c r="O798">
        <v>90</v>
      </c>
      <c r="P798" t="b">
        <v>1</v>
      </c>
      <c r="Q798" t="s">
        <v>8275</v>
      </c>
      <c r="R798" s="6">
        <f t="shared" si="110"/>
        <v>1.35E-2</v>
      </c>
      <c r="S798" s="10">
        <f t="shared" si="111"/>
        <v>112.61111111111111</v>
      </c>
      <c r="T798" t="str">
        <f t="shared" si="112"/>
        <v>music/</v>
      </c>
      <c r="U798" t="str">
        <f t="shared" si="113"/>
        <v>rock</v>
      </c>
      <c r="V798">
        <f t="shared" si="114"/>
        <v>6</v>
      </c>
      <c r="W798">
        <f t="shared" si="115"/>
        <v>10</v>
      </c>
    </row>
    <row r="799" spans="1:23" ht="45" x14ac:dyDescent="0.25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f t="shared" si="116"/>
        <v>41027.958333333328</v>
      </c>
      <c r="K799">
        <v>1332978688</v>
      </c>
      <c r="L799" s="14">
        <f t="shared" si="108"/>
        <v>40996.785740740735</v>
      </c>
      <c r="M799" s="13">
        <f t="shared" si="109"/>
        <v>2012</v>
      </c>
      <c r="N799" t="b">
        <v>0</v>
      </c>
      <c r="O799">
        <v>71</v>
      </c>
      <c r="P799" t="b">
        <v>1</v>
      </c>
      <c r="Q799" t="s">
        <v>8275</v>
      </c>
      <c r="R799" s="6">
        <f t="shared" si="110"/>
        <v>7.5333333333333335E-2</v>
      </c>
      <c r="S799" s="10">
        <f t="shared" si="111"/>
        <v>45.436619718309856</v>
      </c>
      <c r="T799" t="str">
        <f t="shared" si="112"/>
        <v>music/</v>
      </c>
      <c r="U799" t="str">
        <f t="shared" si="113"/>
        <v>rock</v>
      </c>
      <c r="V799">
        <f t="shared" si="114"/>
        <v>6</v>
      </c>
      <c r="W799">
        <f t="shared" si="115"/>
        <v>10</v>
      </c>
    </row>
    <row r="800" spans="1:23" ht="45" x14ac:dyDescent="0.25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f t="shared" si="116"/>
        <v>41912.381793981483</v>
      </c>
      <c r="K800">
        <v>1409494187</v>
      </c>
      <c r="L800" s="14">
        <f t="shared" si="108"/>
        <v>41882.381793981483</v>
      </c>
      <c r="M800" s="13">
        <f t="shared" si="109"/>
        <v>2014</v>
      </c>
      <c r="N800" t="b">
        <v>0</v>
      </c>
      <c r="O800">
        <v>87</v>
      </c>
      <c r="P800" t="b">
        <v>1</v>
      </c>
      <c r="Q800" t="s">
        <v>8275</v>
      </c>
      <c r="R800" s="6">
        <f t="shared" si="110"/>
        <v>0.14885714285714285</v>
      </c>
      <c r="S800" s="10">
        <f t="shared" si="111"/>
        <v>46.218390804597703</v>
      </c>
      <c r="T800" t="str">
        <f t="shared" si="112"/>
        <v>music/</v>
      </c>
      <c r="U800" t="str">
        <f t="shared" si="113"/>
        <v>rock</v>
      </c>
      <c r="V800">
        <f t="shared" si="114"/>
        <v>6</v>
      </c>
      <c r="W800">
        <f t="shared" si="115"/>
        <v>10</v>
      </c>
    </row>
    <row r="801" spans="1:23" ht="45" x14ac:dyDescent="0.25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f t="shared" si="116"/>
        <v>41026.458865740737</v>
      </c>
      <c r="K801">
        <v>1332950446</v>
      </c>
      <c r="L801" s="14">
        <f t="shared" si="108"/>
        <v>40996.458865740737</v>
      </c>
      <c r="M801" s="13">
        <f t="shared" si="109"/>
        <v>2012</v>
      </c>
      <c r="N801" t="b">
        <v>0</v>
      </c>
      <c r="O801">
        <v>28</v>
      </c>
      <c r="P801" t="b">
        <v>1</v>
      </c>
      <c r="Q801" t="s">
        <v>8275</v>
      </c>
      <c r="R801" s="6">
        <f t="shared" si="110"/>
        <v>2.0000000000000001E-4</v>
      </c>
      <c r="S801" s="10">
        <f t="shared" si="111"/>
        <v>178.60714285714286</v>
      </c>
      <c r="T801" t="str">
        <f t="shared" si="112"/>
        <v>music/</v>
      </c>
      <c r="U801" t="str">
        <f t="shared" si="113"/>
        <v>rock</v>
      </c>
      <c r="V801">
        <f t="shared" si="114"/>
        <v>6</v>
      </c>
      <c r="W801">
        <f t="shared" si="115"/>
        <v>10</v>
      </c>
    </row>
    <row r="802" spans="1:23" ht="45" x14ac:dyDescent="0.25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f t="shared" si="116"/>
        <v>41893.225162037037</v>
      </c>
      <c r="K802">
        <v>1407839054</v>
      </c>
      <c r="L802" s="14">
        <f t="shared" si="108"/>
        <v>41863.225162037037</v>
      </c>
      <c r="M802" s="13">
        <f t="shared" si="109"/>
        <v>2014</v>
      </c>
      <c r="N802" t="b">
        <v>0</v>
      </c>
      <c r="O802">
        <v>56</v>
      </c>
      <c r="P802" t="b">
        <v>1</v>
      </c>
      <c r="Q802" t="s">
        <v>8275</v>
      </c>
      <c r="R802" s="6">
        <f t="shared" si="110"/>
        <v>0.52133333333333332</v>
      </c>
      <c r="S802" s="10">
        <f t="shared" si="111"/>
        <v>40.75</v>
      </c>
      <c r="T802" t="str">
        <f t="shared" si="112"/>
        <v>music/</v>
      </c>
      <c r="U802" t="str">
        <f t="shared" si="113"/>
        <v>rock</v>
      </c>
      <c r="V802">
        <f t="shared" si="114"/>
        <v>6</v>
      </c>
      <c r="W802">
        <f t="shared" si="115"/>
        <v>10</v>
      </c>
    </row>
    <row r="803" spans="1:23" ht="45" x14ac:dyDescent="0.25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f t="shared" si="116"/>
        <v>40725.587037037032</v>
      </c>
      <c r="K803">
        <v>1306955120</v>
      </c>
      <c r="L803" s="14">
        <f t="shared" si="108"/>
        <v>40695.587037037032</v>
      </c>
      <c r="M803" s="13">
        <f t="shared" si="109"/>
        <v>2011</v>
      </c>
      <c r="N803" t="b">
        <v>0</v>
      </c>
      <c r="O803">
        <v>51</v>
      </c>
      <c r="P803" t="b">
        <v>1</v>
      </c>
      <c r="Q803" t="s">
        <v>8275</v>
      </c>
      <c r="R803" s="6">
        <f t="shared" si="110"/>
        <v>0.11521499999999991</v>
      </c>
      <c r="S803" s="10">
        <f t="shared" si="111"/>
        <v>43.733921568627444</v>
      </c>
      <c r="T803" t="str">
        <f t="shared" si="112"/>
        <v>music/</v>
      </c>
      <c r="U803" t="str">
        <f t="shared" si="113"/>
        <v>rock</v>
      </c>
      <c r="V803">
        <f t="shared" si="114"/>
        <v>6</v>
      </c>
      <c r="W803">
        <f t="shared" si="115"/>
        <v>10</v>
      </c>
    </row>
    <row r="804" spans="1:23" ht="45" x14ac:dyDescent="0.25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f t="shared" si="116"/>
        <v>41168.961805555555</v>
      </c>
      <c r="K804">
        <v>1343867524</v>
      </c>
      <c r="L804" s="14">
        <f t="shared" si="108"/>
        <v>41122.813935185179</v>
      </c>
      <c r="M804" s="13">
        <f t="shared" si="109"/>
        <v>2012</v>
      </c>
      <c r="N804" t="b">
        <v>0</v>
      </c>
      <c r="O804">
        <v>75</v>
      </c>
      <c r="P804" t="b">
        <v>1</v>
      </c>
      <c r="Q804" t="s">
        <v>8275</v>
      </c>
      <c r="R804" s="6">
        <f t="shared" si="110"/>
        <v>1.3333333333333334E-2</v>
      </c>
      <c r="S804" s="10">
        <f t="shared" si="111"/>
        <v>81.066666666666663</v>
      </c>
      <c r="T804" t="str">
        <f t="shared" si="112"/>
        <v>music/</v>
      </c>
      <c r="U804" t="str">
        <f t="shared" si="113"/>
        <v>rock</v>
      </c>
      <c r="V804">
        <f t="shared" si="114"/>
        <v>6</v>
      </c>
      <c r="W804">
        <f t="shared" si="115"/>
        <v>10</v>
      </c>
    </row>
    <row r="805" spans="1:23" ht="45" x14ac:dyDescent="0.25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f t="shared" si="116"/>
        <v>40691.833333333328</v>
      </c>
      <c r="K805">
        <v>1304376478</v>
      </c>
      <c r="L805" s="14">
        <f t="shared" si="108"/>
        <v>40665.741643518515</v>
      </c>
      <c r="M805" s="13">
        <f t="shared" si="109"/>
        <v>2011</v>
      </c>
      <c r="N805" t="b">
        <v>0</v>
      </c>
      <c r="O805">
        <v>38</v>
      </c>
      <c r="P805" t="b">
        <v>1</v>
      </c>
      <c r="Q805" t="s">
        <v>8275</v>
      </c>
      <c r="R805" s="6">
        <f t="shared" si="110"/>
        <v>0.2326086956521739</v>
      </c>
      <c r="S805" s="10">
        <f t="shared" si="111"/>
        <v>74.60526315789474</v>
      </c>
      <c r="T805" t="str">
        <f t="shared" si="112"/>
        <v>music/</v>
      </c>
      <c r="U805" t="str">
        <f t="shared" si="113"/>
        <v>rock</v>
      </c>
      <c r="V805">
        <f t="shared" si="114"/>
        <v>6</v>
      </c>
      <c r="W805">
        <f t="shared" si="115"/>
        <v>10</v>
      </c>
    </row>
    <row r="806" spans="1:23" ht="45" x14ac:dyDescent="0.25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f t="shared" si="116"/>
        <v>40746.957638888889</v>
      </c>
      <c r="K806">
        <v>1309919526</v>
      </c>
      <c r="L806" s="14">
        <f t="shared" si="108"/>
        <v>40729.897291666661</v>
      </c>
      <c r="M806" s="13">
        <f t="shared" si="109"/>
        <v>2011</v>
      </c>
      <c r="N806" t="b">
        <v>0</v>
      </c>
      <c r="O806">
        <v>18</v>
      </c>
      <c r="P806" t="b">
        <v>1</v>
      </c>
      <c r="Q806" t="s">
        <v>8275</v>
      </c>
      <c r="R806" s="6">
        <f t="shared" si="110"/>
        <v>0</v>
      </c>
      <c r="S806" s="10">
        <f t="shared" si="111"/>
        <v>305.55555555555554</v>
      </c>
      <c r="T806" t="str">
        <f t="shared" si="112"/>
        <v>music/</v>
      </c>
      <c r="U806" t="str">
        <f t="shared" si="113"/>
        <v>rock</v>
      </c>
      <c r="V806">
        <f t="shared" si="114"/>
        <v>6</v>
      </c>
      <c r="W806">
        <f t="shared" si="115"/>
        <v>10</v>
      </c>
    </row>
    <row r="807" spans="1:23" ht="45" x14ac:dyDescent="0.25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f t="shared" si="116"/>
        <v>40740.75</v>
      </c>
      <c r="K807">
        <v>1306525512</v>
      </c>
      <c r="L807" s="14">
        <f t="shared" si="108"/>
        <v>40690.614722222221</v>
      </c>
      <c r="M807" s="13">
        <f t="shared" si="109"/>
        <v>2011</v>
      </c>
      <c r="N807" t="b">
        <v>0</v>
      </c>
      <c r="O807">
        <v>54</v>
      </c>
      <c r="P807" t="b">
        <v>1</v>
      </c>
      <c r="Q807" t="s">
        <v>8275</v>
      </c>
      <c r="R807" s="6">
        <f t="shared" si="110"/>
        <v>0.05</v>
      </c>
      <c r="S807" s="10">
        <f t="shared" si="111"/>
        <v>58.333333333333336</v>
      </c>
      <c r="T807" t="str">
        <f t="shared" si="112"/>
        <v>music/</v>
      </c>
      <c r="U807" t="str">
        <f t="shared" si="113"/>
        <v>rock</v>
      </c>
      <c r="V807">
        <f t="shared" si="114"/>
        <v>6</v>
      </c>
      <c r="W807">
        <f t="shared" si="115"/>
        <v>10</v>
      </c>
    </row>
    <row r="808" spans="1:23" x14ac:dyDescent="0.25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f t="shared" si="116"/>
        <v>40793.483090277776</v>
      </c>
      <c r="K808">
        <v>1312821339</v>
      </c>
      <c r="L808" s="14">
        <f t="shared" si="108"/>
        <v>40763.483090277776</v>
      </c>
      <c r="M808" s="13">
        <f t="shared" si="109"/>
        <v>2011</v>
      </c>
      <c r="N808" t="b">
        <v>0</v>
      </c>
      <c r="O808">
        <v>71</v>
      </c>
      <c r="P808" t="b">
        <v>1</v>
      </c>
      <c r="Q808" t="s">
        <v>8275</v>
      </c>
      <c r="R808" s="6">
        <f t="shared" si="110"/>
        <v>4.4374999999999998E-2</v>
      </c>
      <c r="S808" s="10">
        <f t="shared" si="111"/>
        <v>117.67605633802818</v>
      </c>
      <c r="T808" t="str">
        <f t="shared" si="112"/>
        <v>music/</v>
      </c>
      <c r="U808" t="str">
        <f t="shared" si="113"/>
        <v>rock</v>
      </c>
      <c r="V808">
        <f t="shared" si="114"/>
        <v>6</v>
      </c>
      <c r="W808">
        <f t="shared" si="115"/>
        <v>10</v>
      </c>
    </row>
    <row r="809" spans="1:23" ht="30" x14ac:dyDescent="0.25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f t="shared" si="116"/>
        <v>42794.874999999993</v>
      </c>
      <c r="K809">
        <v>1485270311</v>
      </c>
      <c r="L809" s="14">
        <f t="shared" si="108"/>
        <v>42759.420266203706</v>
      </c>
      <c r="M809" s="13">
        <f t="shared" si="109"/>
        <v>2017</v>
      </c>
      <c r="N809" t="b">
        <v>0</v>
      </c>
      <c r="O809">
        <v>57</v>
      </c>
      <c r="P809" t="b">
        <v>1</v>
      </c>
      <c r="Q809" t="s">
        <v>8275</v>
      </c>
      <c r="R809" s="6">
        <f t="shared" si="110"/>
        <v>5.1249999999999997E-2</v>
      </c>
      <c r="S809" s="10">
        <f t="shared" si="111"/>
        <v>73.771929824561397</v>
      </c>
      <c r="T809" t="str">
        <f t="shared" si="112"/>
        <v>music/</v>
      </c>
      <c r="U809" t="str">
        <f t="shared" si="113"/>
        <v>rock</v>
      </c>
      <c r="V809">
        <f t="shared" si="114"/>
        <v>6</v>
      </c>
      <c r="W809">
        <f t="shared" si="115"/>
        <v>10</v>
      </c>
    </row>
    <row r="810" spans="1:23" ht="45" x14ac:dyDescent="0.25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f t="shared" si="116"/>
        <v>41994.999305555553</v>
      </c>
      <c r="K810">
        <v>1416363886</v>
      </c>
      <c r="L810" s="14">
        <f t="shared" si="108"/>
        <v>41961.892199074071</v>
      </c>
      <c r="M810" s="13">
        <f t="shared" si="109"/>
        <v>2014</v>
      </c>
      <c r="N810" t="b">
        <v>0</v>
      </c>
      <c r="O810">
        <v>43</v>
      </c>
      <c r="P810" t="b">
        <v>1</v>
      </c>
      <c r="Q810" t="s">
        <v>8275</v>
      </c>
      <c r="R810" s="6">
        <f t="shared" si="110"/>
        <v>0</v>
      </c>
      <c r="S810" s="10">
        <f t="shared" si="111"/>
        <v>104.65116279069767</v>
      </c>
      <c r="T810" t="str">
        <f t="shared" si="112"/>
        <v>music/</v>
      </c>
      <c r="U810" t="str">
        <f t="shared" si="113"/>
        <v>rock</v>
      </c>
      <c r="V810">
        <f t="shared" si="114"/>
        <v>6</v>
      </c>
      <c r="W810">
        <f t="shared" si="115"/>
        <v>10</v>
      </c>
    </row>
    <row r="811" spans="1:23" ht="30" x14ac:dyDescent="0.25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f t="shared" si="116"/>
        <v>41658.625347222223</v>
      </c>
      <c r="K811">
        <v>1387569630</v>
      </c>
      <c r="L811" s="14">
        <f t="shared" si="108"/>
        <v>41628.625347222223</v>
      </c>
      <c r="M811" s="13">
        <f t="shared" si="109"/>
        <v>2013</v>
      </c>
      <c r="N811" t="b">
        <v>0</v>
      </c>
      <c r="O811">
        <v>52</v>
      </c>
      <c r="P811" t="b">
        <v>1</v>
      </c>
      <c r="Q811" t="s">
        <v>8275</v>
      </c>
      <c r="R811" s="6">
        <f t="shared" si="110"/>
        <v>3.7749999999999999E-2</v>
      </c>
      <c r="S811" s="10">
        <f t="shared" si="111"/>
        <v>79.82692307692308</v>
      </c>
      <c r="T811" t="str">
        <f t="shared" si="112"/>
        <v>music/</v>
      </c>
      <c r="U811" t="str">
        <f t="shared" si="113"/>
        <v>rock</v>
      </c>
      <c r="V811">
        <f t="shared" si="114"/>
        <v>6</v>
      </c>
      <c r="W811">
        <f t="shared" si="115"/>
        <v>10</v>
      </c>
    </row>
    <row r="812" spans="1:23" ht="45" x14ac:dyDescent="0.25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f t="shared" si="116"/>
        <v>41152.847939814812</v>
      </c>
      <c r="K812">
        <v>1343870462</v>
      </c>
      <c r="L812" s="14">
        <f t="shared" si="108"/>
        <v>41122.847939814812</v>
      </c>
      <c r="M812" s="13">
        <f t="shared" si="109"/>
        <v>2012</v>
      </c>
      <c r="N812" t="b">
        <v>0</v>
      </c>
      <c r="O812">
        <v>27</v>
      </c>
      <c r="P812" t="b">
        <v>1</v>
      </c>
      <c r="Q812" t="s">
        <v>8275</v>
      </c>
      <c r="R812" s="6">
        <f t="shared" si="110"/>
        <v>0.05</v>
      </c>
      <c r="S812" s="10">
        <f t="shared" si="111"/>
        <v>58.333333333333336</v>
      </c>
      <c r="T812" t="str">
        <f t="shared" si="112"/>
        <v>music/</v>
      </c>
      <c r="U812" t="str">
        <f t="shared" si="113"/>
        <v>rock</v>
      </c>
      <c r="V812">
        <f t="shared" si="114"/>
        <v>6</v>
      </c>
      <c r="W812">
        <f t="shared" si="115"/>
        <v>10</v>
      </c>
    </row>
    <row r="813" spans="1:23" ht="30" x14ac:dyDescent="0.25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f t="shared" si="116"/>
        <v>41465.494444444441</v>
      </c>
      <c r="K813">
        <v>1371569202</v>
      </c>
      <c r="L813" s="14">
        <f t="shared" si="108"/>
        <v>41443.435208333329</v>
      </c>
      <c r="M813" s="13">
        <f t="shared" si="109"/>
        <v>2013</v>
      </c>
      <c r="N813" t="b">
        <v>0</v>
      </c>
      <c r="O813">
        <v>12</v>
      </c>
      <c r="P813" t="b">
        <v>1</v>
      </c>
      <c r="Q813" t="s">
        <v>8275</v>
      </c>
      <c r="R813" s="6">
        <f t="shared" si="110"/>
        <v>0.04</v>
      </c>
      <c r="S813" s="10">
        <f t="shared" si="111"/>
        <v>86.666666666666671</v>
      </c>
      <c r="T813" t="str">
        <f t="shared" si="112"/>
        <v>music/</v>
      </c>
      <c r="U813" t="str">
        <f t="shared" si="113"/>
        <v>rock</v>
      </c>
      <c r="V813">
        <f t="shared" si="114"/>
        <v>6</v>
      </c>
      <c r="W813">
        <f t="shared" si="115"/>
        <v>10</v>
      </c>
    </row>
    <row r="814" spans="1:23" ht="45" x14ac:dyDescent="0.25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f t="shared" si="116"/>
        <v>41334.373611111107</v>
      </c>
      <c r="K814">
        <v>1357604752</v>
      </c>
      <c r="L814" s="14">
        <f t="shared" si="108"/>
        <v>41281.809629629628</v>
      </c>
      <c r="M814" s="13">
        <f t="shared" si="109"/>
        <v>2013</v>
      </c>
      <c r="N814" t="b">
        <v>0</v>
      </c>
      <c r="O814">
        <v>33</v>
      </c>
      <c r="P814" t="b">
        <v>1</v>
      </c>
      <c r="Q814" t="s">
        <v>8275</v>
      </c>
      <c r="R814" s="6">
        <f t="shared" si="110"/>
        <v>0.51833333333333331</v>
      </c>
      <c r="S814" s="10">
        <f t="shared" si="111"/>
        <v>27.606060606060606</v>
      </c>
      <c r="T814" t="str">
        <f t="shared" si="112"/>
        <v>music/</v>
      </c>
      <c r="U814" t="str">
        <f t="shared" si="113"/>
        <v>rock</v>
      </c>
      <c r="V814">
        <f t="shared" si="114"/>
        <v>6</v>
      </c>
      <c r="W814">
        <f t="shared" si="115"/>
        <v>10</v>
      </c>
    </row>
    <row r="815" spans="1:23" ht="30" x14ac:dyDescent="0.25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f t="shared" si="116"/>
        <v>41110.751909722218</v>
      </c>
      <c r="K815">
        <v>1340233365</v>
      </c>
      <c r="L815" s="14">
        <f t="shared" si="108"/>
        <v>41080.751909722218</v>
      </c>
      <c r="M815" s="13">
        <f t="shared" si="109"/>
        <v>2012</v>
      </c>
      <c r="N815" t="b">
        <v>0</v>
      </c>
      <c r="O815">
        <v>96</v>
      </c>
      <c r="P815" t="b">
        <v>1</v>
      </c>
      <c r="Q815" t="s">
        <v>8275</v>
      </c>
      <c r="R815" s="6">
        <f t="shared" si="110"/>
        <v>0.59996000000000005</v>
      </c>
      <c r="S815" s="10">
        <f t="shared" si="111"/>
        <v>24.999375000000001</v>
      </c>
      <c r="T815" t="str">
        <f t="shared" si="112"/>
        <v>music/</v>
      </c>
      <c r="U815" t="str">
        <f t="shared" si="113"/>
        <v>rock</v>
      </c>
      <c r="V815">
        <f t="shared" si="114"/>
        <v>6</v>
      </c>
      <c r="W815">
        <f t="shared" si="115"/>
        <v>10</v>
      </c>
    </row>
    <row r="816" spans="1:23" ht="45" x14ac:dyDescent="0.25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f t="shared" si="116"/>
        <v>40694.544444444444</v>
      </c>
      <c r="K816">
        <v>1305568201</v>
      </c>
      <c r="L816" s="14">
        <f t="shared" si="108"/>
        <v>40679.534733796296</v>
      </c>
      <c r="M816" s="13">
        <f t="shared" si="109"/>
        <v>2011</v>
      </c>
      <c r="N816" t="b">
        <v>0</v>
      </c>
      <c r="O816">
        <v>28</v>
      </c>
      <c r="P816" t="b">
        <v>1</v>
      </c>
      <c r="Q816" t="s">
        <v>8275</v>
      </c>
      <c r="R816" s="6">
        <f t="shared" si="110"/>
        <v>0.27300000000000002</v>
      </c>
      <c r="S816" s="10">
        <f t="shared" si="111"/>
        <v>45.464285714285715</v>
      </c>
      <c r="T816" t="str">
        <f t="shared" si="112"/>
        <v>music/</v>
      </c>
      <c r="U816" t="str">
        <f t="shared" si="113"/>
        <v>rock</v>
      </c>
      <c r="V816">
        <f t="shared" si="114"/>
        <v>6</v>
      </c>
      <c r="W816">
        <f t="shared" si="115"/>
        <v>10</v>
      </c>
    </row>
    <row r="817" spans="1:23" ht="30" x14ac:dyDescent="0.25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f t="shared" si="116"/>
        <v>41944.70952546296</v>
      </c>
      <c r="K817">
        <v>1412287303</v>
      </c>
      <c r="L817" s="14">
        <f t="shared" si="108"/>
        <v>41914.70952546296</v>
      </c>
      <c r="M817" s="13">
        <f t="shared" si="109"/>
        <v>2014</v>
      </c>
      <c r="N817" t="b">
        <v>0</v>
      </c>
      <c r="O817">
        <v>43</v>
      </c>
      <c r="P817" t="b">
        <v>1</v>
      </c>
      <c r="Q817" t="s">
        <v>8275</v>
      </c>
      <c r="R817" s="6">
        <f t="shared" si="110"/>
        <v>7.0000000000000007E-2</v>
      </c>
      <c r="S817" s="10">
        <f t="shared" si="111"/>
        <v>99.534883720930239</v>
      </c>
      <c r="T817" t="str">
        <f t="shared" si="112"/>
        <v>music/</v>
      </c>
      <c r="U817" t="str">
        <f t="shared" si="113"/>
        <v>rock</v>
      </c>
      <c r="V817">
        <f t="shared" si="114"/>
        <v>6</v>
      </c>
      <c r="W817">
        <f t="shared" si="115"/>
        <v>10</v>
      </c>
    </row>
    <row r="818" spans="1:23" ht="30" x14ac:dyDescent="0.25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f t="shared" si="116"/>
        <v>41373.0625</v>
      </c>
      <c r="K818">
        <v>1362776043</v>
      </c>
      <c r="L818" s="14">
        <f t="shared" si="108"/>
        <v>41341.662534722222</v>
      </c>
      <c r="M818" s="13">
        <f t="shared" si="109"/>
        <v>2013</v>
      </c>
      <c r="N818" t="b">
        <v>0</v>
      </c>
      <c r="O818">
        <v>205</v>
      </c>
      <c r="P818" t="b">
        <v>1</v>
      </c>
      <c r="Q818" t="s">
        <v>8275</v>
      </c>
      <c r="R818" s="6">
        <f t="shared" si="110"/>
        <v>0.15122142857142859</v>
      </c>
      <c r="S818" s="10">
        <f t="shared" si="111"/>
        <v>39.31</v>
      </c>
      <c r="T818" t="str">
        <f t="shared" si="112"/>
        <v>music/</v>
      </c>
      <c r="U818" t="str">
        <f t="shared" si="113"/>
        <v>rock</v>
      </c>
      <c r="V818">
        <f t="shared" si="114"/>
        <v>6</v>
      </c>
      <c r="W818">
        <f t="shared" si="115"/>
        <v>10</v>
      </c>
    </row>
    <row r="819" spans="1:23" ht="45" x14ac:dyDescent="0.25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f t="shared" si="116"/>
        <v>40978.999305555553</v>
      </c>
      <c r="K819">
        <v>1326810211</v>
      </c>
      <c r="L819" s="14">
        <f t="shared" si="108"/>
        <v>40925.391331018516</v>
      </c>
      <c r="M819" s="13">
        <f t="shared" si="109"/>
        <v>2012</v>
      </c>
      <c r="N819" t="b">
        <v>0</v>
      </c>
      <c r="O819">
        <v>23</v>
      </c>
      <c r="P819" t="b">
        <v>1</v>
      </c>
      <c r="Q819" t="s">
        <v>8275</v>
      </c>
      <c r="R819" s="6">
        <f t="shared" si="110"/>
        <v>0.37110666666666658</v>
      </c>
      <c r="S819" s="10">
        <f t="shared" si="111"/>
        <v>89.419999999999987</v>
      </c>
      <c r="T819" t="str">
        <f t="shared" si="112"/>
        <v>music/</v>
      </c>
      <c r="U819" t="str">
        <f t="shared" si="113"/>
        <v>rock</v>
      </c>
      <c r="V819">
        <f t="shared" si="114"/>
        <v>6</v>
      </c>
      <c r="W819">
        <f t="shared" si="115"/>
        <v>10</v>
      </c>
    </row>
    <row r="820" spans="1:23" ht="45" x14ac:dyDescent="0.25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f t="shared" si="116"/>
        <v>41128.500694444439</v>
      </c>
      <c r="K820">
        <v>1343682681</v>
      </c>
      <c r="L820" s="14">
        <f t="shared" si="108"/>
        <v>41120.67454861111</v>
      </c>
      <c r="M820" s="13">
        <f t="shared" si="109"/>
        <v>2012</v>
      </c>
      <c r="N820" t="b">
        <v>0</v>
      </c>
      <c r="O820">
        <v>19</v>
      </c>
      <c r="P820" t="b">
        <v>1</v>
      </c>
      <c r="Q820" t="s">
        <v>8275</v>
      </c>
      <c r="R820" s="6">
        <f t="shared" si="110"/>
        <v>0.55714285714285716</v>
      </c>
      <c r="S820" s="10">
        <f t="shared" si="111"/>
        <v>28.684210526315791</v>
      </c>
      <c r="T820" t="str">
        <f t="shared" si="112"/>
        <v>music/</v>
      </c>
      <c r="U820" t="str">
        <f t="shared" si="113"/>
        <v>rock</v>
      </c>
      <c r="V820">
        <f t="shared" si="114"/>
        <v>6</v>
      </c>
      <c r="W820">
        <f t="shared" si="115"/>
        <v>10</v>
      </c>
    </row>
    <row r="821" spans="1:23" ht="30" x14ac:dyDescent="0.25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f t="shared" si="116"/>
        <v>41628.988888888889</v>
      </c>
      <c r="K821">
        <v>1386806254</v>
      </c>
      <c r="L821" s="14">
        <f t="shared" si="108"/>
        <v>41619.789976851847</v>
      </c>
      <c r="M821" s="13">
        <f t="shared" si="109"/>
        <v>2013</v>
      </c>
      <c r="N821" t="b">
        <v>0</v>
      </c>
      <c r="O821">
        <v>14</v>
      </c>
      <c r="P821" t="b">
        <v>1</v>
      </c>
      <c r="Q821" t="s">
        <v>8275</v>
      </c>
      <c r="R821" s="6">
        <f t="shared" si="110"/>
        <v>8.7499999999999994E-2</v>
      </c>
      <c r="S821" s="10">
        <f t="shared" si="111"/>
        <v>31.071428571428573</v>
      </c>
      <c r="T821" t="str">
        <f t="shared" si="112"/>
        <v>music/</v>
      </c>
      <c r="U821" t="str">
        <f t="shared" si="113"/>
        <v>rock</v>
      </c>
      <c r="V821">
        <f t="shared" si="114"/>
        <v>6</v>
      </c>
      <c r="W821">
        <f t="shared" si="115"/>
        <v>10</v>
      </c>
    </row>
    <row r="822" spans="1:23" ht="45" x14ac:dyDescent="0.25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f t="shared" si="116"/>
        <v>41799</v>
      </c>
      <c r="K822">
        <v>1399666342</v>
      </c>
      <c r="L822" s="14">
        <f t="shared" si="108"/>
        <v>41768.633587962962</v>
      </c>
      <c r="M822" s="13">
        <f t="shared" si="109"/>
        <v>2014</v>
      </c>
      <c r="N822" t="b">
        <v>0</v>
      </c>
      <c r="O822">
        <v>38</v>
      </c>
      <c r="P822" t="b">
        <v>1</v>
      </c>
      <c r="Q822" t="s">
        <v>8275</v>
      </c>
      <c r="R822" s="6">
        <f t="shared" si="110"/>
        <v>0.34050000000000002</v>
      </c>
      <c r="S822" s="10">
        <f t="shared" si="111"/>
        <v>70.55263157894737</v>
      </c>
      <c r="T822" t="str">
        <f t="shared" si="112"/>
        <v>music/</v>
      </c>
      <c r="U822" t="str">
        <f t="shared" si="113"/>
        <v>rock</v>
      </c>
      <c r="V822">
        <f t="shared" si="114"/>
        <v>6</v>
      </c>
      <c r="W822">
        <f t="shared" si="115"/>
        <v>10</v>
      </c>
    </row>
    <row r="823" spans="1:23" ht="45" x14ac:dyDescent="0.25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f t="shared" si="116"/>
        <v>42127.959027777775</v>
      </c>
      <c r="K823">
        <v>1427753265</v>
      </c>
      <c r="L823" s="14">
        <f t="shared" si="108"/>
        <v>42093.71371527778</v>
      </c>
      <c r="M823" s="13">
        <f t="shared" si="109"/>
        <v>2015</v>
      </c>
      <c r="N823" t="b">
        <v>0</v>
      </c>
      <c r="O823">
        <v>78</v>
      </c>
      <c r="P823" t="b">
        <v>1</v>
      </c>
      <c r="Q823" t="s">
        <v>8275</v>
      </c>
      <c r="R823" s="6">
        <f t="shared" si="110"/>
        <v>0</v>
      </c>
      <c r="S823" s="10">
        <f t="shared" si="111"/>
        <v>224.12820512820514</v>
      </c>
      <c r="T823" t="str">
        <f t="shared" si="112"/>
        <v>music/</v>
      </c>
      <c r="U823" t="str">
        <f t="shared" si="113"/>
        <v>rock</v>
      </c>
      <c r="V823">
        <f t="shared" si="114"/>
        <v>6</v>
      </c>
      <c r="W823">
        <f t="shared" si="115"/>
        <v>10</v>
      </c>
    </row>
    <row r="824" spans="1:23" ht="30" x14ac:dyDescent="0.25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f t="shared" si="116"/>
        <v>41187.739004629628</v>
      </c>
      <c r="K824">
        <v>1346885050</v>
      </c>
      <c r="L824" s="14">
        <f t="shared" si="108"/>
        <v>41157.739004629628</v>
      </c>
      <c r="M824" s="13">
        <f t="shared" si="109"/>
        <v>2012</v>
      </c>
      <c r="N824" t="b">
        <v>0</v>
      </c>
      <c r="O824">
        <v>69</v>
      </c>
      <c r="P824" t="b">
        <v>1</v>
      </c>
      <c r="Q824" t="s">
        <v>8275</v>
      </c>
      <c r="R824" s="6">
        <f t="shared" si="110"/>
        <v>0.19166666666666668</v>
      </c>
      <c r="S824" s="10">
        <f t="shared" si="111"/>
        <v>51.811594202898547</v>
      </c>
      <c r="T824" t="str">
        <f t="shared" si="112"/>
        <v>music/</v>
      </c>
      <c r="U824" t="str">
        <f t="shared" si="113"/>
        <v>rock</v>
      </c>
      <c r="V824">
        <f t="shared" si="114"/>
        <v>6</v>
      </c>
      <c r="W824">
        <f t="shared" si="115"/>
        <v>10</v>
      </c>
    </row>
    <row r="825" spans="1:23" ht="45" x14ac:dyDescent="0.25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f t="shared" si="116"/>
        <v>42085.722824074073</v>
      </c>
      <c r="K825">
        <v>1424474452</v>
      </c>
      <c r="L825" s="14">
        <f t="shared" si="108"/>
        <v>42055.764490740738</v>
      </c>
      <c r="M825" s="13">
        <f t="shared" si="109"/>
        <v>2015</v>
      </c>
      <c r="N825" t="b">
        <v>0</v>
      </c>
      <c r="O825">
        <v>33</v>
      </c>
      <c r="P825" t="b">
        <v>1</v>
      </c>
      <c r="Q825" t="s">
        <v>8275</v>
      </c>
      <c r="R825" s="6">
        <f t="shared" si="110"/>
        <v>0.79500000000000004</v>
      </c>
      <c r="S825" s="10">
        <f t="shared" si="111"/>
        <v>43.515151515151516</v>
      </c>
      <c r="T825" t="str">
        <f t="shared" si="112"/>
        <v>music/</v>
      </c>
      <c r="U825" t="str">
        <f t="shared" si="113"/>
        <v>rock</v>
      </c>
      <c r="V825">
        <f t="shared" si="114"/>
        <v>6</v>
      </c>
      <c r="W825">
        <f t="shared" si="115"/>
        <v>10</v>
      </c>
    </row>
    <row r="826" spans="1:23" ht="45" x14ac:dyDescent="0.25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f t="shared" si="116"/>
        <v>40286.082638888889</v>
      </c>
      <c r="K826">
        <v>1268459318</v>
      </c>
      <c r="L826" s="14">
        <f t="shared" si="108"/>
        <v>40250.033773148149</v>
      </c>
      <c r="M826" s="13">
        <f t="shared" si="109"/>
        <v>2010</v>
      </c>
      <c r="N826" t="b">
        <v>0</v>
      </c>
      <c r="O826">
        <v>54</v>
      </c>
      <c r="P826" t="b">
        <v>1</v>
      </c>
      <c r="Q826" t="s">
        <v>8275</v>
      </c>
      <c r="R826" s="6">
        <f t="shared" si="110"/>
        <v>0.34381249999999997</v>
      </c>
      <c r="S826" s="10">
        <f t="shared" si="111"/>
        <v>39.816666666666663</v>
      </c>
      <c r="T826" t="str">
        <f t="shared" si="112"/>
        <v>music/</v>
      </c>
      <c r="U826" t="str">
        <f t="shared" si="113"/>
        <v>rock</v>
      </c>
      <c r="V826">
        <f t="shared" si="114"/>
        <v>6</v>
      </c>
      <c r="W826">
        <f t="shared" si="115"/>
        <v>10</v>
      </c>
    </row>
    <row r="827" spans="1:23" ht="30" x14ac:dyDescent="0.25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f t="shared" si="116"/>
        <v>41211.098194444443</v>
      </c>
      <c r="K827">
        <v>1349335284</v>
      </c>
      <c r="L827" s="14">
        <f t="shared" si="108"/>
        <v>41186.098194444443</v>
      </c>
      <c r="M827" s="13">
        <f t="shared" si="109"/>
        <v>2012</v>
      </c>
      <c r="N827" t="b">
        <v>0</v>
      </c>
      <c r="O827">
        <v>99</v>
      </c>
      <c r="P827" t="b">
        <v>1</v>
      </c>
      <c r="Q827" t="s">
        <v>8275</v>
      </c>
      <c r="R827" s="6">
        <f t="shared" si="110"/>
        <v>4.3200000000000001E-3</v>
      </c>
      <c r="S827" s="10">
        <f t="shared" si="111"/>
        <v>126.8080808080808</v>
      </c>
      <c r="T827" t="str">
        <f t="shared" si="112"/>
        <v>music/</v>
      </c>
      <c r="U827" t="str">
        <f t="shared" si="113"/>
        <v>rock</v>
      </c>
      <c r="V827">
        <f t="shared" si="114"/>
        <v>6</v>
      </c>
      <c r="W827">
        <f t="shared" si="115"/>
        <v>10</v>
      </c>
    </row>
    <row r="828" spans="1:23" ht="45" x14ac:dyDescent="0.25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f t="shared" si="116"/>
        <v>40993.788541666661</v>
      </c>
      <c r="K828">
        <v>1330908930</v>
      </c>
      <c r="L828" s="14">
        <f t="shared" si="108"/>
        <v>40972.830208333333</v>
      </c>
      <c r="M828" s="13">
        <f t="shared" si="109"/>
        <v>2012</v>
      </c>
      <c r="N828" t="b">
        <v>0</v>
      </c>
      <c r="O828">
        <v>49</v>
      </c>
      <c r="P828" t="b">
        <v>1</v>
      </c>
      <c r="Q828" t="s">
        <v>8275</v>
      </c>
      <c r="R828" s="6">
        <f t="shared" si="110"/>
        <v>1.4545454545454545E-2</v>
      </c>
      <c r="S828" s="10">
        <f t="shared" si="111"/>
        <v>113.87755102040816</v>
      </c>
      <c r="T828" t="str">
        <f t="shared" si="112"/>
        <v>music/</v>
      </c>
      <c r="U828" t="str">
        <f t="shared" si="113"/>
        <v>rock</v>
      </c>
      <c r="V828">
        <f t="shared" si="114"/>
        <v>6</v>
      </c>
      <c r="W828">
        <f t="shared" si="115"/>
        <v>10</v>
      </c>
    </row>
    <row r="829" spans="1:23" ht="45" x14ac:dyDescent="0.25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f t="shared" si="116"/>
        <v>40953.617361111108</v>
      </c>
      <c r="K829">
        <v>1326972107</v>
      </c>
      <c r="L829" s="14">
        <f t="shared" si="108"/>
        <v>40927.265127314815</v>
      </c>
      <c r="M829" s="13">
        <f t="shared" si="109"/>
        <v>2012</v>
      </c>
      <c r="N829" t="b">
        <v>0</v>
      </c>
      <c r="O829">
        <v>11</v>
      </c>
      <c r="P829" t="b">
        <v>1</v>
      </c>
      <c r="Q829" t="s">
        <v>8275</v>
      </c>
      <c r="R829" s="6">
        <f t="shared" si="110"/>
        <v>3.3333333333333333E-2</v>
      </c>
      <c r="S829" s="10">
        <f t="shared" si="111"/>
        <v>28.181818181818183</v>
      </c>
      <c r="T829" t="str">
        <f t="shared" si="112"/>
        <v>music/</v>
      </c>
      <c r="U829" t="str">
        <f t="shared" si="113"/>
        <v>rock</v>
      </c>
      <c r="V829">
        <f t="shared" si="114"/>
        <v>6</v>
      </c>
      <c r="W829">
        <f t="shared" si="115"/>
        <v>10</v>
      </c>
    </row>
    <row r="830" spans="1:23" ht="45" x14ac:dyDescent="0.25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f t="shared" si="116"/>
        <v>41085.474999999999</v>
      </c>
      <c r="K830">
        <v>1339549982</v>
      </c>
      <c r="L830" s="14">
        <f t="shared" si="108"/>
        <v>41072.842384259253</v>
      </c>
      <c r="M830" s="13">
        <f t="shared" si="109"/>
        <v>2012</v>
      </c>
      <c r="N830" t="b">
        <v>0</v>
      </c>
      <c r="O830">
        <v>38</v>
      </c>
      <c r="P830" t="b">
        <v>1</v>
      </c>
      <c r="Q830" t="s">
        <v>8275</v>
      </c>
      <c r="R830" s="6">
        <f t="shared" si="110"/>
        <v>7.0000000000000007E-2</v>
      </c>
      <c r="S830" s="10">
        <f t="shared" si="111"/>
        <v>36.60526315789474</v>
      </c>
      <c r="T830" t="str">
        <f t="shared" si="112"/>
        <v>music/</v>
      </c>
      <c r="U830" t="str">
        <f t="shared" si="113"/>
        <v>rock</v>
      </c>
      <c r="V830">
        <f t="shared" si="114"/>
        <v>6</v>
      </c>
      <c r="W830">
        <f t="shared" si="115"/>
        <v>10</v>
      </c>
    </row>
    <row r="831" spans="1:23" ht="45" x14ac:dyDescent="0.25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f t="shared" si="116"/>
        <v>42564.593055555553</v>
      </c>
      <c r="K831">
        <v>1463253240</v>
      </c>
      <c r="L831" s="14">
        <f t="shared" si="108"/>
        <v>42504.593055555553</v>
      </c>
      <c r="M831" s="13">
        <f t="shared" si="109"/>
        <v>2016</v>
      </c>
      <c r="N831" t="b">
        <v>0</v>
      </c>
      <c r="O831">
        <v>16</v>
      </c>
      <c r="P831" t="b">
        <v>1</v>
      </c>
      <c r="Q831" t="s">
        <v>8275</v>
      </c>
      <c r="R831" s="6">
        <f t="shared" si="110"/>
        <v>0.04</v>
      </c>
      <c r="S831" s="10">
        <f t="shared" si="111"/>
        <v>32.5</v>
      </c>
      <c r="T831" t="str">
        <f t="shared" si="112"/>
        <v>music/</v>
      </c>
      <c r="U831" t="str">
        <f t="shared" si="113"/>
        <v>rock</v>
      </c>
      <c r="V831">
        <f t="shared" si="114"/>
        <v>6</v>
      </c>
      <c r="W831">
        <f t="shared" si="115"/>
        <v>10</v>
      </c>
    </row>
    <row r="832" spans="1:23" ht="45" x14ac:dyDescent="0.25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f t="shared" si="116"/>
        <v>41355.27575231481</v>
      </c>
      <c r="K832">
        <v>1361363825</v>
      </c>
      <c r="L832" s="14">
        <f t="shared" si="108"/>
        <v>41325.317418981482</v>
      </c>
      <c r="M832" s="13">
        <f t="shared" si="109"/>
        <v>2013</v>
      </c>
      <c r="N832" t="b">
        <v>0</v>
      </c>
      <c r="O832">
        <v>32</v>
      </c>
      <c r="P832" t="b">
        <v>1</v>
      </c>
      <c r="Q832" t="s">
        <v>8275</v>
      </c>
      <c r="R832" s="6">
        <f t="shared" si="110"/>
        <v>7.8333333333333338E-2</v>
      </c>
      <c r="S832" s="10">
        <f t="shared" si="111"/>
        <v>60.65625</v>
      </c>
      <c r="T832" t="str">
        <f t="shared" si="112"/>
        <v>music/</v>
      </c>
      <c r="U832" t="str">
        <f t="shared" si="113"/>
        <v>rock</v>
      </c>
      <c r="V832">
        <f t="shared" si="114"/>
        <v>6</v>
      </c>
      <c r="W832">
        <f t="shared" si="115"/>
        <v>10</v>
      </c>
    </row>
    <row r="833" spans="1:23" ht="30" x14ac:dyDescent="0.25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f t="shared" si="116"/>
        <v>41026.438587962963</v>
      </c>
      <c r="K833">
        <v>1332948694</v>
      </c>
      <c r="L833" s="14">
        <f t="shared" si="108"/>
        <v>40996.438587962963</v>
      </c>
      <c r="M833" s="13">
        <f t="shared" si="109"/>
        <v>2012</v>
      </c>
      <c r="N833" t="b">
        <v>0</v>
      </c>
      <c r="O833">
        <v>20</v>
      </c>
      <c r="P833" t="b">
        <v>1</v>
      </c>
      <c r="Q833" t="s">
        <v>8275</v>
      </c>
      <c r="R833" s="6">
        <f t="shared" si="110"/>
        <v>1.3333333333333333</v>
      </c>
      <c r="S833" s="10">
        <f t="shared" si="111"/>
        <v>175</v>
      </c>
      <c r="T833" t="str">
        <f t="shared" si="112"/>
        <v>music/</v>
      </c>
      <c r="U833" t="str">
        <f t="shared" si="113"/>
        <v>rock</v>
      </c>
      <c r="V833">
        <f t="shared" si="114"/>
        <v>6</v>
      </c>
      <c r="W833">
        <f t="shared" si="115"/>
        <v>10</v>
      </c>
    </row>
    <row r="834" spans="1:23" ht="45" x14ac:dyDescent="0.25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f t="shared" si="116"/>
        <v>40929.134027777771</v>
      </c>
      <c r="K834">
        <v>1321978335</v>
      </c>
      <c r="L834" s="14">
        <f t="shared" si="108"/>
        <v>40869.466840277775</v>
      </c>
      <c r="M834" s="13">
        <f t="shared" si="109"/>
        <v>2011</v>
      </c>
      <c r="N834" t="b">
        <v>0</v>
      </c>
      <c r="O834">
        <v>154</v>
      </c>
      <c r="P834" t="b">
        <v>1</v>
      </c>
      <c r="Q834" t="s">
        <v>8275</v>
      </c>
      <c r="R834" s="6">
        <f t="shared" si="110"/>
        <v>6.0706666666666331E-3</v>
      </c>
      <c r="S834" s="10">
        <f t="shared" si="111"/>
        <v>97.993896103896105</v>
      </c>
      <c r="T834" t="str">
        <f t="shared" si="112"/>
        <v>music/</v>
      </c>
      <c r="U834" t="str">
        <f t="shared" si="113"/>
        <v>rock</v>
      </c>
      <c r="V834">
        <f t="shared" si="114"/>
        <v>6</v>
      </c>
      <c r="W834">
        <f t="shared" si="115"/>
        <v>10</v>
      </c>
    </row>
    <row r="835" spans="1:23" x14ac:dyDescent="0.25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f t="shared" si="116"/>
        <v>41748.669849537036</v>
      </c>
      <c r="K835">
        <v>1395349475</v>
      </c>
      <c r="L835" s="14">
        <f t="shared" ref="L835:L898" si="117">(K835/86400)+25569+(-5/24)</f>
        <v>41718.669849537036</v>
      </c>
      <c r="M835" s="13">
        <f t="shared" ref="M835:M898" si="118">YEAR(L835)</f>
        <v>2014</v>
      </c>
      <c r="N835" t="b">
        <v>0</v>
      </c>
      <c r="O835">
        <v>41</v>
      </c>
      <c r="P835" t="b">
        <v>1</v>
      </c>
      <c r="Q835" t="s">
        <v>8275</v>
      </c>
      <c r="R835" s="6">
        <f t="shared" ref="R835:R898" si="119">(E835-D835)/D835</f>
        <v>1.6666666666666666E-2</v>
      </c>
      <c r="S835" s="10">
        <f t="shared" ref="S835:S898" si="120">E835/O835</f>
        <v>148.78048780487805</v>
      </c>
      <c r="T835" t="str">
        <f t="shared" ref="T835:T898" si="121">LEFT(Q835,V835)</f>
        <v>music/</v>
      </c>
      <c r="U835" t="str">
        <f t="shared" ref="U835:U898" si="122">RIGHT(Q835, W835-V835)</f>
        <v>rock</v>
      </c>
      <c r="V835">
        <f t="shared" ref="V835:V898" si="123">FIND("/",Q835)</f>
        <v>6</v>
      </c>
      <c r="W835">
        <f t="shared" ref="W835:W898" si="124">LEN(Q835)</f>
        <v>10</v>
      </c>
    </row>
    <row r="836" spans="1:23" ht="45" x14ac:dyDescent="0.25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f t="shared" ref="J836:J899" si="125">(I836/86400)+25569+(-5/24)</f>
        <v>41455.957638888889</v>
      </c>
      <c r="K836">
        <v>1369770292</v>
      </c>
      <c r="L836" s="14">
        <f t="shared" si="117"/>
        <v>41422.614490740736</v>
      </c>
      <c r="M836" s="13">
        <f t="shared" si="118"/>
        <v>2013</v>
      </c>
      <c r="N836" t="b">
        <v>0</v>
      </c>
      <c r="O836">
        <v>75</v>
      </c>
      <c r="P836" t="b">
        <v>1</v>
      </c>
      <c r="Q836" t="s">
        <v>8275</v>
      </c>
      <c r="R836" s="6">
        <f t="shared" si="119"/>
        <v>0.31018181818181817</v>
      </c>
      <c r="S836" s="10">
        <f t="shared" si="120"/>
        <v>96.08</v>
      </c>
      <c r="T836" t="str">
        <f t="shared" si="121"/>
        <v>music/</v>
      </c>
      <c r="U836" t="str">
        <f t="shared" si="122"/>
        <v>rock</v>
      </c>
      <c r="V836">
        <f t="shared" si="123"/>
        <v>6</v>
      </c>
      <c r="W836">
        <f t="shared" si="124"/>
        <v>10</v>
      </c>
    </row>
    <row r="837" spans="1:23" ht="45" x14ac:dyDescent="0.25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f t="shared" si="125"/>
        <v>41047.916666666664</v>
      </c>
      <c r="K837">
        <v>1333709958</v>
      </c>
      <c r="L837" s="14">
        <f t="shared" si="117"/>
        <v>41005.249513888884</v>
      </c>
      <c r="M837" s="13">
        <f t="shared" si="118"/>
        <v>2012</v>
      </c>
      <c r="N837" t="b">
        <v>0</v>
      </c>
      <c r="O837">
        <v>40</v>
      </c>
      <c r="P837" t="b">
        <v>1</v>
      </c>
      <c r="Q837" t="s">
        <v>8275</v>
      </c>
      <c r="R837" s="6">
        <f t="shared" si="119"/>
        <v>0.17249999999999999</v>
      </c>
      <c r="S837" s="10">
        <f t="shared" si="120"/>
        <v>58.625</v>
      </c>
      <c r="T837" t="str">
        <f t="shared" si="121"/>
        <v>music/</v>
      </c>
      <c r="U837" t="str">
        <f t="shared" si="122"/>
        <v>rock</v>
      </c>
      <c r="V837">
        <f t="shared" si="123"/>
        <v>6</v>
      </c>
      <c r="W837">
        <f t="shared" si="124"/>
        <v>10</v>
      </c>
    </row>
    <row r="838" spans="1:23" x14ac:dyDescent="0.25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f t="shared" si="125"/>
        <v>41553.848587962959</v>
      </c>
      <c r="K838">
        <v>1378516918</v>
      </c>
      <c r="L838" s="14">
        <f t="shared" si="117"/>
        <v>41523.848587962959</v>
      </c>
      <c r="M838" s="13">
        <f t="shared" si="118"/>
        <v>2013</v>
      </c>
      <c r="N838" t="b">
        <v>0</v>
      </c>
      <c r="O838">
        <v>46</v>
      </c>
      <c r="P838" t="b">
        <v>1</v>
      </c>
      <c r="Q838" t="s">
        <v>8275</v>
      </c>
      <c r="R838" s="6">
        <f t="shared" si="119"/>
        <v>9.3040000000000865E-3</v>
      </c>
      <c r="S838" s="10">
        <f t="shared" si="120"/>
        <v>109.70695652173914</v>
      </c>
      <c r="T838" t="str">
        <f t="shared" si="121"/>
        <v>music/</v>
      </c>
      <c r="U838" t="str">
        <f t="shared" si="122"/>
        <v>rock</v>
      </c>
      <c r="V838">
        <f t="shared" si="123"/>
        <v>6</v>
      </c>
      <c r="W838">
        <f t="shared" si="124"/>
        <v>10</v>
      </c>
    </row>
    <row r="839" spans="1:23" ht="30" x14ac:dyDescent="0.25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f t="shared" si="125"/>
        <v>41760.79006944444</v>
      </c>
      <c r="K839">
        <v>1396396662</v>
      </c>
      <c r="L839" s="14">
        <f t="shared" si="117"/>
        <v>41730.79006944444</v>
      </c>
      <c r="M839" s="13">
        <f t="shared" si="118"/>
        <v>2014</v>
      </c>
      <c r="N839" t="b">
        <v>0</v>
      </c>
      <c r="O839">
        <v>62</v>
      </c>
      <c r="P839" t="b">
        <v>1</v>
      </c>
      <c r="Q839" t="s">
        <v>8275</v>
      </c>
      <c r="R839" s="6">
        <f t="shared" si="119"/>
        <v>0.218</v>
      </c>
      <c r="S839" s="10">
        <f t="shared" si="120"/>
        <v>49.112903225806448</v>
      </c>
      <c r="T839" t="str">
        <f t="shared" si="121"/>
        <v>music/</v>
      </c>
      <c r="U839" t="str">
        <f t="shared" si="122"/>
        <v>rock</v>
      </c>
      <c r="V839">
        <f t="shared" si="123"/>
        <v>6</v>
      </c>
      <c r="W839">
        <f t="shared" si="124"/>
        <v>10</v>
      </c>
    </row>
    <row r="840" spans="1:23" ht="45" x14ac:dyDescent="0.25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f t="shared" si="125"/>
        <v>40925.689641203702</v>
      </c>
      <c r="K840">
        <v>1324243985</v>
      </c>
      <c r="L840" s="14">
        <f t="shared" si="117"/>
        <v>40895.689641203702</v>
      </c>
      <c r="M840" s="13">
        <f t="shared" si="118"/>
        <v>2011</v>
      </c>
      <c r="N840" t="b">
        <v>0</v>
      </c>
      <c r="O840">
        <v>61</v>
      </c>
      <c r="P840" t="b">
        <v>1</v>
      </c>
      <c r="Q840" t="s">
        <v>8275</v>
      </c>
      <c r="R840" s="6">
        <f t="shared" si="119"/>
        <v>0.45400000000000001</v>
      </c>
      <c r="S840" s="10">
        <f t="shared" si="120"/>
        <v>47.672131147540981</v>
      </c>
      <c r="T840" t="str">
        <f t="shared" si="121"/>
        <v>music/</v>
      </c>
      <c r="U840" t="str">
        <f t="shared" si="122"/>
        <v>rock</v>
      </c>
      <c r="V840">
        <f t="shared" si="123"/>
        <v>6</v>
      </c>
      <c r="W840">
        <f t="shared" si="124"/>
        <v>10</v>
      </c>
    </row>
    <row r="841" spans="1:23" ht="45" x14ac:dyDescent="0.25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f t="shared" si="125"/>
        <v>41174.555046296293</v>
      </c>
      <c r="K841">
        <v>1345745956</v>
      </c>
      <c r="L841" s="14">
        <f t="shared" si="117"/>
        <v>41144.555046296293</v>
      </c>
      <c r="M841" s="13">
        <f t="shared" si="118"/>
        <v>2012</v>
      </c>
      <c r="N841" t="b">
        <v>0</v>
      </c>
      <c r="O841">
        <v>96</v>
      </c>
      <c r="P841" t="b">
        <v>1</v>
      </c>
      <c r="Q841" t="s">
        <v>8275</v>
      </c>
      <c r="R841" s="6">
        <f t="shared" si="119"/>
        <v>0.16616599999999998</v>
      </c>
      <c r="S841" s="10">
        <f t="shared" si="120"/>
        <v>60.737812499999997</v>
      </c>
      <c r="T841" t="str">
        <f t="shared" si="121"/>
        <v>music/</v>
      </c>
      <c r="U841" t="str">
        <f t="shared" si="122"/>
        <v>rock</v>
      </c>
      <c r="V841">
        <f t="shared" si="123"/>
        <v>6</v>
      </c>
      <c r="W841">
        <f t="shared" si="124"/>
        <v>10</v>
      </c>
    </row>
    <row r="842" spans="1:23" ht="30" x14ac:dyDescent="0.25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f t="shared" si="125"/>
        <v>42637.018368055556</v>
      </c>
      <c r="K842">
        <v>1472102787</v>
      </c>
      <c r="L842" s="14">
        <f t="shared" si="117"/>
        <v>42607.018368055556</v>
      </c>
      <c r="M842" s="13">
        <f t="shared" si="118"/>
        <v>2016</v>
      </c>
      <c r="N842" t="b">
        <v>0</v>
      </c>
      <c r="O842">
        <v>190</v>
      </c>
      <c r="P842" t="b">
        <v>1</v>
      </c>
      <c r="Q842" t="s">
        <v>8276</v>
      </c>
      <c r="R842" s="6">
        <f t="shared" si="119"/>
        <v>0.20416599999999999</v>
      </c>
      <c r="S842" s="10">
        <f t="shared" si="120"/>
        <v>63.37715789473684</v>
      </c>
      <c r="T842" t="str">
        <f t="shared" si="121"/>
        <v>music/</v>
      </c>
      <c r="U842" t="str">
        <f t="shared" si="122"/>
        <v>metal</v>
      </c>
      <c r="V842">
        <f t="shared" si="123"/>
        <v>6</v>
      </c>
      <c r="W842">
        <f t="shared" si="124"/>
        <v>11</v>
      </c>
    </row>
    <row r="843" spans="1:23" ht="45" x14ac:dyDescent="0.25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f t="shared" si="125"/>
        <v>41953.672025462962</v>
      </c>
      <c r="K843">
        <v>1413058063</v>
      </c>
      <c r="L843" s="14">
        <f t="shared" si="117"/>
        <v>41923.630358796298</v>
      </c>
      <c r="M843" s="13">
        <f t="shared" si="118"/>
        <v>2014</v>
      </c>
      <c r="N843" t="b">
        <v>1</v>
      </c>
      <c r="O843">
        <v>94</v>
      </c>
      <c r="P843" t="b">
        <v>1</v>
      </c>
      <c r="Q843" t="s">
        <v>8276</v>
      </c>
      <c r="R843" s="6">
        <f t="shared" si="119"/>
        <v>1.32E-2</v>
      </c>
      <c r="S843" s="10">
        <f t="shared" si="120"/>
        <v>53.893617021276597</v>
      </c>
      <c r="T843" t="str">
        <f t="shared" si="121"/>
        <v>music/</v>
      </c>
      <c r="U843" t="str">
        <f t="shared" si="122"/>
        <v>metal</v>
      </c>
      <c r="V843">
        <f t="shared" si="123"/>
        <v>6</v>
      </c>
      <c r="W843">
        <f t="shared" si="124"/>
        <v>11</v>
      </c>
    </row>
    <row r="844" spans="1:23" ht="45" x14ac:dyDescent="0.25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f t="shared" si="125"/>
        <v>41560.957638888889</v>
      </c>
      <c r="K844">
        <v>1378735983</v>
      </c>
      <c r="L844" s="14">
        <f t="shared" si="117"/>
        <v>41526.384062499994</v>
      </c>
      <c r="M844" s="13">
        <f t="shared" si="118"/>
        <v>2013</v>
      </c>
      <c r="N844" t="b">
        <v>1</v>
      </c>
      <c r="O844">
        <v>39</v>
      </c>
      <c r="P844" t="b">
        <v>1</v>
      </c>
      <c r="Q844" t="s">
        <v>8276</v>
      </c>
      <c r="R844" s="6">
        <f t="shared" si="119"/>
        <v>4.3200000000000002E-2</v>
      </c>
      <c r="S844" s="10">
        <f t="shared" si="120"/>
        <v>66.871794871794876</v>
      </c>
      <c r="T844" t="str">
        <f t="shared" si="121"/>
        <v>music/</v>
      </c>
      <c r="U844" t="str">
        <f t="shared" si="122"/>
        <v>metal</v>
      </c>
      <c r="V844">
        <f t="shared" si="123"/>
        <v>6</v>
      </c>
      <c r="W844">
        <f t="shared" si="124"/>
        <v>11</v>
      </c>
    </row>
    <row r="845" spans="1:23" ht="45" x14ac:dyDescent="0.25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f t="shared" si="125"/>
        <v>42712.124999999993</v>
      </c>
      <c r="K845">
        <v>1479708680</v>
      </c>
      <c r="L845" s="14">
        <f t="shared" si="117"/>
        <v>42695.049537037034</v>
      </c>
      <c r="M845" s="13">
        <f t="shared" si="118"/>
        <v>2016</v>
      </c>
      <c r="N845" t="b">
        <v>0</v>
      </c>
      <c r="O845">
        <v>127</v>
      </c>
      <c r="P845" t="b">
        <v>1</v>
      </c>
      <c r="Q845" t="s">
        <v>8276</v>
      </c>
      <c r="R845" s="6">
        <f t="shared" si="119"/>
        <v>1.6713333333333333</v>
      </c>
      <c r="S845" s="10">
        <f t="shared" si="120"/>
        <v>63.102362204724407</v>
      </c>
      <c r="T845" t="str">
        <f t="shared" si="121"/>
        <v>music/</v>
      </c>
      <c r="U845" t="str">
        <f t="shared" si="122"/>
        <v>metal</v>
      </c>
      <c r="V845">
        <f t="shared" si="123"/>
        <v>6</v>
      </c>
      <c r="W845">
        <f t="shared" si="124"/>
        <v>11</v>
      </c>
    </row>
    <row r="846" spans="1:23" ht="45" x14ac:dyDescent="0.25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f t="shared" si="125"/>
        <v>41943.999305555553</v>
      </c>
      <c r="K846">
        <v>1411489552</v>
      </c>
      <c r="L846" s="14">
        <f t="shared" si="117"/>
        <v>41905.476296296292</v>
      </c>
      <c r="M846" s="13">
        <f t="shared" si="118"/>
        <v>2014</v>
      </c>
      <c r="N846" t="b">
        <v>1</v>
      </c>
      <c r="O846">
        <v>159</v>
      </c>
      <c r="P846" t="b">
        <v>1</v>
      </c>
      <c r="Q846" t="s">
        <v>8276</v>
      </c>
      <c r="R846" s="6">
        <f t="shared" si="119"/>
        <v>0.94133333333333336</v>
      </c>
      <c r="S846" s="10">
        <f t="shared" si="120"/>
        <v>36.628930817610062</v>
      </c>
      <c r="T846" t="str">
        <f t="shared" si="121"/>
        <v>music/</v>
      </c>
      <c r="U846" t="str">
        <f t="shared" si="122"/>
        <v>metal</v>
      </c>
      <c r="V846">
        <f t="shared" si="123"/>
        <v>6</v>
      </c>
      <c r="W846">
        <f t="shared" si="124"/>
        <v>11</v>
      </c>
    </row>
    <row r="847" spans="1:23" ht="45" x14ac:dyDescent="0.25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f t="shared" si="125"/>
        <v>42617.957638888889</v>
      </c>
      <c r="K847">
        <v>1469595396</v>
      </c>
      <c r="L847" s="14">
        <f t="shared" si="117"/>
        <v>42577.997638888883</v>
      </c>
      <c r="M847" s="13">
        <f t="shared" si="118"/>
        <v>2016</v>
      </c>
      <c r="N847" t="b">
        <v>0</v>
      </c>
      <c r="O847">
        <v>177</v>
      </c>
      <c r="P847" t="b">
        <v>1</v>
      </c>
      <c r="Q847" t="s">
        <v>8276</v>
      </c>
      <c r="R847" s="6">
        <f t="shared" si="119"/>
        <v>0.20380200000000004</v>
      </c>
      <c r="S847" s="10">
        <f t="shared" si="120"/>
        <v>34.005706214689269</v>
      </c>
      <c r="T847" t="str">
        <f t="shared" si="121"/>
        <v>music/</v>
      </c>
      <c r="U847" t="str">
        <f t="shared" si="122"/>
        <v>metal</v>
      </c>
      <c r="V847">
        <f t="shared" si="123"/>
        <v>6</v>
      </c>
      <c r="W847">
        <f t="shared" si="124"/>
        <v>11</v>
      </c>
    </row>
    <row r="848" spans="1:23" ht="30" x14ac:dyDescent="0.25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f t="shared" si="125"/>
        <v>41708.375</v>
      </c>
      <c r="K848">
        <v>1393233855</v>
      </c>
      <c r="L848" s="14">
        <f t="shared" si="117"/>
        <v>41694.183506944442</v>
      </c>
      <c r="M848" s="13">
        <f t="shared" si="118"/>
        <v>2014</v>
      </c>
      <c r="N848" t="b">
        <v>0</v>
      </c>
      <c r="O848">
        <v>47</v>
      </c>
      <c r="P848" t="b">
        <v>1</v>
      </c>
      <c r="Q848" t="s">
        <v>8276</v>
      </c>
      <c r="R848" s="6">
        <f t="shared" si="119"/>
        <v>0.2200090909090909</v>
      </c>
      <c r="S848" s="10">
        <f t="shared" si="120"/>
        <v>28.553404255319148</v>
      </c>
      <c r="T848" t="str">
        <f t="shared" si="121"/>
        <v>music/</v>
      </c>
      <c r="U848" t="str">
        <f t="shared" si="122"/>
        <v>metal</v>
      </c>
      <c r="V848">
        <f t="shared" si="123"/>
        <v>6</v>
      </c>
      <c r="W848">
        <f t="shared" si="124"/>
        <v>11</v>
      </c>
    </row>
    <row r="849" spans="1:23" x14ac:dyDescent="0.25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f t="shared" si="125"/>
        <v>42195.59</v>
      </c>
      <c r="K849">
        <v>1433963376</v>
      </c>
      <c r="L849" s="14">
        <f t="shared" si="117"/>
        <v>42165.59</v>
      </c>
      <c r="M849" s="13">
        <f t="shared" si="118"/>
        <v>2015</v>
      </c>
      <c r="N849" t="b">
        <v>0</v>
      </c>
      <c r="O849">
        <v>1</v>
      </c>
      <c r="P849" t="b">
        <v>1</v>
      </c>
      <c r="Q849" t="s">
        <v>8276</v>
      </c>
      <c r="R849" s="6">
        <f t="shared" si="119"/>
        <v>0</v>
      </c>
      <c r="S849" s="10">
        <f t="shared" si="120"/>
        <v>10</v>
      </c>
      <c r="T849" t="str">
        <f t="shared" si="121"/>
        <v>music/</v>
      </c>
      <c r="U849" t="str">
        <f t="shared" si="122"/>
        <v>metal</v>
      </c>
      <c r="V849">
        <f t="shared" si="123"/>
        <v>6</v>
      </c>
      <c r="W849">
        <f t="shared" si="124"/>
        <v>11</v>
      </c>
    </row>
    <row r="850" spans="1:23" ht="45" x14ac:dyDescent="0.25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f t="shared" si="125"/>
        <v>42108.583715277775</v>
      </c>
      <c r="K850">
        <v>1426446033</v>
      </c>
      <c r="L850" s="14">
        <f t="shared" si="117"/>
        <v>42078.583715277775</v>
      </c>
      <c r="M850" s="13">
        <f t="shared" si="118"/>
        <v>2015</v>
      </c>
      <c r="N850" t="b">
        <v>0</v>
      </c>
      <c r="O850">
        <v>16</v>
      </c>
      <c r="P850" t="b">
        <v>1</v>
      </c>
      <c r="Q850" t="s">
        <v>8276</v>
      </c>
      <c r="R850" s="6">
        <f t="shared" si="119"/>
        <v>0</v>
      </c>
      <c r="S850" s="10">
        <f t="shared" si="120"/>
        <v>18.75</v>
      </c>
      <c r="T850" t="str">
        <f t="shared" si="121"/>
        <v>music/</v>
      </c>
      <c r="U850" t="str">
        <f t="shared" si="122"/>
        <v>metal</v>
      </c>
      <c r="V850">
        <f t="shared" si="123"/>
        <v>6</v>
      </c>
      <c r="W850">
        <f t="shared" si="124"/>
        <v>11</v>
      </c>
    </row>
    <row r="851" spans="1:23" ht="60" x14ac:dyDescent="0.25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f t="shared" si="125"/>
        <v>42078.898888888885</v>
      </c>
      <c r="K851">
        <v>1424057664</v>
      </c>
      <c r="L851" s="14">
        <f t="shared" si="117"/>
        <v>42050.94055555555</v>
      </c>
      <c r="M851" s="13">
        <f t="shared" si="118"/>
        <v>2015</v>
      </c>
      <c r="N851" t="b">
        <v>0</v>
      </c>
      <c r="O851">
        <v>115</v>
      </c>
      <c r="P851" t="b">
        <v>1</v>
      </c>
      <c r="Q851" t="s">
        <v>8276</v>
      </c>
      <c r="R851" s="6">
        <f t="shared" si="119"/>
        <v>0.19900000000000001</v>
      </c>
      <c r="S851" s="10">
        <f t="shared" si="120"/>
        <v>41.704347826086959</v>
      </c>
      <c r="T851" t="str">
        <f t="shared" si="121"/>
        <v>music/</v>
      </c>
      <c r="U851" t="str">
        <f t="shared" si="122"/>
        <v>metal</v>
      </c>
      <c r="V851">
        <f t="shared" si="123"/>
        <v>6</v>
      </c>
      <c r="W851">
        <f t="shared" si="124"/>
        <v>11</v>
      </c>
    </row>
    <row r="852" spans="1:23" ht="45" x14ac:dyDescent="0.25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f t="shared" si="125"/>
        <v>42484.999305555553</v>
      </c>
      <c r="K852">
        <v>1458762717</v>
      </c>
      <c r="L852" s="14">
        <f t="shared" si="117"/>
        <v>42452.619409722225</v>
      </c>
      <c r="M852" s="13">
        <f t="shared" si="118"/>
        <v>2016</v>
      </c>
      <c r="N852" t="b">
        <v>0</v>
      </c>
      <c r="O852">
        <v>133</v>
      </c>
      <c r="P852" t="b">
        <v>1</v>
      </c>
      <c r="Q852" t="s">
        <v>8276</v>
      </c>
      <c r="R852" s="6">
        <f t="shared" si="119"/>
        <v>0.55174999999999996</v>
      </c>
      <c r="S852" s="10">
        <f t="shared" si="120"/>
        <v>46.669172932330824</v>
      </c>
      <c r="T852" t="str">
        <f t="shared" si="121"/>
        <v>music/</v>
      </c>
      <c r="U852" t="str">
        <f t="shared" si="122"/>
        <v>metal</v>
      </c>
      <c r="V852">
        <f t="shared" si="123"/>
        <v>6</v>
      </c>
      <c r="W852">
        <f t="shared" si="124"/>
        <v>11</v>
      </c>
    </row>
    <row r="853" spans="1:23" ht="30" x14ac:dyDescent="0.25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f t="shared" si="125"/>
        <v>42582.614583333336</v>
      </c>
      <c r="K853">
        <v>1464815253</v>
      </c>
      <c r="L853" s="14">
        <f t="shared" si="117"/>
        <v>42522.671909722216</v>
      </c>
      <c r="M853" s="13">
        <f t="shared" si="118"/>
        <v>2016</v>
      </c>
      <c r="N853" t="b">
        <v>0</v>
      </c>
      <c r="O853">
        <v>70</v>
      </c>
      <c r="P853" t="b">
        <v>1</v>
      </c>
      <c r="Q853" t="s">
        <v>8276</v>
      </c>
      <c r="R853" s="6">
        <f t="shared" si="119"/>
        <v>0.30449999999999999</v>
      </c>
      <c r="S853" s="10">
        <f t="shared" si="120"/>
        <v>37.271428571428572</v>
      </c>
      <c r="T853" t="str">
        <f t="shared" si="121"/>
        <v>music/</v>
      </c>
      <c r="U853" t="str">
        <f t="shared" si="122"/>
        <v>metal</v>
      </c>
      <c r="V853">
        <f t="shared" si="123"/>
        <v>6</v>
      </c>
      <c r="W853">
        <f t="shared" si="124"/>
        <v>11</v>
      </c>
    </row>
    <row r="854" spans="1:23" ht="30" x14ac:dyDescent="0.25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f t="shared" si="125"/>
        <v>42667.666666666664</v>
      </c>
      <c r="K854">
        <v>1476386395</v>
      </c>
      <c r="L854" s="14">
        <f t="shared" si="117"/>
        <v>42656.59716435185</v>
      </c>
      <c r="M854" s="13">
        <f t="shared" si="118"/>
        <v>2016</v>
      </c>
      <c r="N854" t="b">
        <v>0</v>
      </c>
      <c r="O854">
        <v>62</v>
      </c>
      <c r="P854" t="b">
        <v>1</v>
      </c>
      <c r="Q854" t="s">
        <v>8276</v>
      </c>
      <c r="R854" s="6">
        <f t="shared" si="119"/>
        <v>4.9714285714285711E-2</v>
      </c>
      <c r="S854" s="10">
        <f t="shared" si="120"/>
        <v>59.258064516129032</v>
      </c>
      <c r="T854" t="str">
        <f t="shared" si="121"/>
        <v>music/</v>
      </c>
      <c r="U854" t="str">
        <f t="shared" si="122"/>
        <v>metal</v>
      </c>
      <c r="V854">
        <f t="shared" si="123"/>
        <v>6</v>
      </c>
      <c r="W854">
        <f t="shared" si="124"/>
        <v>11</v>
      </c>
    </row>
    <row r="855" spans="1:23" ht="45" x14ac:dyDescent="0.25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f t="shared" si="125"/>
        <v>42051.62394675926</v>
      </c>
      <c r="K855">
        <v>1421524709</v>
      </c>
      <c r="L855" s="14">
        <f t="shared" si="117"/>
        <v>42021.62394675926</v>
      </c>
      <c r="M855" s="13">
        <f t="shared" si="118"/>
        <v>2015</v>
      </c>
      <c r="N855" t="b">
        <v>0</v>
      </c>
      <c r="O855">
        <v>10</v>
      </c>
      <c r="P855" t="b">
        <v>1</v>
      </c>
      <c r="Q855" t="s">
        <v>8276</v>
      </c>
      <c r="R855" s="6">
        <f t="shared" si="119"/>
        <v>0</v>
      </c>
      <c r="S855" s="10">
        <f t="shared" si="120"/>
        <v>30</v>
      </c>
      <c r="T855" t="str">
        <f t="shared" si="121"/>
        <v>music/</v>
      </c>
      <c r="U855" t="str">
        <f t="shared" si="122"/>
        <v>metal</v>
      </c>
      <c r="V855">
        <f t="shared" si="123"/>
        <v>6</v>
      </c>
      <c r="W855">
        <f t="shared" si="124"/>
        <v>11</v>
      </c>
    </row>
    <row r="856" spans="1:23" ht="30" x14ac:dyDescent="0.25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f t="shared" si="125"/>
        <v>42732.004004629627</v>
      </c>
      <c r="K856">
        <v>1480309546</v>
      </c>
      <c r="L856" s="14">
        <f t="shared" si="117"/>
        <v>42702.004004629627</v>
      </c>
      <c r="M856" s="13">
        <f t="shared" si="118"/>
        <v>2016</v>
      </c>
      <c r="N856" t="b">
        <v>0</v>
      </c>
      <c r="O856">
        <v>499</v>
      </c>
      <c r="P856" t="b">
        <v>1</v>
      </c>
      <c r="Q856" t="s">
        <v>8276</v>
      </c>
      <c r="R856" s="6">
        <f t="shared" si="119"/>
        <v>0.18220503597122312</v>
      </c>
      <c r="S856" s="10">
        <f t="shared" si="120"/>
        <v>65.8623246492986</v>
      </c>
      <c r="T856" t="str">
        <f t="shared" si="121"/>
        <v>music/</v>
      </c>
      <c r="U856" t="str">
        <f t="shared" si="122"/>
        <v>metal</v>
      </c>
      <c r="V856">
        <f t="shared" si="123"/>
        <v>6</v>
      </c>
      <c r="W856">
        <f t="shared" si="124"/>
        <v>11</v>
      </c>
    </row>
    <row r="857" spans="1:23" ht="30" x14ac:dyDescent="0.25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f t="shared" si="125"/>
        <v>42574.916863425919</v>
      </c>
      <c r="K857">
        <v>1466737217</v>
      </c>
      <c r="L857" s="14">
        <f t="shared" si="117"/>
        <v>42544.916863425919</v>
      </c>
      <c r="M857" s="13">
        <f t="shared" si="118"/>
        <v>2016</v>
      </c>
      <c r="N857" t="b">
        <v>0</v>
      </c>
      <c r="O857">
        <v>47</v>
      </c>
      <c r="P857" t="b">
        <v>1</v>
      </c>
      <c r="Q857" t="s">
        <v>8276</v>
      </c>
      <c r="R857" s="6">
        <f t="shared" si="119"/>
        <v>3.4482758620689655E-2</v>
      </c>
      <c r="S857" s="10">
        <f t="shared" si="120"/>
        <v>31.914893617021278</v>
      </c>
      <c r="T857" t="str">
        <f t="shared" si="121"/>
        <v>music/</v>
      </c>
      <c r="U857" t="str">
        <f t="shared" si="122"/>
        <v>metal</v>
      </c>
      <c r="V857">
        <f t="shared" si="123"/>
        <v>6</v>
      </c>
      <c r="W857">
        <f t="shared" si="124"/>
        <v>11</v>
      </c>
    </row>
    <row r="858" spans="1:23" ht="45" x14ac:dyDescent="0.25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f t="shared" si="125"/>
        <v>42668.583333333336</v>
      </c>
      <c r="K858">
        <v>1472282956</v>
      </c>
      <c r="L858" s="14">
        <f t="shared" si="117"/>
        <v>42609.103657407402</v>
      </c>
      <c r="M858" s="13">
        <f t="shared" si="118"/>
        <v>2016</v>
      </c>
      <c r="N858" t="b">
        <v>0</v>
      </c>
      <c r="O858">
        <v>28</v>
      </c>
      <c r="P858" t="b">
        <v>1</v>
      </c>
      <c r="Q858" t="s">
        <v>8276</v>
      </c>
      <c r="R858" s="6">
        <f t="shared" si="119"/>
        <v>1.18</v>
      </c>
      <c r="S858" s="10">
        <f t="shared" si="120"/>
        <v>19.464285714285715</v>
      </c>
      <c r="T858" t="str">
        <f t="shared" si="121"/>
        <v>music/</v>
      </c>
      <c r="U858" t="str">
        <f t="shared" si="122"/>
        <v>metal</v>
      </c>
      <c r="V858">
        <f t="shared" si="123"/>
        <v>6</v>
      </c>
      <c r="W858">
        <f t="shared" si="124"/>
        <v>11</v>
      </c>
    </row>
    <row r="859" spans="1:23" ht="30" x14ac:dyDescent="0.25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f t="shared" si="125"/>
        <v>42333.414710648147</v>
      </c>
      <c r="K859">
        <v>1444831031</v>
      </c>
      <c r="L859" s="14">
        <f t="shared" si="117"/>
        <v>42291.373043981475</v>
      </c>
      <c r="M859" s="13">
        <f t="shared" si="118"/>
        <v>2015</v>
      </c>
      <c r="N859" t="b">
        <v>0</v>
      </c>
      <c r="O859">
        <v>24</v>
      </c>
      <c r="P859" t="b">
        <v>1</v>
      </c>
      <c r="Q859" t="s">
        <v>8276</v>
      </c>
      <c r="R859" s="6">
        <f t="shared" si="119"/>
        <v>0</v>
      </c>
      <c r="S859" s="10">
        <f t="shared" si="120"/>
        <v>50</v>
      </c>
      <c r="T859" t="str">
        <f t="shared" si="121"/>
        <v>music/</v>
      </c>
      <c r="U859" t="str">
        <f t="shared" si="122"/>
        <v>metal</v>
      </c>
      <c r="V859">
        <f t="shared" si="123"/>
        <v>6</v>
      </c>
      <c r="W859">
        <f t="shared" si="124"/>
        <v>11</v>
      </c>
    </row>
    <row r="860" spans="1:23" ht="45" x14ac:dyDescent="0.25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f t="shared" si="125"/>
        <v>42109.749305555553</v>
      </c>
      <c r="K860">
        <v>1426528418</v>
      </c>
      <c r="L860" s="14">
        <f t="shared" si="117"/>
        <v>42079.537245370368</v>
      </c>
      <c r="M860" s="13">
        <f t="shared" si="118"/>
        <v>2015</v>
      </c>
      <c r="N860" t="b">
        <v>0</v>
      </c>
      <c r="O860">
        <v>76</v>
      </c>
      <c r="P860" t="b">
        <v>1</v>
      </c>
      <c r="Q860" t="s">
        <v>8276</v>
      </c>
      <c r="R860" s="6">
        <f t="shared" si="119"/>
        <v>0.44005833333333327</v>
      </c>
      <c r="S860" s="10">
        <f t="shared" si="120"/>
        <v>22.737763157894737</v>
      </c>
      <c r="T860" t="str">
        <f t="shared" si="121"/>
        <v>music/</v>
      </c>
      <c r="U860" t="str">
        <f t="shared" si="122"/>
        <v>metal</v>
      </c>
      <c r="V860">
        <f t="shared" si="123"/>
        <v>6</v>
      </c>
      <c r="W860">
        <f t="shared" si="124"/>
        <v>11</v>
      </c>
    </row>
    <row r="861" spans="1:23" ht="30" x14ac:dyDescent="0.25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f t="shared" si="125"/>
        <v>42158.791666666664</v>
      </c>
      <c r="K861">
        <v>1430768468</v>
      </c>
      <c r="L861" s="14">
        <f t="shared" si="117"/>
        <v>42128.611898148149</v>
      </c>
      <c r="M861" s="13">
        <f t="shared" si="118"/>
        <v>2015</v>
      </c>
      <c r="N861" t="b">
        <v>0</v>
      </c>
      <c r="O861">
        <v>98</v>
      </c>
      <c r="P861" t="b">
        <v>1</v>
      </c>
      <c r="Q861" t="s">
        <v>8276</v>
      </c>
      <c r="R861" s="6">
        <f t="shared" si="119"/>
        <v>4.675E-2</v>
      </c>
      <c r="S861" s="10">
        <f t="shared" si="120"/>
        <v>42.724489795918366</v>
      </c>
      <c r="T861" t="str">
        <f t="shared" si="121"/>
        <v>music/</v>
      </c>
      <c r="U861" t="str">
        <f t="shared" si="122"/>
        <v>metal</v>
      </c>
      <c r="V861">
        <f t="shared" si="123"/>
        <v>6</v>
      </c>
      <c r="W861">
        <f t="shared" si="124"/>
        <v>11</v>
      </c>
    </row>
    <row r="862" spans="1:23" ht="45" x14ac:dyDescent="0.25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f t="shared" si="125"/>
        <v>41600.316122685181</v>
      </c>
      <c r="K862">
        <v>1382528113</v>
      </c>
      <c r="L862" s="14">
        <f t="shared" si="117"/>
        <v>41570.274456018517</v>
      </c>
      <c r="M862" s="13">
        <f t="shared" si="118"/>
        <v>2013</v>
      </c>
      <c r="N862" t="b">
        <v>0</v>
      </c>
      <c r="O862">
        <v>48</v>
      </c>
      <c r="P862" t="b">
        <v>0</v>
      </c>
      <c r="Q862" t="s">
        <v>8277</v>
      </c>
      <c r="R862" s="6">
        <f t="shared" si="119"/>
        <v>-0.81857142857142862</v>
      </c>
      <c r="S862" s="10">
        <f t="shared" si="120"/>
        <v>52.916666666666664</v>
      </c>
      <c r="T862" t="str">
        <f t="shared" si="121"/>
        <v>music/</v>
      </c>
      <c r="U862" t="str">
        <f t="shared" si="122"/>
        <v>jazz</v>
      </c>
      <c r="V862">
        <f t="shared" si="123"/>
        <v>6</v>
      </c>
      <c r="W862">
        <f t="shared" si="124"/>
        <v>10</v>
      </c>
    </row>
    <row r="863" spans="1:23" ht="45" x14ac:dyDescent="0.25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f t="shared" si="125"/>
        <v>42629.756990740738</v>
      </c>
      <c r="K863">
        <v>1471475404</v>
      </c>
      <c r="L863" s="14">
        <f t="shared" si="117"/>
        <v>42599.756990740738</v>
      </c>
      <c r="M863" s="13">
        <f t="shared" si="118"/>
        <v>2016</v>
      </c>
      <c r="N863" t="b">
        <v>0</v>
      </c>
      <c r="O863">
        <v>2</v>
      </c>
      <c r="P863" t="b">
        <v>0</v>
      </c>
      <c r="Q863" t="s">
        <v>8277</v>
      </c>
      <c r="R863" s="6">
        <f t="shared" si="119"/>
        <v>-0.97755555555555551</v>
      </c>
      <c r="S863" s="10">
        <f t="shared" si="120"/>
        <v>50.5</v>
      </c>
      <c r="T863" t="str">
        <f t="shared" si="121"/>
        <v>music/</v>
      </c>
      <c r="U863" t="str">
        <f t="shared" si="122"/>
        <v>jazz</v>
      </c>
      <c r="V863">
        <f t="shared" si="123"/>
        <v>6</v>
      </c>
      <c r="W863">
        <f t="shared" si="124"/>
        <v>10</v>
      </c>
    </row>
    <row r="864" spans="1:23" ht="45" x14ac:dyDescent="0.25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f t="shared" si="125"/>
        <v>41589.388287037036</v>
      </c>
      <c r="K864">
        <v>1381583948</v>
      </c>
      <c r="L864" s="14">
        <f t="shared" si="117"/>
        <v>41559.346620370365</v>
      </c>
      <c r="M864" s="13">
        <f t="shared" si="118"/>
        <v>2013</v>
      </c>
      <c r="N864" t="b">
        <v>0</v>
      </c>
      <c r="O864">
        <v>4</v>
      </c>
      <c r="P864" t="b">
        <v>0</v>
      </c>
      <c r="Q864" t="s">
        <v>8277</v>
      </c>
      <c r="R864" s="6">
        <f t="shared" si="119"/>
        <v>-0.99660000000000004</v>
      </c>
      <c r="S864" s="10">
        <f t="shared" si="120"/>
        <v>42.5</v>
      </c>
      <c r="T864" t="str">
        <f t="shared" si="121"/>
        <v>music/</v>
      </c>
      <c r="U864" t="str">
        <f t="shared" si="122"/>
        <v>jazz</v>
      </c>
      <c r="V864">
        <f t="shared" si="123"/>
        <v>6</v>
      </c>
      <c r="W864">
        <f t="shared" si="124"/>
        <v>10</v>
      </c>
    </row>
    <row r="865" spans="1:23" ht="30" x14ac:dyDescent="0.25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f t="shared" si="125"/>
        <v>40950.909328703703</v>
      </c>
      <c r="K865">
        <v>1326422966</v>
      </c>
      <c r="L865" s="14">
        <f t="shared" si="117"/>
        <v>40920.909328703703</v>
      </c>
      <c r="M865" s="13">
        <f t="shared" si="118"/>
        <v>2012</v>
      </c>
      <c r="N865" t="b">
        <v>0</v>
      </c>
      <c r="O865">
        <v>5</v>
      </c>
      <c r="P865" t="b">
        <v>0</v>
      </c>
      <c r="Q865" t="s">
        <v>8277</v>
      </c>
      <c r="R865" s="6">
        <f t="shared" si="119"/>
        <v>-0.95499999999999996</v>
      </c>
      <c r="S865" s="10">
        <f t="shared" si="120"/>
        <v>18</v>
      </c>
      <c r="T865" t="str">
        <f t="shared" si="121"/>
        <v>music/</v>
      </c>
      <c r="U865" t="str">
        <f t="shared" si="122"/>
        <v>jazz</v>
      </c>
      <c r="V865">
        <f t="shared" si="123"/>
        <v>6</v>
      </c>
      <c r="W865">
        <f t="shared" si="124"/>
        <v>10</v>
      </c>
    </row>
    <row r="866" spans="1:23" ht="45" x14ac:dyDescent="0.25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f t="shared" si="125"/>
        <v>41563.207638888889</v>
      </c>
      <c r="K866">
        <v>1379990038</v>
      </c>
      <c r="L866" s="14">
        <f t="shared" si="117"/>
        <v>41540.898587962962</v>
      </c>
      <c r="M866" s="13">
        <f t="shared" si="118"/>
        <v>2013</v>
      </c>
      <c r="N866" t="b">
        <v>0</v>
      </c>
      <c r="O866">
        <v>79</v>
      </c>
      <c r="P866" t="b">
        <v>0</v>
      </c>
      <c r="Q866" t="s">
        <v>8277</v>
      </c>
      <c r="R866" s="6">
        <f t="shared" si="119"/>
        <v>-0.58461538461538465</v>
      </c>
      <c r="S866" s="10">
        <f t="shared" si="120"/>
        <v>34.177215189873415</v>
      </c>
      <c r="T866" t="str">
        <f t="shared" si="121"/>
        <v>music/</v>
      </c>
      <c r="U866" t="str">
        <f t="shared" si="122"/>
        <v>jazz</v>
      </c>
      <c r="V866">
        <f t="shared" si="123"/>
        <v>6</v>
      </c>
      <c r="W866">
        <f t="shared" si="124"/>
        <v>10</v>
      </c>
    </row>
    <row r="867" spans="1:23" ht="45" x14ac:dyDescent="0.25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f t="shared" si="125"/>
        <v>41290.564780092587</v>
      </c>
      <c r="K867">
        <v>1353177197</v>
      </c>
      <c r="L867" s="14">
        <f t="shared" si="117"/>
        <v>41230.564780092587</v>
      </c>
      <c r="M867" s="13">
        <f t="shared" si="118"/>
        <v>2012</v>
      </c>
      <c r="N867" t="b">
        <v>0</v>
      </c>
      <c r="O867">
        <v>2</v>
      </c>
      <c r="P867" t="b">
        <v>0</v>
      </c>
      <c r="Q867" t="s">
        <v>8277</v>
      </c>
      <c r="R867" s="6">
        <f t="shared" si="119"/>
        <v>-0.9795454545454545</v>
      </c>
      <c r="S867" s="10">
        <f t="shared" si="120"/>
        <v>22.5</v>
      </c>
      <c r="T867" t="str">
        <f t="shared" si="121"/>
        <v>music/</v>
      </c>
      <c r="U867" t="str">
        <f t="shared" si="122"/>
        <v>jazz</v>
      </c>
      <c r="V867">
        <f t="shared" si="123"/>
        <v>6</v>
      </c>
      <c r="W867">
        <f t="shared" si="124"/>
        <v>10</v>
      </c>
    </row>
    <row r="868" spans="1:23" ht="45" x14ac:dyDescent="0.25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f t="shared" si="125"/>
        <v>42063.423611111109</v>
      </c>
      <c r="K868">
        <v>1421853518</v>
      </c>
      <c r="L868" s="14">
        <f t="shared" si="117"/>
        <v>42025.429606481477</v>
      </c>
      <c r="M868" s="13">
        <f t="shared" si="118"/>
        <v>2015</v>
      </c>
      <c r="N868" t="b">
        <v>0</v>
      </c>
      <c r="O868">
        <v>11</v>
      </c>
      <c r="P868" t="b">
        <v>0</v>
      </c>
      <c r="Q868" t="s">
        <v>8277</v>
      </c>
      <c r="R868" s="6">
        <f t="shared" si="119"/>
        <v>-0.81714285714285717</v>
      </c>
      <c r="S868" s="10">
        <f t="shared" si="120"/>
        <v>58.18181818181818</v>
      </c>
      <c r="T868" t="str">
        <f t="shared" si="121"/>
        <v>music/</v>
      </c>
      <c r="U868" t="str">
        <f t="shared" si="122"/>
        <v>jazz</v>
      </c>
      <c r="V868">
        <f t="shared" si="123"/>
        <v>6</v>
      </c>
      <c r="W868">
        <f t="shared" si="124"/>
        <v>10</v>
      </c>
    </row>
    <row r="869" spans="1:23" ht="45" x14ac:dyDescent="0.25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f t="shared" si="125"/>
        <v>40147.999305555553</v>
      </c>
      <c r="K869">
        <v>1254450706</v>
      </c>
      <c r="L869" s="14">
        <f t="shared" si="117"/>
        <v>40087.897060185183</v>
      </c>
      <c r="M869" s="13">
        <f t="shared" si="118"/>
        <v>2009</v>
      </c>
      <c r="N869" t="b">
        <v>0</v>
      </c>
      <c r="O869">
        <v>11</v>
      </c>
      <c r="P869" t="b">
        <v>0</v>
      </c>
      <c r="Q869" t="s">
        <v>8277</v>
      </c>
      <c r="R869" s="6">
        <f t="shared" si="119"/>
        <v>-0.75980000000000003</v>
      </c>
      <c r="S869" s="10">
        <f t="shared" si="120"/>
        <v>109.18181818181819</v>
      </c>
      <c r="T869" t="str">
        <f t="shared" si="121"/>
        <v>music/</v>
      </c>
      <c r="U869" t="str">
        <f t="shared" si="122"/>
        <v>jazz</v>
      </c>
      <c r="V869">
        <f t="shared" si="123"/>
        <v>6</v>
      </c>
      <c r="W869">
        <f t="shared" si="124"/>
        <v>10</v>
      </c>
    </row>
    <row r="870" spans="1:23" ht="45" x14ac:dyDescent="0.25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f t="shared" si="125"/>
        <v>41645.819421296292</v>
      </c>
      <c r="K870">
        <v>1386463198</v>
      </c>
      <c r="L870" s="14">
        <f t="shared" si="117"/>
        <v>41615.819421296292</v>
      </c>
      <c r="M870" s="13">
        <f t="shared" si="118"/>
        <v>2013</v>
      </c>
      <c r="N870" t="b">
        <v>0</v>
      </c>
      <c r="O870">
        <v>1</v>
      </c>
      <c r="P870" t="b">
        <v>0</v>
      </c>
      <c r="Q870" t="s">
        <v>8277</v>
      </c>
      <c r="R870" s="6">
        <f t="shared" si="119"/>
        <v>-0.99888888888888894</v>
      </c>
      <c r="S870" s="10">
        <f t="shared" si="120"/>
        <v>50</v>
      </c>
      <c r="T870" t="str">
        <f t="shared" si="121"/>
        <v>music/</v>
      </c>
      <c r="U870" t="str">
        <f t="shared" si="122"/>
        <v>jazz</v>
      </c>
      <c r="V870">
        <f t="shared" si="123"/>
        <v>6</v>
      </c>
      <c r="W870">
        <f t="shared" si="124"/>
        <v>10</v>
      </c>
    </row>
    <row r="871" spans="1:23" ht="45" x14ac:dyDescent="0.25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f t="shared" si="125"/>
        <v>41372.595567129625</v>
      </c>
      <c r="K871">
        <v>1362860257</v>
      </c>
      <c r="L871" s="14">
        <f t="shared" si="117"/>
        <v>41342.637233796289</v>
      </c>
      <c r="M871" s="13">
        <f t="shared" si="118"/>
        <v>2013</v>
      </c>
      <c r="N871" t="b">
        <v>0</v>
      </c>
      <c r="O871">
        <v>3</v>
      </c>
      <c r="P871" t="b">
        <v>0</v>
      </c>
      <c r="Q871" t="s">
        <v>8277</v>
      </c>
      <c r="R871" s="6">
        <f t="shared" si="119"/>
        <v>-0.88181818181818183</v>
      </c>
      <c r="S871" s="10">
        <f t="shared" si="120"/>
        <v>346.66666666666669</v>
      </c>
      <c r="T871" t="str">
        <f t="shared" si="121"/>
        <v>music/</v>
      </c>
      <c r="U871" t="str">
        <f t="shared" si="122"/>
        <v>jazz</v>
      </c>
      <c r="V871">
        <f t="shared" si="123"/>
        <v>6</v>
      </c>
      <c r="W871">
        <f t="shared" si="124"/>
        <v>10</v>
      </c>
    </row>
    <row r="872" spans="1:23" ht="45" x14ac:dyDescent="0.25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f t="shared" si="125"/>
        <v>41517.813923611109</v>
      </c>
      <c r="K872">
        <v>1375403523</v>
      </c>
      <c r="L872" s="14">
        <f t="shared" si="117"/>
        <v>41487.813923611109</v>
      </c>
      <c r="M872" s="13">
        <f t="shared" si="118"/>
        <v>2013</v>
      </c>
      <c r="N872" t="b">
        <v>0</v>
      </c>
      <c r="O872">
        <v>5</v>
      </c>
      <c r="P872" t="b">
        <v>0</v>
      </c>
      <c r="Q872" t="s">
        <v>8277</v>
      </c>
      <c r="R872" s="6">
        <f t="shared" si="119"/>
        <v>-0.99690000000000001</v>
      </c>
      <c r="S872" s="10">
        <f t="shared" si="120"/>
        <v>12.4</v>
      </c>
      <c r="T872" t="str">
        <f t="shared" si="121"/>
        <v>music/</v>
      </c>
      <c r="U872" t="str">
        <f t="shared" si="122"/>
        <v>jazz</v>
      </c>
      <c r="V872">
        <f t="shared" si="123"/>
        <v>6</v>
      </c>
      <c r="W872">
        <f t="shared" si="124"/>
        <v>10</v>
      </c>
    </row>
    <row r="873" spans="1:23" ht="45" x14ac:dyDescent="0.25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f t="shared" si="125"/>
        <v>41607.394618055558</v>
      </c>
      <c r="K873">
        <v>1383139695</v>
      </c>
      <c r="L873" s="14">
        <f t="shared" si="117"/>
        <v>41577.352951388886</v>
      </c>
      <c r="M873" s="13">
        <f t="shared" si="118"/>
        <v>2013</v>
      </c>
      <c r="N873" t="b">
        <v>0</v>
      </c>
      <c r="O873">
        <v>12</v>
      </c>
      <c r="P873" t="b">
        <v>0</v>
      </c>
      <c r="Q873" t="s">
        <v>8277</v>
      </c>
      <c r="R873" s="6">
        <f t="shared" si="119"/>
        <v>-0.9458333333333333</v>
      </c>
      <c r="S873" s="10">
        <f t="shared" si="120"/>
        <v>27.083333333333332</v>
      </c>
      <c r="T873" t="str">
        <f t="shared" si="121"/>
        <v>music/</v>
      </c>
      <c r="U873" t="str">
        <f t="shared" si="122"/>
        <v>jazz</v>
      </c>
      <c r="V873">
        <f t="shared" si="123"/>
        <v>6</v>
      </c>
      <c r="W873">
        <f t="shared" si="124"/>
        <v>10</v>
      </c>
    </row>
    <row r="874" spans="1:23" ht="45" x14ac:dyDescent="0.25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f t="shared" si="125"/>
        <v>40612.617210648146</v>
      </c>
      <c r="K874">
        <v>1295898527</v>
      </c>
      <c r="L874" s="14">
        <f t="shared" si="117"/>
        <v>40567.617210648146</v>
      </c>
      <c r="M874" s="13">
        <f t="shared" si="118"/>
        <v>2011</v>
      </c>
      <c r="N874" t="b">
        <v>0</v>
      </c>
      <c r="O874">
        <v>2</v>
      </c>
      <c r="P874" t="b">
        <v>0</v>
      </c>
      <c r="Q874" t="s">
        <v>8277</v>
      </c>
      <c r="R874" s="6">
        <f t="shared" si="119"/>
        <v>-0.99187499999999995</v>
      </c>
      <c r="S874" s="10">
        <f t="shared" si="120"/>
        <v>32.5</v>
      </c>
      <c r="T874" t="str">
        <f t="shared" si="121"/>
        <v>music/</v>
      </c>
      <c r="U874" t="str">
        <f t="shared" si="122"/>
        <v>jazz</v>
      </c>
      <c r="V874">
        <f t="shared" si="123"/>
        <v>6</v>
      </c>
      <c r="W874">
        <f t="shared" si="124"/>
        <v>10</v>
      </c>
    </row>
    <row r="875" spans="1:23" ht="30" x14ac:dyDescent="0.25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f t="shared" si="125"/>
        <v>41224.000462962962</v>
      </c>
      <c r="K875">
        <v>1349150440</v>
      </c>
      <c r="L875" s="14">
        <f t="shared" si="117"/>
        <v>41183.958796296291</v>
      </c>
      <c r="M875" s="13">
        <f t="shared" si="118"/>
        <v>2012</v>
      </c>
      <c r="N875" t="b">
        <v>0</v>
      </c>
      <c r="O875">
        <v>5</v>
      </c>
      <c r="P875" t="b">
        <v>0</v>
      </c>
      <c r="Q875" t="s">
        <v>8277</v>
      </c>
      <c r="R875" s="6">
        <f t="shared" si="119"/>
        <v>-0.9871428571428571</v>
      </c>
      <c r="S875" s="10">
        <f t="shared" si="120"/>
        <v>9</v>
      </c>
      <c r="T875" t="str">
        <f t="shared" si="121"/>
        <v>music/</v>
      </c>
      <c r="U875" t="str">
        <f t="shared" si="122"/>
        <v>jazz</v>
      </c>
      <c r="V875">
        <f t="shared" si="123"/>
        <v>6</v>
      </c>
      <c r="W875">
        <f t="shared" si="124"/>
        <v>10</v>
      </c>
    </row>
    <row r="876" spans="1:23" ht="45" x14ac:dyDescent="0.25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f t="shared" si="125"/>
        <v>41398.375393518516</v>
      </c>
      <c r="K876">
        <v>1365084034</v>
      </c>
      <c r="L876" s="14">
        <f t="shared" si="117"/>
        <v>41368.375393518516</v>
      </c>
      <c r="M876" s="13">
        <f t="shared" si="118"/>
        <v>2013</v>
      </c>
      <c r="N876" t="b">
        <v>0</v>
      </c>
      <c r="O876">
        <v>21</v>
      </c>
      <c r="P876" t="b">
        <v>0</v>
      </c>
      <c r="Q876" t="s">
        <v>8277</v>
      </c>
      <c r="R876" s="6">
        <f t="shared" si="119"/>
        <v>-0.75666666666666671</v>
      </c>
      <c r="S876" s="10">
        <f t="shared" si="120"/>
        <v>34.761904761904759</v>
      </c>
      <c r="T876" t="str">
        <f t="shared" si="121"/>
        <v>music/</v>
      </c>
      <c r="U876" t="str">
        <f t="shared" si="122"/>
        <v>jazz</v>
      </c>
      <c r="V876">
        <f t="shared" si="123"/>
        <v>6</v>
      </c>
      <c r="W876">
        <f t="shared" si="124"/>
        <v>10</v>
      </c>
    </row>
    <row r="877" spans="1:23" ht="45" x14ac:dyDescent="0.25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f t="shared" si="125"/>
        <v>42268.515405092585</v>
      </c>
      <c r="K877">
        <v>1441128131</v>
      </c>
      <c r="L877" s="14">
        <f t="shared" si="117"/>
        <v>42248.515405092585</v>
      </c>
      <c r="M877" s="13">
        <f t="shared" si="118"/>
        <v>2015</v>
      </c>
      <c r="N877" t="b">
        <v>0</v>
      </c>
      <c r="O877">
        <v>0</v>
      </c>
      <c r="P877" t="b">
        <v>0</v>
      </c>
      <c r="Q877" t="s">
        <v>8277</v>
      </c>
      <c r="R877" s="6">
        <f t="shared" si="119"/>
        <v>-1</v>
      </c>
      <c r="S877" s="10" t="e">
        <f t="shared" si="120"/>
        <v>#DIV/0!</v>
      </c>
      <c r="T877" t="str">
        <f t="shared" si="121"/>
        <v>music/</v>
      </c>
      <c r="U877" t="str">
        <f t="shared" si="122"/>
        <v>jazz</v>
      </c>
      <c r="V877">
        <f t="shared" si="123"/>
        <v>6</v>
      </c>
      <c r="W877">
        <f t="shared" si="124"/>
        <v>10</v>
      </c>
    </row>
    <row r="878" spans="1:23" x14ac:dyDescent="0.25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f t="shared" si="125"/>
        <v>41309.288506944438</v>
      </c>
      <c r="K878">
        <v>1357127727</v>
      </c>
      <c r="L878" s="14">
        <f t="shared" si="117"/>
        <v>41276.288506944438</v>
      </c>
      <c r="M878" s="13">
        <f t="shared" si="118"/>
        <v>2013</v>
      </c>
      <c r="N878" t="b">
        <v>0</v>
      </c>
      <c r="O878">
        <v>45</v>
      </c>
      <c r="P878" t="b">
        <v>0</v>
      </c>
      <c r="Q878" t="s">
        <v>8277</v>
      </c>
      <c r="R878" s="6">
        <f t="shared" si="119"/>
        <v>-0.59200507614213194</v>
      </c>
      <c r="S878" s="10">
        <f t="shared" si="120"/>
        <v>28.577777777777779</v>
      </c>
      <c r="T878" t="str">
        <f t="shared" si="121"/>
        <v>music/</v>
      </c>
      <c r="U878" t="str">
        <f t="shared" si="122"/>
        <v>jazz</v>
      </c>
      <c r="V878">
        <f t="shared" si="123"/>
        <v>6</v>
      </c>
      <c r="W878">
        <f t="shared" si="124"/>
        <v>10</v>
      </c>
    </row>
    <row r="879" spans="1:23" ht="45" x14ac:dyDescent="0.25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f t="shared" si="125"/>
        <v>41627.580555555549</v>
      </c>
      <c r="K879">
        <v>1384887360</v>
      </c>
      <c r="L879" s="14">
        <f t="shared" si="117"/>
        <v>41597.580555555549</v>
      </c>
      <c r="M879" s="13">
        <f t="shared" si="118"/>
        <v>2013</v>
      </c>
      <c r="N879" t="b">
        <v>0</v>
      </c>
      <c r="O879">
        <v>29</v>
      </c>
      <c r="P879" t="b">
        <v>0</v>
      </c>
      <c r="Q879" t="s">
        <v>8277</v>
      </c>
      <c r="R879" s="6">
        <f t="shared" si="119"/>
        <v>-0.32450000000000001</v>
      </c>
      <c r="S879" s="10">
        <f t="shared" si="120"/>
        <v>46.586206896551722</v>
      </c>
      <c r="T879" t="str">
        <f t="shared" si="121"/>
        <v>music/</v>
      </c>
      <c r="U879" t="str">
        <f t="shared" si="122"/>
        <v>jazz</v>
      </c>
      <c r="V879">
        <f t="shared" si="123"/>
        <v>6</v>
      </c>
      <c r="W879">
        <f t="shared" si="124"/>
        <v>10</v>
      </c>
    </row>
    <row r="880" spans="1:23" ht="45" x14ac:dyDescent="0.25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f t="shared" si="125"/>
        <v>40535.024583333332</v>
      </c>
      <c r="K880">
        <v>1290490524</v>
      </c>
      <c r="L880" s="14">
        <f t="shared" si="117"/>
        <v>40505.024583333332</v>
      </c>
      <c r="M880" s="13">
        <f t="shared" si="118"/>
        <v>2010</v>
      </c>
      <c r="N880" t="b">
        <v>0</v>
      </c>
      <c r="O880">
        <v>2</v>
      </c>
      <c r="P880" t="b">
        <v>0</v>
      </c>
      <c r="Q880" t="s">
        <v>8277</v>
      </c>
      <c r="R880" s="6">
        <f t="shared" si="119"/>
        <v>-0.98699999999999999</v>
      </c>
      <c r="S880" s="10">
        <f t="shared" si="120"/>
        <v>32.5</v>
      </c>
      <c r="T880" t="str">
        <f t="shared" si="121"/>
        <v>music/</v>
      </c>
      <c r="U880" t="str">
        <f t="shared" si="122"/>
        <v>jazz</v>
      </c>
      <c r="V880">
        <f t="shared" si="123"/>
        <v>6</v>
      </c>
      <c r="W880">
        <f t="shared" si="124"/>
        <v>10</v>
      </c>
    </row>
    <row r="881" spans="1:23" ht="45" x14ac:dyDescent="0.25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f t="shared" si="125"/>
        <v>41058.621585648143</v>
      </c>
      <c r="K881">
        <v>1336506905</v>
      </c>
      <c r="L881" s="14">
        <f t="shared" si="117"/>
        <v>41037.621585648143</v>
      </c>
      <c r="M881" s="13">
        <f t="shared" si="118"/>
        <v>2012</v>
      </c>
      <c r="N881" t="b">
        <v>0</v>
      </c>
      <c r="O881">
        <v>30</v>
      </c>
      <c r="P881" t="b">
        <v>0</v>
      </c>
      <c r="Q881" t="s">
        <v>8277</v>
      </c>
      <c r="R881" s="6">
        <f t="shared" si="119"/>
        <v>-0.69333333333333336</v>
      </c>
      <c r="S881" s="10">
        <f t="shared" si="120"/>
        <v>21.466666666666665</v>
      </c>
      <c r="T881" t="str">
        <f t="shared" si="121"/>
        <v>music/</v>
      </c>
      <c r="U881" t="str">
        <f t="shared" si="122"/>
        <v>jazz</v>
      </c>
      <c r="V881">
        <f t="shared" si="123"/>
        <v>6</v>
      </c>
      <c r="W881">
        <f t="shared" si="124"/>
        <v>10</v>
      </c>
    </row>
    <row r="882" spans="1:23" ht="45" x14ac:dyDescent="0.25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f t="shared" si="125"/>
        <v>41212.112708333334</v>
      </c>
      <c r="K882">
        <v>1348731738</v>
      </c>
      <c r="L882" s="14">
        <f t="shared" si="117"/>
        <v>41179.112708333334</v>
      </c>
      <c r="M882" s="13">
        <f t="shared" si="118"/>
        <v>2012</v>
      </c>
      <c r="N882" t="b">
        <v>0</v>
      </c>
      <c r="O882">
        <v>8</v>
      </c>
      <c r="P882" t="b">
        <v>0</v>
      </c>
      <c r="Q882" t="s">
        <v>8278</v>
      </c>
      <c r="R882" s="6">
        <f t="shared" si="119"/>
        <v>-0.97010582010582014</v>
      </c>
      <c r="S882" s="10">
        <f t="shared" si="120"/>
        <v>14.125</v>
      </c>
      <c r="T882" t="str">
        <f t="shared" si="121"/>
        <v>music/</v>
      </c>
      <c r="U882" t="str">
        <f t="shared" si="122"/>
        <v>indie rock</v>
      </c>
      <c r="V882">
        <f t="shared" si="123"/>
        <v>6</v>
      </c>
      <c r="W882">
        <f t="shared" si="124"/>
        <v>16</v>
      </c>
    </row>
    <row r="883" spans="1:23" ht="45" x14ac:dyDescent="0.25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f t="shared" si="125"/>
        <v>40922.042662037034</v>
      </c>
      <c r="K883">
        <v>1322632886</v>
      </c>
      <c r="L883" s="14">
        <f t="shared" si="117"/>
        <v>40877.042662037034</v>
      </c>
      <c r="M883" s="13">
        <f t="shared" si="118"/>
        <v>2011</v>
      </c>
      <c r="N883" t="b">
        <v>0</v>
      </c>
      <c r="O883">
        <v>1</v>
      </c>
      <c r="P883" t="b">
        <v>0</v>
      </c>
      <c r="Q883" t="s">
        <v>8278</v>
      </c>
      <c r="R883" s="6">
        <f t="shared" si="119"/>
        <v>-0.99199999999999999</v>
      </c>
      <c r="S883" s="10">
        <f t="shared" si="120"/>
        <v>30</v>
      </c>
      <c r="T883" t="str">
        <f t="shared" si="121"/>
        <v>music/</v>
      </c>
      <c r="U883" t="str">
        <f t="shared" si="122"/>
        <v>indie rock</v>
      </c>
      <c r="V883">
        <f t="shared" si="123"/>
        <v>6</v>
      </c>
      <c r="W883">
        <f t="shared" si="124"/>
        <v>16</v>
      </c>
    </row>
    <row r="884" spans="1:23" ht="45" x14ac:dyDescent="0.25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f t="shared" si="125"/>
        <v>40792.652199074073</v>
      </c>
      <c r="K884">
        <v>1312490350</v>
      </c>
      <c r="L884" s="14">
        <f t="shared" si="117"/>
        <v>40759.652199074073</v>
      </c>
      <c r="M884" s="13">
        <f t="shared" si="118"/>
        <v>2011</v>
      </c>
      <c r="N884" t="b">
        <v>0</v>
      </c>
      <c r="O884">
        <v>14</v>
      </c>
      <c r="P884" t="b">
        <v>0</v>
      </c>
      <c r="Q884" t="s">
        <v>8278</v>
      </c>
      <c r="R884" s="6">
        <f t="shared" si="119"/>
        <v>-0.79866666666666664</v>
      </c>
      <c r="S884" s="10">
        <f t="shared" si="120"/>
        <v>21.571428571428573</v>
      </c>
      <c r="T884" t="str">
        <f t="shared" si="121"/>
        <v>music/</v>
      </c>
      <c r="U884" t="str">
        <f t="shared" si="122"/>
        <v>indie rock</v>
      </c>
      <c r="V884">
        <f t="shared" si="123"/>
        <v>6</v>
      </c>
      <c r="W884">
        <f t="shared" si="124"/>
        <v>16</v>
      </c>
    </row>
    <row r="885" spans="1:23" ht="45" x14ac:dyDescent="0.25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f t="shared" si="125"/>
        <v>42431.727256944439</v>
      </c>
      <c r="K885">
        <v>1451773635</v>
      </c>
      <c r="L885" s="14">
        <f t="shared" si="117"/>
        <v>42371.727256944439</v>
      </c>
      <c r="M885" s="13">
        <f t="shared" si="118"/>
        <v>2016</v>
      </c>
      <c r="N885" t="b">
        <v>0</v>
      </c>
      <c r="O885">
        <v>24</v>
      </c>
      <c r="P885" t="b">
        <v>0</v>
      </c>
      <c r="Q885" t="s">
        <v>8278</v>
      </c>
      <c r="R885" s="6">
        <f t="shared" si="119"/>
        <v>-0.5998</v>
      </c>
      <c r="S885" s="10">
        <f t="shared" si="120"/>
        <v>83.375</v>
      </c>
      <c r="T885" t="str">
        <f t="shared" si="121"/>
        <v>music/</v>
      </c>
      <c r="U885" t="str">
        <f t="shared" si="122"/>
        <v>indie rock</v>
      </c>
      <c r="V885">
        <f t="shared" si="123"/>
        <v>6</v>
      </c>
      <c r="W885">
        <f t="shared" si="124"/>
        <v>16</v>
      </c>
    </row>
    <row r="886" spans="1:23" ht="45" x14ac:dyDescent="0.25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f t="shared" si="125"/>
        <v>41040.896527777775</v>
      </c>
      <c r="K886">
        <v>1331666146</v>
      </c>
      <c r="L886" s="14">
        <f t="shared" si="117"/>
        <v>40981.594282407408</v>
      </c>
      <c r="M886" s="13">
        <f t="shared" si="118"/>
        <v>2012</v>
      </c>
      <c r="N886" t="b">
        <v>0</v>
      </c>
      <c r="O886">
        <v>2</v>
      </c>
      <c r="P886" t="b">
        <v>0</v>
      </c>
      <c r="Q886" t="s">
        <v>8278</v>
      </c>
      <c r="R886" s="6">
        <f t="shared" si="119"/>
        <v>-0.99</v>
      </c>
      <c r="S886" s="10">
        <f t="shared" si="120"/>
        <v>10</v>
      </c>
      <c r="T886" t="str">
        <f t="shared" si="121"/>
        <v>music/</v>
      </c>
      <c r="U886" t="str">
        <f t="shared" si="122"/>
        <v>indie rock</v>
      </c>
      <c r="V886">
        <f t="shared" si="123"/>
        <v>6</v>
      </c>
      <c r="W886">
        <f t="shared" si="124"/>
        <v>16</v>
      </c>
    </row>
    <row r="887" spans="1:23" ht="45" x14ac:dyDescent="0.25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f t="shared" si="125"/>
        <v>42734.732766203706</v>
      </c>
      <c r="K887">
        <v>1481322911</v>
      </c>
      <c r="L887" s="14">
        <f t="shared" si="117"/>
        <v>42713.732766203706</v>
      </c>
      <c r="M887" s="13">
        <f t="shared" si="118"/>
        <v>2016</v>
      </c>
      <c r="N887" t="b">
        <v>0</v>
      </c>
      <c r="O887">
        <v>21</v>
      </c>
      <c r="P887" t="b">
        <v>0</v>
      </c>
      <c r="Q887" t="s">
        <v>8278</v>
      </c>
      <c r="R887" s="6">
        <f t="shared" si="119"/>
        <v>-0.25</v>
      </c>
      <c r="S887" s="10">
        <f t="shared" si="120"/>
        <v>35.714285714285715</v>
      </c>
      <c r="T887" t="str">
        <f t="shared" si="121"/>
        <v>music/</v>
      </c>
      <c r="U887" t="str">
        <f t="shared" si="122"/>
        <v>indie rock</v>
      </c>
      <c r="V887">
        <f t="shared" si="123"/>
        <v>6</v>
      </c>
      <c r="W887">
        <f t="shared" si="124"/>
        <v>16</v>
      </c>
    </row>
    <row r="888" spans="1:23" ht="45" x14ac:dyDescent="0.25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f t="shared" si="125"/>
        <v>42628.662187499998</v>
      </c>
      <c r="K888">
        <v>1471812813</v>
      </c>
      <c r="L888" s="14">
        <f t="shared" si="117"/>
        <v>42603.662187499998</v>
      </c>
      <c r="M888" s="13">
        <f t="shared" si="118"/>
        <v>2016</v>
      </c>
      <c r="N888" t="b">
        <v>0</v>
      </c>
      <c r="O888">
        <v>7</v>
      </c>
      <c r="P888" t="b">
        <v>0</v>
      </c>
      <c r="Q888" t="s">
        <v>8278</v>
      </c>
      <c r="R888" s="6">
        <f t="shared" si="119"/>
        <v>-0.59</v>
      </c>
      <c r="S888" s="10">
        <f t="shared" si="120"/>
        <v>29.285714285714285</v>
      </c>
      <c r="T888" t="str">
        <f t="shared" si="121"/>
        <v>music/</v>
      </c>
      <c r="U888" t="str">
        <f t="shared" si="122"/>
        <v>indie rock</v>
      </c>
      <c r="V888">
        <f t="shared" si="123"/>
        <v>6</v>
      </c>
      <c r="W888">
        <f t="shared" si="124"/>
        <v>16</v>
      </c>
    </row>
    <row r="889" spans="1:23" ht="45" x14ac:dyDescent="0.25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f t="shared" si="125"/>
        <v>41056.75063657407</v>
      </c>
      <c r="K889">
        <v>1335567655</v>
      </c>
      <c r="L889" s="14">
        <f t="shared" si="117"/>
        <v>41026.75063657407</v>
      </c>
      <c r="M889" s="13">
        <f t="shared" si="118"/>
        <v>2012</v>
      </c>
      <c r="N889" t="b">
        <v>0</v>
      </c>
      <c r="O889">
        <v>0</v>
      </c>
      <c r="P889" t="b">
        <v>0</v>
      </c>
      <c r="Q889" t="s">
        <v>8278</v>
      </c>
      <c r="R889" s="6">
        <f t="shared" si="119"/>
        <v>-1</v>
      </c>
      <c r="S889" s="10" t="e">
        <f t="shared" si="120"/>
        <v>#DIV/0!</v>
      </c>
      <c r="T889" t="str">
        <f t="shared" si="121"/>
        <v>music/</v>
      </c>
      <c r="U889" t="str">
        <f t="shared" si="122"/>
        <v>indie rock</v>
      </c>
      <c r="V889">
        <f t="shared" si="123"/>
        <v>6</v>
      </c>
      <c r="W889">
        <f t="shared" si="124"/>
        <v>16</v>
      </c>
    </row>
    <row r="890" spans="1:23" ht="45" x14ac:dyDescent="0.25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f t="shared" si="125"/>
        <v>40787.041666666664</v>
      </c>
      <c r="K890">
        <v>1311789885</v>
      </c>
      <c r="L890" s="14">
        <f t="shared" si="117"/>
        <v>40751.544965277775</v>
      </c>
      <c r="M890" s="13">
        <f t="shared" si="118"/>
        <v>2011</v>
      </c>
      <c r="N890" t="b">
        <v>0</v>
      </c>
      <c r="O890">
        <v>4</v>
      </c>
      <c r="P890" t="b">
        <v>0</v>
      </c>
      <c r="Q890" t="s">
        <v>8278</v>
      </c>
      <c r="R890" s="6">
        <f t="shared" si="119"/>
        <v>-0.92800000000000005</v>
      </c>
      <c r="S890" s="10">
        <f t="shared" si="120"/>
        <v>18</v>
      </c>
      <c r="T890" t="str">
        <f t="shared" si="121"/>
        <v>music/</v>
      </c>
      <c r="U890" t="str">
        <f t="shared" si="122"/>
        <v>indie rock</v>
      </c>
      <c r="V890">
        <f t="shared" si="123"/>
        <v>6</v>
      </c>
      <c r="W890">
        <f t="shared" si="124"/>
        <v>16</v>
      </c>
    </row>
    <row r="891" spans="1:23" ht="45" x14ac:dyDescent="0.25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f t="shared" si="125"/>
        <v>41917.575729166667</v>
      </c>
      <c r="K891">
        <v>1409942943</v>
      </c>
      <c r="L891" s="14">
        <f t="shared" si="117"/>
        <v>41887.575729166667</v>
      </c>
      <c r="M891" s="13">
        <f t="shared" si="118"/>
        <v>2014</v>
      </c>
      <c r="N891" t="b">
        <v>0</v>
      </c>
      <c r="O891">
        <v>32</v>
      </c>
      <c r="P891" t="b">
        <v>0</v>
      </c>
      <c r="Q891" t="s">
        <v>8278</v>
      </c>
      <c r="R891" s="6">
        <f t="shared" si="119"/>
        <v>-0.90558720000000004</v>
      </c>
      <c r="S891" s="10">
        <f t="shared" si="120"/>
        <v>73.760000000000005</v>
      </c>
      <c r="T891" t="str">
        <f t="shared" si="121"/>
        <v>music/</v>
      </c>
      <c r="U891" t="str">
        <f t="shared" si="122"/>
        <v>indie rock</v>
      </c>
      <c r="V891">
        <f t="shared" si="123"/>
        <v>6</v>
      </c>
      <c r="W891">
        <f t="shared" si="124"/>
        <v>16</v>
      </c>
    </row>
    <row r="892" spans="1:23" ht="45" x14ac:dyDescent="0.25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f t="shared" si="125"/>
        <v>41599.532164351847</v>
      </c>
      <c r="K892">
        <v>1382460379</v>
      </c>
      <c r="L892" s="14">
        <f t="shared" si="117"/>
        <v>41569.490497685183</v>
      </c>
      <c r="M892" s="13">
        <f t="shared" si="118"/>
        <v>2013</v>
      </c>
      <c r="N892" t="b">
        <v>0</v>
      </c>
      <c r="O892">
        <v>4</v>
      </c>
      <c r="P892" t="b">
        <v>0</v>
      </c>
      <c r="Q892" t="s">
        <v>8278</v>
      </c>
      <c r="R892" s="6">
        <f t="shared" si="119"/>
        <v>-0.95833333333333337</v>
      </c>
      <c r="S892" s="10">
        <f t="shared" si="120"/>
        <v>31.25</v>
      </c>
      <c r="T892" t="str">
        <f t="shared" si="121"/>
        <v>music/</v>
      </c>
      <c r="U892" t="str">
        <f t="shared" si="122"/>
        <v>indie rock</v>
      </c>
      <c r="V892">
        <f t="shared" si="123"/>
        <v>6</v>
      </c>
      <c r="W892">
        <f t="shared" si="124"/>
        <v>16</v>
      </c>
    </row>
    <row r="893" spans="1:23" ht="45" x14ac:dyDescent="0.25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f t="shared" si="125"/>
        <v>41871.823263888888</v>
      </c>
      <c r="K893">
        <v>1405989930</v>
      </c>
      <c r="L893" s="14">
        <f t="shared" si="117"/>
        <v>41841.823263888888</v>
      </c>
      <c r="M893" s="13">
        <f t="shared" si="118"/>
        <v>2014</v>
      </c>
      <c r="N893" t="b">
        <v>0</v>
      </c>
      <c r="O893">
        <v>9</v>
      </c>
      <c r="P893" t="b">
        <v>0</v>
      </c>
      <c r="Q893" t="s">
        <v>8278</v>
      </c>
      <c r="R893" s="6">
        <f t="shared" si="119"/>
        <v>-0.96750000000000003</v>
      </c>
      <c r="S893" s="10">
        <f t="shared" si="120"/>
        <v>28.888888888888889</v>
      </c>
      <c r="T893" t="str">
        <f t="shared" si="121"/>
        <v>music/</v>
      </c>
      <c r="U893" t="str">
        <f t="shared" si="122"/>
        <v>indie rock</v>
      </c>
      <c r="V893">
        <f t="shared" si="123"/>
        <v>6</v>
      </c>
      <c r="W893">
        <f t="shared" si="124"/>
        <v>16</v>
      </c>
    </row>
    <row r="894" spans="1:23" ht="45" x14ac:dyDescent="0.25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f t="shared" si="125"/>
        <v>40390.958333333328</v>
      </c>
      <c r="K894">
        <v>1273121283</v>
      </c>
      <c r="L894" s="14">
        <f t="shared" si="117"/>
        <v>40303.991701388884</v>
      </c>
      <c r="M894" s="13">
        <f t="shared" si="118"/>
        <v>2010</v>
      </c>
      <c r="N894" t="b">
        <v>0</v>
      </c>
      <c r="O894">
        <v>17</v>
      </c>
      <c r="P894" t="b">
        <v>0</v>
      </c>
      <c r="Q894" t="s">
        <v>8278</v>
      </c>
      <c r="R894" s="6">
        <f t="shared" si="119"/>
        <v>-0.59250000000000003</v>
      </c>
      <c r="S894" s="10">
        <f t="shared" si="120"/>
        <v>143.8235294117647</v>
      </c>
      <c r="T894" t="str">
        <f t="shared" si="121"/>
        <v>music/</v>
      </c>
      <c r="U894" t="str">
        <f t="shared" si="122"/>
        <v>indie rock</v>
      </c>
      <c r="V894">
        <f t="shared" si="123"/>
        <v>6</v>
      </c>
      <c r="W894">
        <f t="shared" si="124"/>
        <v>16</v>
      </c>
    </row>
    <row r="895" spans="1:23" ht="45" x14ac:dyDescent="0.25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f t="shared" si="125"/>
        <v>42095.647719907407</v>
      </c>
      <c r="K895">
        <v>1425331963</v>
      </c>
      <c r="L895" s="14">
        <f t="shared" si="117"/>
        <v>42065.689386574071</v>
      </c>
      <c r="M895" s="13">
        <f t="shared" si="118"/>
        <v>2015</v>
      </c>
      <c r="N895" t="b">
        <v>0</v>
      </c>
      <c r="O895">
        <v>5</v>
      </c>
      <c r="P895" t="b">
        <v>0</v>
      </c>
      <c r="Q895" t="s">
        <v>8278</v>
      </c>
      <c r="R895" s="6">
        <f t="shared" si="119"/>
        <v>-0.9</v>
      </c>
      <c r="S895" s="10">
        <f t="shared" si="120"/>
        <v>40</v>
      </c>
      <c r="T895" t="str">
        <f t="shared" si="121"/>
        <v>music/</v>
      </c>
      <c r="U895" t="str">
        <f t="shared" si="122"/>
        <v>indie rock</v>
      </c>
      <c r="V895">
        <f t="shared" si="123"/>
        <v>6</v>
      </c>
      <c r="W895">
        <f t="shared" si="124"/>
        <v>16</v>
      </c>
    </row>
    <row r="896" spans="1:23" ht="45" x14ac:dyDescent="0.25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f t="shared" si="125"/>
        <v>42526.773263888885</v>
      </c>
      <c r="K896">
        <v>1462577610</v>
      </c>
      <c r="L896" s="14">
        <f t="shared" si="117"/>
        <v>42496.773263888885</v>
      </c>
      <c r="M896" s="13">
        <f t="shared" si="118"/>
        <v>2016</v>
      </c>
      <c r="N896" t="b">
        <v>0</v>
      </c>
      <c r="O896">
        <v>53</v>
      </c>
      <c r="P896" t="b">
        <v>0</v>
      </c>
      <c r="Q896" t="s">
        <v>8278</v>
      </c>
      <c r="R896" s="6">
        <f t="shared" si="119"/>
        <v>-0.60829999999999995</v>
      </c>
      <c r="S896" s="10">
        <f t="shared" si="120"/>
        <v>147.81132075471697</v>
      </c>
      <c r="T896" t="str">
        <f t="shared" si="121"/>
        <v>music/</v>
      </c>
      <c r="U896" t="str">
        <f t="shared" si="122"/>
        <v>indie rock</v>
      </c>
      <c r="V896">
        <f t="shared" si="123"/>
        <v>6</v>
      </c>
      <c r="W896">
        <f t="shared" si="124"/>
        <v>16</v>
      </c>
    </row>
    <row r="897" spans="1:23" ht="45" x14ac:dyDescent="0.25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f t="shared" si="125"/>
        <v>40475.919317129628</v>
      </c>
      <c r="K897">
        <v>1284087829</v>
      </c>
      <c r="L897" s="14">
        <f t="shared" si="117"/>
        <v>40430.919317129628</v>
      </c>
      <c r="M897" s="13">
        <f t="shared" si="118"/>
        <v>2010</v>
      </c>
      <c r="N897" t="b">
        <v>0</v>
      </c>
      <c r="O897">
        <v>7</v>
      </c>
      <c r="P897" t="b">
        <v>0</v>
      </c>
      <c r="Q897" t="s">
        <v>8278</v>
      </c>
      <c r="R897" s="6">
        <f t="shared" si="119"/>
        <v>-0.97562499999999996</v>
      </c>
      <c r="S897" s="10">
        <f t="shared" si="120"/>
        <v>27.857142857142858</v>
      </c>
      <c r="T897" t="str">
        <f t="shared" si="121"/>
        <v>music/</v>
      </c>
      <c r="U897" t="str">
        <f t="shared" si="122"/>
        <v>indie rock</v>
      </c>
      <c r="V897">
        <f t="shared" si="123"/>
        <v>6</v>
      </c>
      <c r="W897">
        <f t="shared" si="124"/>
        <v>16</v>
      </c>
    </row>
    <row r="898" spans="1:23" ht="45" x14ac:dyDescent="0.25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f t="shared" si="125"/>
        <v>42243.958333333336</v>
      </c>
      <c r="K898">
        <v>1438549026</v>
      </c>
      <c r="L898" s="14">
        <f t="shared" si="117"/>
        <v>42218.66465277777</v>
      </c>
      <c r="M898" s="13">
        <f t="shared" si="118"/>
        <v>2015</v>
      </c>
      <c r="N898" t="b">
        <v>0</v>
      </c>
      <c r="O898">
        <v>72</v>
      </c>
      <c r="P898" t="b">
        <v>0</v>
      </c>
      <c r="Q898" t="s">
        <v>8278</v>
      </c>
      <c r="R898" s="6">
        <f t="shared" si="119"/>
        <v>-0.6</v>
      </c>
      <c r="S898" s="10">
        <f t="shared" si="120"/>
        <v>44.444444444444443</v>
      </c>
      <c r="T898" t="str">
        <f t="shared" si="121"/>
        <v>music/</v>
      </c>
      <c r="U898" t="str">
        <f t="shared" si="122"/>
        <v>indie rock</v>
      </c>
      <c r="V898">
        <f t="shared" si="123"/>
        <v>6</v>
      </c>
      <c r="W898">
        <f t="shared" si="124"/>
        <v>16</v>
      </c>
    </row>
    <row r="899" spans="1:23" ht="45" x14ac:dyDescent="0.25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f t="shared" si="125"/>
        <v>41241.52208333333</v>
      </c>
      <c r="K899">
        <v>1351528308</v>
      </c>
      <c r="L899" s="14">
        <f t="shared" ref="L899:L962" si="126">(K899/86400)+25569+(-5/24)</f>
        <v>41211.480416666665</v>
      </c>
      <c r="M899" s="13">
        <f t="shared" ref="M899:M962" si="127">YEAR(L899)</f>
        <v>2012</v>
      </c>
      <c r="N899" t="b">
        <v>0</v>
      </c>
      <c r="O899">
        <v>0</v>
      </c>
      <c r="P899" t="b">
        <v>0</v>
      </c>
      <c r="Q899" t="s">
        <v>8278</v>
      </c>
      <c r="R899" s="6">
        <f t="shared" ref="R899:R962" si="128">(E899-D899)/D899</f>
        <v>-1</v>
      </c>
      <c r="S899" s="10" t="e">
        <f t="shared" ref="S899:S962" si="129">E899/O899</f>
        <v>#DIV/0!</v>
      </c>
      <c r="T899" t="str">
        <f t="shared" ref="T899:T962" si="130">LEFT(Q899,V899)</f>
        <v>music/</v>
      </c>
      <c r="U899" t="str">
        <f t="shared" ref="U899:U962" si="131">RIGHT(Q899, W899-V899)</f>
        <v>indie rock</v>
      </c>
      <c r="V899">
        <f t="shared" ref="V899:V962" si="132">FIND("/",Q899)</f>
        <v>6</v>
      </c>
      <c r="W899">
        <f t="shared" ref="W899:W962" si="133">LEN(Q899)</f>
        <v>16</v>
      </c>
    </row>
    <row r="900" spans="1:23" ht="45" x14ac:dyDescent="0.25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f t="shared" ref="J900:J963" si="134">(I900/86400)+25569+(-5/24)</f>
        <v>40923.549884259257</v>
      </c>
      <c r="K900">
        <v>1322763110</v>
      </c>
      <c r="L900" s="14">
        <f t="shared" si="126"/>
        <v>40878.549884259257</v>
      </c>
      <c r="M900" s="13">
        <f t="shared" si="127"/>
        <v>2011</v>
      </c>
      <c r="N900" t="b">
        <v>0</v>
      </c>
      <c r="O900">
        <v>2</v>
      </c>
      <c r="P900" t="b">
        <v>0</v>
      </c>
      <c r="Q900" t="s">
        <v>8278</v>
      </c>
      <c r="R900" s="6">
        <f t="shared" si="128"/>
        <v>-0.97199999999999998</v>
      </c>
      <c r="S900" s="10">
        <f t="shared" si="129"/>
        <v>35</v>
      </c>
      <c r="T900" t="str">
        <f t="shared" si="130"/>
        <v>music/</v>
      </c>
      <c r="U900" t="str">
        <f t="shared" si="131"/>
        <v>indie rock</v>
      </c>
      <c r="V900">
        <f t="shared" si="132"/>
        <v>6</v>
      </c>
      <c r="W900">
        <f t="shared" si="133"/>
        <v>16</v>
      </c>
    </row>
    <row r="901" spans="1:23" ht="45" x14ac:dyDescent="0.25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f t="shared" si="134"/>
        <v>40690.890763888885</v>
      </c>
      <c r="K901">
        <v>1302661362</v>
      </c>
      <c r="L901" s="14">
        <f t="shared" si="126"/>
        <v>40645.890763888885</v>
      </c>
      <c r="M901" s="13">
        <f t="shared" si="127"/>
        <v>2011</v>
      </c>
      <c r="N901" t="b">
        <v>0</v>
      </c>
      <c r="O901">
        <v>8</v>
      </c>
      <c r="P901" t="b">
        <v>0</v>
      </c>
      <c r="Q901" t="s">
        <v>8278</v>
      </c>
      <c r="R901" s="6">
        <f t="shared" si="128"/>
        <v>-0.62666666666666671</v>
      </c>
      <c r="S901" s="10">
        <f t="shared" si="129"/>
        <v>35</v>
      </c>
      <c r="T901" t="str">
        <f t="shared" si="130"/>
        <v>music/</v>
      </c>
      <c r="U901" t="str">
        <f t="shared" si="131"/>
        <v>indie rock</v>
      </c>
      <c r="V901">
        <f t="shared" si="132"/>
        <v>6</v>
      </c>
      <c r="W901">
        <f t="shared" si="133"/>
        <v>16</v>
      </c>
    </row>
    <row r="902" spans="1:23" ht="30" x14ac:dyDescent="0.25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f t="shared" si="134"/>
        <v>42459.599560185183</v>
      </c>
      <c r="K902">
        <v>1456777402</v>
      </c>
      <c r="L902" s="14">
        <f t="shared" si="126"/>
        <v>42429.641226851854</v>
      </c>
      <c r="M902" s="13">
        <f t="shared" si="127"/>
        <v>2016</v>
      </c>
      <c r="N902" t="b">
        <v>0</v>
      </c>
      <c r="O902">
        <v>2</v>
      </c>
      <c r="P902" t="b">
        <v>0</v>
      </c>
      <c r="Q902" t="s">
        <v>8277</v>
      </c>
      <c r="R902" s="6">
        <f t="shared" si="128"/>
        <v>-0.99580000000000002</v>
      </c>
      <c r="S902" s="10">
        <f t="shared" si="129"/>
        <v>10.5</v>
      </c>
      <c r="T902" t="str">
        <f t="shared" si="130"/>
        <v>music/</v>
      </c>
      <c r="U902" t="str">
        <f t="shared" si="131"/>
        <v>jazz</v>
      </c>
      <c r="V902">
        <f t="shared" si="132"/>
        <v>6</v>
      </c>
      <c r="W902">
        <f t="shared" si="133"/>
        <v>10</v>
      </c>
    </row>
    <row r="903" spans="1:23" ht="60" x14ac:dyDescent="0.25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f t="shared" si="134"/>
        <v>40337.59097222222</v>
      </c>
      <c r="K903">
        <v>1272050914</v>
      </c>
      <c r="L903" s="14">
        <f t="shared" si="126"/>
        <v>40291.603171296294</v>
      </c>
      <c r="M903" s="13">
        <f t="shared" si="127"/>
        <v>2010</v>
      </c>
      <c r="N903" t="b">
        <v>0</v>
      </c>
      <c r="O903">
        <v>0</v>
      </c>
      <c r="P903" t="b">
        <v>0</v>
      </c>
      <c r="Q903" t="s">
        <v>8277</v>
      </c>
      <c r="R903" s="6">
        <f t="shared" si="128"/>
        <v>-1</v>
      </c>
      <c r="S903" s="10" t="e">
        <f t="shared" si="129"/>
        <v>#DIV/0!</v>
      </c>
      <c r="T903" t="str">
        <f t="shared" si="130"/>
        <v>music/</v>
      </c>
      <c r="U903" t="str">
        <f t="shared" si="131"/>
        <v>jazz</v>
      </c>
      <c r="V903">
        <f t="shared" si="132"/>
        <v>6</v>
      </c>
      <c r="W903">
        <f t="shared" si="133"/>
        <v>10</v>
      </c>
    </row>
    <row r="904" spans="1:23" ht="45" x14ac:dyDescent="0.25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f t="shared" si="134"/>
        <v>41881.4375</v>
      </c>
      <c r="K904">
        <v>1404947422</v>
      </c>
      <c r="L904" s="14">
        <f t="shared" si="126"/>
        <v>41829.757199074069</v>
      </c>
      <c r="M904" s="13">
        <f t="shared" si="127"/>
        <v>2014</v>
      </c>
      <c r="N904" t="b">
        <v>0</v>
      </c>
      <c r="O904">
        <v>3</v>
      </c>
      <c r="P904" t="b">
        <v>0</v>
      </c>
      <c r="Q904" t="s">
        <v>8277</v>
      </c>
      <c r="R904" s="6">
        <f t="shared" si="128"/>
        <v>-0.997</v>
      </c>
      <c r="S904" s="10">
        <f t="shared" si="129"/>
        <v>30</v>
      </c>
      <c r="T904" t="str">
        <f t="shared" si="130"/>
        <v>music/</v>
      </c>
      <c r="U904" t="str">
        <f t="shared" si="131"/>
        <v>jazz</v>
      </c>
      <c r="V904">
        <f t="shared" si="132"/>
        <v>6</v>
      </c>
      <c r="W904">
        <f t="shared" si="133"/>
        <v>10</v>
      </c>
    </row>
    <row r="905" spans="1:23" ht="45" x14ac:dyDescent="0.25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f t="shared" si="134"/>
        <v>41174.892361111109</v>
      </c>
      <c r="K905">
        <v>1346180780</v>
      </c>
      <c r="L905" s="14">
        <f t="shared" si="126"/>
        <v>41149.587731481479</v>
      </c>
      <c r="M905" s="13">
        <f t="shared" si="127"/>
        <v>2012</v>
      </c>
      <c r="N905" t="b">
        <v>0</v>
      </c>
      <c r="O905">
        <v>4</v>
      </c>
      <c r="P905" t="b">
        <v>0</v>
      </c>
      <c r="Q905" t="s">
        <v>8277</v>
      </c>
      <c r="R905" s="6">
        <f t="shared" si="128"/>
        <v>-0.96799999999999997</v>
      </c>
      <c r="S905" s="10">
        <f t="shared" si="129"/>
        <v>40</v>
      </c>
      <c r="T905" t="str">
        <f t="shared" si="130"/>
        <v>music/</v>
      </c>
      <c r="U905" t="str">
        <f t="shared" si="131"/>
        <v>jazz</v>
      </c>
      <c r="V905">
        <f t="shared" si="132"/>
        <v>6</v>
      </c>
      <c r="W905">
        <f t="shared" si="133"/>
        <v>10</v>
      </c>
    </row>
    <row r="906" spans="1:23" ht="45" x14ac:dyDescent="0.25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f t="shared" si="134"/>
        <v>42371.87195601852</v>
      </c>
      <c r="K906">
        <v>1449194137</v>
      </c>
      <c r="L906" s="14">
        <f t="shared" si="126"/>
        <v>42341.87195601852</v>
      </c>
      <c r="M906" s="13">
        <f t="shared" si="127"/>
        <v>2015</v>
      </c>
      <c r="N906" t="b">
        <v>0</v>
      </c>
      <c r="O906">
        <v>3</v>
      </c>
      <c r="P906" t="b">
        <v>0</v>
      </c>
      <c r="Q906" t="s">
        <v>8277</v>
      </c>
      <c r="R906" s="6">
        <f t="shared" si="128"/>
        <v>-0.99697999999999998</v>
      </c>
      <c r="S906" s="10">
        <f t="shared" si="129"/>
        <v>50.333333333333336</v>
      </c>
      <c r="T906" t="str">
        <f t="shared" si="130"/>
        <v>music/</v>
      </c>
      <c r="U906" t="str">
        <f t="shared" si="131"/>
        <v>jazz</v>
      </c>
      <c r="V906">
        <f t="shared" si="132"/>
        <v>6</v>
      </c>
      <c r="W906">
        <f t="shared" si="133"/>
        <v>10</v>
      </c>
    </row>
    <row r="907" spans="1:23" ht="45" x14ac:dyDescent="0.25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f t="shared" si="134"/>
        <v>40567.031550925924</v>
      </c>
      <c r="K907">
        <v>1290663926</v>
      </c>
      <c r="L907" s="14">
        <f t="shared" si="126"/>
        <v>40507.031550925924</v>
      </c>
      <c r="M907" s="13">
        <f t="shared" si="127"/>
        <v>2010</v>
      </c>
      <c r="N907" t="b">
        <v>0</v>
      </c>
      <c r="O907">
        <v>6</v>
      </c>
      <c r="P907" t="b">
        <v>0</v>
      </c>
      <c r="Q907" t="s">
        <v>8277</v>
      </c>
      <c r="R907" s="6">
        <f t="shared" si="128"/>
        <v>-0.9698461538461538</v>
      </c>
      <c r="S907" s="10">
        <f t="shared" si="129"/>
        <v>32.666666666666664</v>
      </c>
      <c r="T907" t="str">
        <f t="shared" si="130"/>
        <v>music/</v>
      </c>
      <c r="U907" t="str">
        <f t="shared" si="131"/>
        <v>jazz</v>
      </c>
      <c r="V907">
        <f t="shared" si="132"/>
        <v>6</v>
      </c>
      <c r="W907">
        <f t="shared" si="133"/>
        <v>10</v>
      </c>
    </row>
    <row r="908" spans="1:23" ht="30" x14ac:dyDescent="0.25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f t="shared" si="134"/>
        <v>41710.939699074072</v>
      </c>
      <c r="K908">
        <v>1392093190</v>
      </c>
      <c r="L908" s="14">
        <f t="shared" si="126"/>
        <v>41680.981365740736</v>
      </c>
      <c r="M908" s="13">
        <f t="shared" si="127"/>
        <v>2014</v>
      </c>
      <c r="N908" t="b">
        <v>0</v>
      </c>
      <c r="O908">
        <v>0</v>
      </c>
      <c r="P908" t="b">
        <v>0</v>
      </c>
      <c r="Q908" t="s">
        <v>8277</v>
      </c>
      <c r="R908" s="6">
        <f t="shared" si="128"/>
        <v>-1</v>
      </c>
      <c r="S908" s="10" t="e">
        <f t="shared" si="129"/>
        <v>#DIV/0!</v>
      </c>
      <c r="T908" t="str">
        <f t="shared" si="130"/>
        <v>music/</v>
      </c>
      <c r="U908" t="str">
        <f t="shared" si="131"/>
        <v>jazz</v>
      </c>
      <c r="V908">
        <f t="shared" si="132"/>
        <v>6</v>
      </c>
      <c r="W908">
        <f t="shared" si="133"/>
        <v>10</v>
      </c>
    </row>
    <row r="909" spans="1:23" ht="30" x14ac:dyDescent="0.25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f t="shared" si="134"/>
        <v>40796.9840625</v>
      </c>
      <c r="K909">
        <v>1313123823</v>
      </c>
      <c r="L909" s="14">
        <f t="shared" si="126"/>
        <v>40766.9840625</v>
      </c>
      <c r="M909" s="13">
        <f t="shared" si="127"/>
        <v>2011</v>
      </c>
      <c r="N909" t="b">
        <v>0</v>
      </c>
      <c r="O909">
        <v>0</v>
      </c>
      <c r="P909" t="b">
        <v>0</v>
      </c>
      <c r="Q909" t="s">
        <v>8277</v>
      </c>
      <c r="R909" s="6">
        <f t="shared" si="128"/>
        <v>-1</v>
      </c>
      <c r="S909" s="10" t="e">
        <f t="shared" si="129"/>
        <v>#DIV/0!</v>
      </c>
      <c r="T909" t="str">
        <f t="shared" si="130"/>
        <v>music/</v>
      </c>
      <c r="U909" t="str">
        <f t="shared" si="131"/>
        <v>jazz</v>
      </c>
      <c r="V909">
        <f t="shared" si="132"/>
        <v>6</v>
      </c>
      <c r="W909">
        <f t="shared" si="133"/>
        <v>10</v>
      </c>
    </row>
    <row r="910" spans="1:23" ht="45" x14ac:dyDescent="0.25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f t="shared" si="134"/>
        <v>40385.999305555553</v>
      </c>
      <c r="K910">
        <v>1276283655</v>
      </c>
      <c r="L910" s="14">
        <f t="shared" si="126"/>
        <v>40340.593229166661</v>
      </c>
      <c r="M910" s="13">
        <f t="shared" si="127"/>
        <v>2010</v>
      </c>
      <c r="N910" t="b">
        <v>0</v>
      </c>
      <c r="O910">
        <v>0</v>
      </c>
      <c r="P910" t="b">
        <v>0</v>
      </c>
      <c r="Q910" t="s">
        <v>8277</v>
      </c>
      <c r="R910" s="6">
        <f t="shared" si="128"/>
        <v>-1</v>
      </c>
      <c r="S910" s="10" t="e">
        <f t="shared" si="129"/>
        <v>#DIV/0!</v>
      </c>
      <c r="T910" t="str">
        <f t="shared" si="130"/>
        <v>music/</v>
      </c>
      <c r="U910" t="str">
        <f t="shared" si="131"/>
        <v>jazz</v>
      </c>
      <c r="V910">
        <f t="shared" si="132"/>
        <v>6</v>
      </c>
      <c r="W910">
        <f t="shared" si="133"/>
        <v>10</v>
      </c>
    </row>
    <row r="911" spans="1:23" ht="45" x14ac:dyDescent="0.25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f t="shared" si="134"/>
        <v>41112.958333333328</v>
      </c>
      <c r="K911">
        <v>1340296440</v>
      </c>
      <c r="L911" s="14">
        <f t="shared" si="126"/>
        <v>41081.481944444444</v>
      </c>
      <c r="M911" s="13">
        <f t="shared" si="127"/>
        <v>2012</v>
      </c>
      <c r="N911" t="b">
        <v>0</v>
      </c>
      <c r="O911">
        <v>8</v>
      </c>
      <c r="P911" t="b">
        <v>0</v>
      </c>
      <c r="Q911" t="s">
        <v>8277</v>
      </c>
      <c r="R911" s="6">
        <f t="shared" si="128"/>
        <v>-0.96750000000000003</v>
      </c>
      <c r="S911" s="10">
        <f t="shared" si="129"/>
        <v>65</v>
      </c>
      <c r="T911" t="str">
        <f t="shared" si="130"/>
        <v>music/</v>
      </c>
      <c r="U911" t="str">
        <f t="shared" si="131"/>
        <v>jazz</v>
      </c>
      <c r="V911">
        <f t="shared" si="132"/>
        <v>6</v>
      </c>
      <c r="W911">
        <f t="shared" si="133"/>
        <v>10</v>
      </c>
    </row>
    <row r="912" spans="1:23" ht="45" x14ac:dyDescent="0.25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f t="shared" si="134"/>
        <v>42797.337025462963</v>
      </c>
      <c r="K912">
        <v>1483362319</v>
      </c>
      <c r="L912" s="14">
        <f t="shared" si="126"/>
        <v>42737.337025462963</v>
      </c>
      <c r="M912" s="13">
        <f t="shared" si="127"/>
        <v>2017</v>
      </c>
      <c r="N912" t="b">
        <v>0</v>
      </c>
      <c r="O912">
        <v>5</v>
      </c>
      <c r="P912" t="b">
        <v>0</v>
      </c>
      <c r="Q912" t="s">
        <v>8277</v>
      </c>
      <c r="R912" s="6">
        <f t="shared" si="128"/>
        <v>-0.77636363636363637</v>
      </c>
      <c r="S912" s="10">
        <f t="shared" si="129"/>
        <v>24.6</v>
      </c>
      <c r="T912" t="str">
        <f t="shared" si="130"/>
        <v>music/</v>
      </c>
      <c r="U912" t="str">
        <f t="shared" si="131"/>
        <v>jazz</v>
      </c>
      <c r="V912">
        <f t="shared" si="132"/>
        <v>6</v>
      </c>
      <c r="W912">
        <f t="shared" si="133"/>
        <v>10</v>
      </c>
    </row>
    <row r="913" spans="1:23" ht="45" x14ac:dyDescent="0.25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f t="shared" si="134"/>
        <v>41662.796817129631</v>
      </c>
      <c r="K913">
        <v>1388707645</v>
      </c>
      <c r="L913" s="14">
        <f t="shared" si="126"/>
        <v>41641.796817129631</v>
      </c>
      <c r="M913" s="13">
        <f t="shared" si="127"/>
        <v>2014</v>
      </c>
      <c r="N913" t="b">
        <v>0</v>
      </c>
      <c r="O913">
        <v>0</v>
      </c>
      <c r="P913" t="b">
        <v>0</v>
      </c>
      <c r="Q913" t="s">
        <v>8277</v>
      </c>
      <c r="R913" s="6">
        <f t="shared" si="128"/>
        <v>-1</v>
      </c>
      <c r="S913" s="10" t="e">
        <f t="shared" si="129"/>
        <v>#DIV/0!</v>
      </c>
      <c r="T913" t="str">
        <f t="shared" si="130"/>
        <v>music/</v>
      </c>
      <c r="U913" t="str">
        <f t="shared" si="131"/>
        <v>jazz</v>
      </c>
      <c r="V913">
        <f t="shared" si="132"/>
        <v>6</v>
      </c>
      <c r="W913">
        <f t="shared" si="133"/>
        <v>10</v>
      </c>
    </row>
    <row r="914" spans="1:23" ht="45" x14ac:dyDescent="0.25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f t="shared" si="134"/>
        <v>41253.942673611113</v>
      </c>
      <c r="K914">
        <v>1350009447</v>
      </c>
      <c r="L914" s="14">
        <f t="shared" si="126"/>
        <v>41193.901006944441</v>
      </c>
      <c r="M914" s="13">
        <f t="shared" si="127"/>
        <v>2012</v>
      </c>
      <c r="N914" t="b">
        <v>0</v>
      </c>
      <c r="O914">
        <v>2</v>
      </c>
      <c r="P914" t="b">
        <v>0</v>
      </c>
      <c r="Q914" t="s">
        <v>8277</v>
      </c>
      <c r="R914" s="6">
        <f t="shared" si="128"/>
        <v>-0.99142857142857144</v>
      </c>
      <c r="S914" s="10">
        <f t="shared" si="129"/>
        <v>15</v>
      </c>
      <c r="T914" t="str">
        <f t="shared" si="130"/>
        <v>music/</v>
      </c>
      <c r="U914" t="str">
        <f t="shared" si="131"/>
        <v>jazz</v>
      </c>
      <c r="V914">
        <f t="shared" si="132"/>
        <v>6</v>
      </c>
      <c r="W914">
        <f t="shared" si="133"/>
        <v>10</v>
      </c>
    </row>
    <row r="915" spans="1:23" ht="45" x14ac:dyDescent="0.25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f t="shared" si="134"/>
        <v>41033.930775462963</v>
      </c>
      <c r="K915">
        <v>1333596019</v>
      </c>
      <c r="L915" s="14">
        <f t="shared" si="126"/>
        <v>41003.930775462963</v>
      </c>
      <c r="M915" s="13">
        <f t="shared" si="127"/>
        <v>2012</v>
      </c>
      <c r="N915" t="b">
        <v>0</v>
      </c>
      <c r="O915">
        <v>24</v>
      </c>
      <c r="P915" t="b">
        <v>0</v>
      </c>
      <c r="Q915" t="s">
        <v>8277</v>
      </c>
      <c r="R915" s="6">
        <f t="shared" si="128"/>
        <v>-0.93393333333333328</v>
      </c>
      <c r="S915" s="10">
        <f t="shared" si="129"/>
        <v>82.583333333333329</v>
      </c>
      <c r="T915" t="str">
        <f t="shared" si="130"/>
        <v>music/</v>
      </c>
      <c r="U915" t="str">
        <f t="shared" si="131"/>
        <v>jazz</v>
      </c>
      <c r="V915">
        <f t="shared" si="132"/>
        <v>6</v>
      </c>
      <c r="W915">
        <f t="shared" si="133"/>
        <v>10</v>
      </c>
    </row>
    <row r="916" spans="1:23" ht="45" x14ac:dyDescent="0.25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f t="shared" si="134"/>
        <v>41146.554942129624</v>
      </c>
      <c r="K916">
        <v>1343326747</v>
      </c>
      <c r="L916" s="14">
        <f t="shared" si="126"/>
        <v>41116.554942129624</v>
      </c>
      <c r="M916" s="13">
        <f t="shared" si="127"/>
        <v>2012</v>
      </c>
      <c r="N916" t="b">
        <v>0</v>
      </c>
      <c r="O916">
        <v>0</v>
      </c>
      <c r="P916" t="b">
        <v>0</v>
      </c>
      <c r="Q916" t="s">
        <v>8277</v>
      </c>
      <c r="R916" s="6">
        <f t="shared" si="128"/>
        <v>-1</v>
      </c>
      <c r="S916" s="10" t="e">
        <f t="shared" si="129"/>
        <v>#DIV/0!</v>
      </c>
      <c r="T916" t="str">
        <f t="shared" si="130"/>
        <v>music/</v>
      </c>
      <c r="U916" t="str">
        <f t="shared" si="131"/>
        <v>jazz</v>
      </c>
      <c r="V916">
        <f t="shared" si="132"/>
        <v>6</v>
      </c>
      <c r="W916">
        <f t="shared" si="133"/>
        <v>10</v>
      </c>
    </row>
    <row r="917" spans="1:23" ht="30" x14ac:dyDescent="0.25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f t="shared" si="134"/>
        <v>40968.999305555553</v>
      </c>
      <c r="K917">
        <v>1327853914</v>
      </c>
      <c r="L917" s="14">
        <f t="shared" si="126"/>
        <v>40937.471226851849</v>
      </c>
      <c r="M917" s="13">
        <f t="shared" si="127"/>
        <v>2012</v>
      </c>
      <c r="N917" t="b">
        <v>0</v>
      </c>
      <c r="O917">
        <v>9</v>
      </c>
      <c r="P917" t="b">
        <v>0</v>
      </c>
      <c r="Q917" t="s">
        <v>8277</v>
      </c>
      <c r="R917" s="6">
        <f t="shared" si="128"/>
        <v>-0.94230769230769229</v>
      </c>
      <c r="S917" s="10">
        <f t="shared" si="129"/>
        <v>41.666666666666664</v>
      </c>
      <c r="T917" t="str">
        <f t="shared" si="130"/>
        <v>music/</v>
      </c>
      <c r="U917" t="str">
        <f t="shared" si="131"/>
        <v>jazz</v>
      </c>
      <c r="V917">
        <f t="shared" si="132"/>
        <v>6</v>
      </c>
      <c r="W917">
        <f t="shared" si="133"/>
        <v>10</v>
      </c>
    </row>
    <row r="918" spans="1:23" ht="30" x14ac:dyDescent="0.25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f t="shared" si="134"/>
        <v>40473</v>
      </c>
      <c r="K918">
        <v>1284409734</v>
      </c>
      <c r="L918" s="14">
        <f t="shared" si="126"/>
        <v>40434.645069444443</v>
      </c>
      <c r="M918" s="13">
        <f t="shared" si="127"/>
        <v>2010</v>
      </c>
      <c r="N918" t="b">
        <v>0</v>
      </c>
      <c r="O918">
        <v>0</v>
      </c>
      <c r="P918" t="b">
        <v>0</v>
      </c>
      <c r="Q918" t="s">
        <v>8277</v>
      </c>
      <c r="R918" s="6">
        <f t="shared" si="128"/>
        <v>-1</v>
      </c>
      <c r="S918" s="10" t="e">
        <f t="shared" si="129"/>
        <v>#DIV/0!</v>
      </c>
      <c r="T918" t="str">
        <f t="shared" si="130"/>
        <v>music/</v>
      </c>
      <c r="U918" t="str">
        <f t="shared" si="131"/>
        <v>jazz</v>
      </c>
      <c r="V918">
        <f t="shared" si="132"/>
        <v>6</v>
      </c>
      <c r="W918">
        <f t="shared" si="133"/>
        <v>10</v>
      </c>
    </row>
    <row r="919" spans="1:23" ht="45" x14ac:dyDescent="0.25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f t="shared" si="134"/>
        <v>41833.895833333328</v>
      </c>
      <c r="K919">
        <v>1402612730</v>
      </c>
      <c r="L919" s="14">
        <f t="shared" si="126"/>
        <v>41802.735300925924</v>
      </c>
      <c r="M919" s="13">
        <f t="shared" si="127"/>
        <v>2014</v>
      </c>
      <c r="N919" t="b">
        <v>0</v>
      </c>
      <c r="O919">
        <v>1</v>
      </c>
      <c r="P919" t="b">
        <v>0</v>
      </c>
      <c r="Q919" t="s">
        <v>8277</v>
      </c>
      <c r="R919" s="6">
        <f t="shared" si="128"/>
        <v>-0.99399999999999999</v>
      </c>
      <c r="S919" s="10">
        <f t="shared" si="129"/>
        <v>30</v>
      </c>
      <c r="T919" t="str">
        <f t="shared" si="130"/>
        <v>music/</v>
      </c>
      <c r="U919" t="str">
        <f t="shared" si="131"/>
        <v>jazz</v>
      </c>
      <c r="V919">
        <f t="shared" si="132"/>
        <v>6</v>
      </c>
      <c r="W919">
        <f t="shared" si="133"/>
        <v>10</v>
      </c>
    </row>
    <row r="920" spans="1:23" ht="45" x14ac:dyDescent="0.25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f t="shared" si="134"/>
        <v>41974.749548611107</v>
      </c>
      <c r="K920">
        <v>1414879161</v>
      </c>
      <c r="L920" s="14">
        <f t="shared" si="126"/>
        <v>41944.707881944443</v>
      </c>
      <c r="M920" s="13">
        <f t="shared" si="127"/>
        <v>2014</v>
      </c>
      <c r="N920" t="b">
        <v>0</v>
      </c>
      <c r="O920">
        <v>10</v>
      </c>
      <c r="P920" t="b">
        <v>0</v>
      </c>
      <c r="Q920" t="s">
        <v>8277</v>
      </c>
      <c r="R920" s="6">
        <f t="shared" si="128"/>
        <v>-0.94974358974358974</v>
      </c>
      <c r="S920" s="10">
        <f t="shared" si="129"/>
        <v>19.600000000000001</v>
      </c>
      <c r="T920" t="str">
        <f t="shared" si="130"/>
        <v>music/</v>
      </c>
      <c r="U920" t="str">
        <f t="shared" si="131"/>
        <v>jazz</v>
      </c>
      <c r="V920">
        <f t="shared" si="132"/>
        <v>6</v>
      </c>
      <c r="W920">
        <f t="shared" si="133"/>
        <v>10</v>
      </c>
    </row>
    <row r="921" spans="1:23" x14ac:dyDescent="0.25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f t="shared" si="134"/>
        <v>41262.433391203704</v>
      </c>
      <c r="K921">
        <v>1352906645</v>
      </c>
      <c r="L921" s="14">
        <f t="shared" si="126"/>
        <v>41227.433391203704</v>
      </c>
      <c r="M921" s="13">
        <f t="shared" si="127"/>
        <v>2012</v>
      </c>
      <c r="N921" t="b">
        <v>0</v>
      </c>
      <c r="O921">
        <v>1</v>
      </c>
      <c r="P921" t="b">
        <v>0</v>
      </c>
      <c r="Q921" t="s">
        <v>8277</v>
      </c>
      <c r="R921" s="6">
        <f t="shared" si="128"/>
        <v>-0.995</v>
      </c>
      <c r="S921" s="10">
        <f t="shared" si="129"/>
        <v>100</v>
      </c>
      <c r="T921" t="str">
        <f t="shared" si="130"/>
        <v>music/</v>
      </c>
      <c r="U921" t="str">
        <f t="shared" si="131"/>
        <v>jazz</v>
      </c>
      <c r="V921">
        <f t="shared" si="132"/>
        <v>6</v>
      </c>
      <c r="W921">
        <f t="shared" si="133"/>
        <v>10</v>
      </c>
    </row>
    <row r="922" spans="1:23" ht="45" x14ac:dyDescent="0.25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f t="shared" si="134"/>
        <v>41592.504884259259</v>
      </c>
      <c r="K922">
        <v>1381853222</v>
      </c>
      <c r="L922" s="14">
        <f t="shared" si="126"/>
        <v>41562.463217592587</v>
      </c>
      <c r="M922" s="13">
        <f t="shared" si="127"/>
        <v>2013</v>
      </c>
      <c r="N922" t="b">
        <v>0</v>
      </c>
      <c r="O922">
        <v>0</v>
      </c>
      <c r="P922" t="b">
        <v>0</v>
      </c>
      <c r="Q922" t="s">
        <v>8277</v>
      </c>
      <c r="R922" s="6">
        <f t="shared" si="128"/>
        <v>-1</v>
      </c>
      <c r="S922" s="10" t="e">
        <f t="shared" si="129"/>
        <v>#DIV/0!</v>
      </c>
      <c r="T922" t="str">
        <f t="shared" si="130"/>
        <v>music/</v>
      </c>
      <c r="U922" t="str">
        <f t="shared" si="131"/>
        <v>jazz</v>
      </c>
      <c r="V922">
        <f t="shared" si="132"/>
        <v>6</v>
      </c>
      <c r="W922">
        <f t="shared" si="133"/>
        <v>10</v>
      </c>
    </row>
    <row r="923" spans="1:23" ht="45" x14ac:dyDescent="0.25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f t="shared" si="134"/>
        <v>40889.004351851851</v>
      </c>
      <c r="K923">
        <v>1320033976</v>
      </c>
      <c r="L923" s="14">
        <f t="shared" si="126"/>
        <v>40846.962685185186</v>
      </c>
      <c r="M923" s="13">
        <f t="shared" si="127"/>
        <v>2011</v>
      </c>
      <c r="N923" t="b">
        <v>0</v>
      </c>
      <c r="O923">
        <v>20</v>
      </c>
      <c r="P923" t="b">
        <v>0</v>
      </c>
      <c r="Q923" t="s">
        <v>8277</v>
      </c>
      <c r="R923" s="6">
        <f t="shared" si="128"/>
        <v>-0.69099999999999995</v>
      </c>
      <c r="S923" s="10">
        <f t="shared" si="129"/>
        <v>231.75</v>
      </c>
      <c r="T923" t="str">
        <f t="shared" si="130"/>
        <v>music/</v>
      </c>
      <c r="U923" t="str">
        <f t="shared" si="131"/>
        <v>jazz</v>
      </c>
      <c r="V923">
        <f t="shared" si="132"/>
        <v>6</v>
      </c>
      <c r="W923">
        <f t="shared" si="133"/>
        <v>10</v>
      </c>
    </row>
    <row r="924" spans="1:23" ht="45" x14ac:dyDescent="0.25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f t="shared" si="134"/>
        <v>41913.32167824074</v>
      </c>
      <c r="K924">
        <v>1409143393</v>
      </c>
      <c r="L924" s="14">
        <f t="shared" si="126"/>
        <v>41878.32167824074</v>
      </c>
      <c r="M924" s="13">
        <f t="shared" si="127"/>
        <v>2014</v>
      </c>
      <c r="N924" t="b">
        <v>0</v>
      </c>
      <c r="O924">
        <v>30</v>
      </c>
      <c r="P924" t="b">
        <v>0</v>
      </c>
      <c r="Q924" t="s">
        <v>8277</v>
      </c>
      <c r="R924" s="6">
        <f t="shared" si="128"/>
        <v>-0.78962962962962968</v>
      </c>
      <c r="S924" s="10">
        <f t="shared" si="129"/>
        <v>189.33333333333334</v>
      </c>
      <c r="T924" t="str">
        <f t="shared" si="130"/>
        <v>music/</v>
      </c>
      <c r="U924" t="str">
        <f t="shared" si="131"/>
        <v>jazz</v>
      </c>
      <c r="V924">
        <f t="shared" si="132"/>
        <v>6</v>
      </c>
      <c r="W924">
        <f t="shared" si="133"/>
        <v>10</v>
      </c>
    </row>
    <row r="925" spans="1:23" ht="45" x14ac:dyDescent="0.25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f t="shared" si="134"/>
        <v>41964.793090277781</v>
      </c>
      <c r="K925">
        <v>1414018923</v>
      </c>
      <c r="L925" s="14">
        <f t="shared" si="126"/>
        <v>41934.751423611109</v>
      </c>
      <c r="M925" s="13">
        <f t="shared" si="127"/>
        <v>2014</v>
      </c>
      <c r="N925" t="b">
        <v>0</v>
      </c>
      <c r="O925">
        <v>6</v>
      </c>
      <c r="P925" t="b">
        <v>0</v>
      </c>
      <c r="Q925" t="s">
        <v>8277</v>
      </c>
      <c r="R925" s="6">
        <f t="shared" si="128"/>
        <v>-0.97799999999999998</v>
      </c>
      <c r="S925" s="10">
        <f t="shared" si="129"/>
        <v>55</v>
      </c>
      <c r="T925" t="str">
        <f t="shared" si="130"/>
        <v>music/</v>
      </c>
      <c r="U925" t="str">
        <f t="shared" si="131"/>
        <v>jazz</v>
      </c>
      <c r="V925">
        <f t="shared" si="132"/>
        <v>6</v>
      </c>
      <c r="W925">
        <f t="shared" si="133"/>
        <v>10</v>
      </c>
    </row>
    <row r="926" spans="1:23" ht="45" x14ac:dyDescent="0.25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f t="shared" si="134"/>
        <v>41318.734594907401</v>
      </c>
      <c r="K926">
        <v>1358203069</v>
      </c>
      <c r="L926" s="14">
        <f t="shared" si="126"/>
        <v>41288.734594907401</v>
      </c>
      <c r="M926" s="13">
        <f t="shared" si="127"/>
        <v>2013</v>
      </c>
      <c r="N926" t="b">
        <v>0</v>
      </c>
      <c r="O926">
        <v>15</v>
      </c>
      <c r="P926" t="b">
        <v>0</v>
      </c>
      <c r="Q926" t="s">
        <v>8277</v>
      </c>
      <c r="R926" s="6">
        <f t="shared" si="128"/>
        <v>-0.89100000000000001</v>
      </c>
      <c r="S926" s="10">
        <f t="shared" si="129"/>
        <v>21.8</v>
      </c>
      <c r="T926" t="str">
        <f t="shared" si="130"/>
        <v>music/</v>
      </c>
      <c r="U926" t="str">
        <f t="shared" si="131"/>
        <v>jazz</v>
      </c>
      <c r="V926">
        <f t="shared" si="132"/>
        <v>6</v>
      </c>
      <c r="W926">
        <f t="shared" si="133"/>
        <v>10</v>
      </c>
    </row>
    <row r="927" spans="1:23" ht="45" x14ac:dyDescent="0.25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f t="shared" si="134"/>
        <v>41605.71424768518</v>
      </c>
      <c r="K927">
        <v>1382994511</v>
      </c>
      <c r="L927" s="14">
        <f t="shared" si="126"/>
        <v>41575.672581018516</v>
      </c>
      <c r="M927" s="13">
        <f t="shared" si="127"/>
        <v>2013</v>
      </c>
      <c r="N927" t="b">
        <v>0</v>
      </c>
      <c r="O927">
        <v>5</v>
      </c>
      <c r="P927" t="b">
        <v>0</v>
      </c>
      <c r="Q927" t="s">
        <v>8277</v>
      </c>
      <c r="R927" s="6">
        <f t="shared" si="128"/>
        <v>-0.97333333333333338</v>
      </c>
      <c r="S927" s="10">
        <f t="shared" si="129"/>
        <v>32</v>
      </c>
      <c r="T927" t="str">
        <f t="shared" si="130"/>
        <v>music/</v>
      </c>
      <c r="U927" t="str">
        <f t="shared" si="131"/>
        <v>jazz</v>
      </c>
      <c r="V927">
        <f t="shared" si="132"/>
        <v>6</v>
      </c>
      <c r="W927">
        <f t="shared" si="133"/>
        <v>10</v>
      </c>
    </row>
    <row r="928" spans="1:23" ht="45" x14ac:dyDescent="0.25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f t="shared" si="134"/>
        <v>40367.736111111109</v>
      </c>
      <c r="K928">
        <v>1276043330</v>
      </c>
      <c r="L928" s="14">
        <f t="shared" si="126"/>
        <v>40337.811689814815</v>
      </c>
      <c r="M928" s="13">
        <f t="shared" si="127"/>
        <v>2010</v>
      </c>
      <c r="N928" t="b">
        <v>0</v>
      </c>
      <c r="O928">
        <v>0</v>
      </c>
      <c r="P928" t="b">
        <v>0</v>
      </c>
      <c r="Q928" t="s">
        <v>8277</v>
      </c>
      <c r="R928" s="6">
        <f t="shared" si="128"/>
        <v>-1</v>
      </c>
      <c r="S928" s="10" t="e">
        <f t="shared" si="129"/>
        <v>#DIV/0!</v>
      </c>
      <c r="T928" t="str">
        <f t="shared" si="130"/>
        <v>music/</v>
      </c>
      <c r="U928" t="str">
        <f t="shared" si="131"/>
        <v>jazz</v>
      </c>
      <c r="V928">
        <f t="shared" si="132"/>
        <v>6</v>
      </c>
      <c r="W928">
        <f t="shared" si="133"/>
        <v>10</v>
      </c>
    </row>
    <row r="929" spans="1:23" ht="30" x14ac:dyDescent="0.25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f t="shared" si="134"/>
        <v>41043.614525462959</v>
      </c>
      <c r="K929">
        <v>1334432695</v>
      </c>
      <c r="L929" s="14">
        <f t="shared" si="126"/>
        <v>41013.614525462959</v>
      </c>
      <c r="M929" s="13">
        <f t="shared" si="127"/>
        <v>2012</v>
      </c>
      <c r="N929" t="b">
        <v>0</v>
      </c>
      <c r="O929">
        <v>0</v>
      </c>
      <c r="P929" t="b">
        <v>0</v>
      </c>
      <c r="Q929" t="s">
        <v>8277</v>
      </c>
      <c r="R929" s="6">
        <f t="shared" si="128"/>
        <v>-1</v>
      </c>
      <c r="S929" s="10" t="e">
        <f t="shared" si="129"/>
        <v>#DIV/0!</v>
      </c>
      <c r="T929" t="str">
        <f t="shared" si="130"/>
        <v>music/</v>
      </c>
      <c r="U929" t="str">
        <f t="shared" si="131"/>
        <v>jazz</v>
      </c>
      <c r="V929">
        <f t="shared" si="132"/>
        <v>6</v>
      </c>
      <c r="W929">
        <f t="shared" si="133"/>
        <v>10</v>
      </c>
    </row>
    <row r="930" spans="1:23" ht="45" x14ac:dyDescent="0.25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f t="shared" si="134"/>
        <v>41230.791666666664</v>
      </c>
      <c r="K930">
        <v>1348864913</v>
      </c>
      <c r="L930" s="14">
        <f t="shared" si="126"/>
        <v>41180.654085648144</v>
      </c>
      <c r="M930" s="13">
        <f t="shared" si="127"/>
        <v>2012</v>
      </c>
      <c r="N930" t="b">
        <v>0</v>
      </c>
      <c r="O930">
        <v>28</v>
      </c>
      <c r="P930" t="b">
        <v>0</v>
      </c>
      <c r="Q930" t="s">
        <v>8277</v>
      </c>
      <c r="R930" s="6">
        <f t="shared" si="128"/>
        <v>-0.89137931034482754</v>
      </c>
      <c r="S930" s="10">
        <f t="shared" si="129"/>
        <v>56.25</v>
      </c>
      <c r="T930" t="str">
        <f t="shared" si="130"/>
        <v>music/</v>
      </c>
      <c r="U930" t="str">
        <f t="shared" si="131"/>
        <v>jazz</v>
      </c>
      <c r="V930">
        <f t="shared" si="132"/>
        <v>6</v>
      </c>
      <c r="W930">
        <f t="shared" si="133"/>
        <v>10</v>
      </c>
    </row>
    <row r="931" spans="1:23" ht="45" x14ac:dyDescent="0.25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f t="shared" si="134"/>
        <v>41007.988067129627</v>
      </c>
      <c r="K931">
        <v>1331358169</v>
      </c>
      <c r="L931" s="14">
        <f t="shared" si="126"/>
        <v>40978.029733796291</v>
      </c>
      <c r="M931" s="13">
        <f t="shared" si="127"/>
        <v>2012</v>
      </c>
      <c r="N931" t="b">
        <v>0</v>
      </c>
      <c r="O931">
        <v>0</v>
      </c>
      <c r="P931" t="b">
        <v>0</v>
      </c>
      <c r="Q931" t="s">
        <v>8277</v>
      </c>
      <c r="R931" s="6">
        <f t="shared" si="128"/>
        <v>-1</v>
      </c>
      <c r="S931" s="10" t="e">
        <f t="shared" si="129"/>
        <v>#DIV/0!</v>
      </c>
      <c r="T931" t="str">
        <f t="shared" si="130"/>
        <v>music/</v>
      </c>
      <c r="U931" t="str">
        <f t="shared" si="131"/>
        <v>jazz</v>
      </c>
      <c r="V931">
        <f t="shared" si="132"/>
        <v>6</v>
      </c>
      <c r="W931">
        <f t="shared" si="133"/>
        <v>10</v>
      </c>
    </row>
    <row r="932" spans="1:23" ht="45" x14ac:dyDescent="0.25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f t="shared" si="134"/>
        <v>40354.688888888886</v>
      </c>
      <c r="K932">
        <v>1273874306</v>
      </c>
      <c r="L932" s="14">
        <f t="shared" si="126"/>
        <v>40312.707245370366</v>
      </c>
      <c r="M932" s="13">
        <f t="shared" si="127"/>
        <v>2010</v>
      </c>
      <c r="N932" t="b">
        <v>0</v>
      </c>
      <c r="O932">
        <v>5</v>
      </c>
      <c r="P932" t="b">
        <v>0</v>
      </c>
      <c r="Q932" t="s">
        <v>8277</v>
      </c>
      <c r="R932" s="6">
        <f t="shared" si="128"/>
        <v>-0.6166666666666667</v>
      </c>
      <c r="S932" s="10">
        <f t="shared" si="129"/>
        <v>69</v>
      </c>
      <c r="T932" t="str">
        <f t="shared" si="130"/>
        <v>music/</v>
      </c>
      <c r="U932" t="str">
        <f t="shared" si="131"/>
        <v>jazz</v>
      </c>
      <c r="V932">
        <f t="shared" si="132"/>
        <v>6</v>
      </c>
      <c r="W932">
        <f t="shared" si="133"/>
        <v>10</v>
      </c>
    </row>
    <row r="933" spans="1:23" ht="45" x14ac:dyDescent="0.25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f t="shared" si="134"/>
        <v>41714.708333333328</v>
      </c>
      <c r="K933">
        <v>1392021502</v>
      </c>
      <c r="L933" s="14">
        <f t="shared" si="126"/>
        <v>41680.151643518519</v>
      </c>
      <c r="M933" s="13">
        <f t="shared" si="127"/>
        <v>2014</v>
      </c>
      <c r="N933" t="b">
        <v>0</v>
      </c>
      <c r="O933">
        <v>7</v>
      </c>
      <c r="P933" t="b">
        <v>0</v>
      </c>
      <c r="Q933" t="s">
        <v>8277</v>
      </c>
      <c r="R933" s="6">
        <f t="shared" si="128"/>
        <v>-0.9345</v>
      </c>
      <c r="S933" s="10">
        <f t="shared" si="129"/>
        <v>18.714285714285715</v>
      </c>
      <c r="T933" t="str">
        <f t="shared" si="130"/>
        <v>music/</v>
      </c>
      <c r="U933" t="str">
        <f t="shared" si="131"/>
        <v>jazz</v>
      </c>
      <c r="V933">
        <f t="shared" si="132"/>
        <v>6</v>
      </c>
      <c r="W933">
        <f t="shared" si="133"/>
        <v>10</v>
      </c>
    </row>
    <row r="934" spans="1:23" ht="30" x14ac:dyDescent="0.25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f t="shared" si="134"/>
        <v>41355.719270833331</v>
      </c>
      <c r="K934">
        <v>1360106145</v>
      </c>
      <c r="L934" s="14">
        <f t="shared" si="126"/>
        <v>41310.760937499996</v>
      </c>
      <c r="M934" s="13">
        <f t="shared" si="127"/>
        <v>2013</v>
      </c>
      <c r="N934" t="b">
        <v>0</v>
      </c>
      <c r="O934">
        <v>30</v>
      </c>
      <c r="P934" t="b">
        <v>0</v>
      </c>
      <c r="Q934" t="s">
        <v>8277</v>
      </c>
      <c r="R934" s="6">
        <f t="shared" si="128"/>
        <v>-0.85463157894736841</v>
      </c>
      <c r="S934" s="10">
        <f t="shared" si="129"/>
        <v>46.033333333333331</v>
      </c>
      <c r="T934" t="str">
        <f t="shared" si="130"/>
        <v>music/</v>
      </c>
      <c r="U934" t="str">
        <f t="shared" si="131"/>
        <v>jazz</v>
      </c>
      <c r="V934">
        <f t="shared" si="132"/>
        <v>6</v>
      </c>
      <c r="W934">
        <f t="shared" si="133"/>
        <v>10</v>
      </c>
    </row>
    <row r="935" spans="1:23" ht="45" x14ac:dyDescent="0.25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f t="shared" si="134"/>
        <v>41770.960752314808</v>
      </c>
      <c r="K935">
        <v>1394683409</v>
      </c>
      <c r="L935" s="14">
        <f t="shared" si="126"/>
        <v>41710.960752314808</v>
      </c>
      <c r="M935" s="13">
        <f t="shared" si="127"/>
        <v>2014</v>
      </c>
      <c r="N935" t="b">
        <v>0</v>
      </c>
      <c r="O935">
        <v>2</v>
      </c>
      <c r="P935" t="b">
        <v>0</v>
      </c>
      <c r="Q935" t="s">
        <v>8277</v>
      </c>
      <c r="R935" s="6">
        <f t="shared" si="128"/>
        <v>-0.94</v>
      </c>
      <c r="S935" s="10">
        <f t="shared" si="129"/>
        <v>60</v>
      </c>
      <c r="T935" t="str">
        <f t="shared" si="130"/>
        <v>music/</v>
      </c>
      <c r="U935" t="str">
        <f t="shared" si="131"/>
        <v>jazz</v>
      </c>
      <c r="V935">
        <f t="shared" si="132"/>
        <v>6</v>
      </c>
      <c r="W935">
        <f t="shared" si="133"/>
        <v>10</v>
      </c>
    </row>
    <row r="936" spans="1:23" ht="45" x14ac:dyDescent="0.25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f t="shared" si="134"/>
        <v>41763.041666666664</v>
      </c>
      <c r="K936">
        <v>1396633284</v>
      </c>
      <c r="L936" s="14">
        <f t="shared" si="126"/>
        <v>41733.528749999998</v>
      </c>
      <c r="M936" s="13">
        <f t="shared" si="127"/>
        <v>2014</v>
      </c>
      <c r="N936" t="b">
        <v>0</v>
      </c>
      <c r="O936">
        <v>30</v>
      </c>
      <c r="P936" t="b">
        <v>0</v>
      </c>
      <c r="Q936" t="s">
        <v>8277</v>
      </c>
      <c r="R936" s="6">
        <f t="shared" si="128"/>
        <v>-0.69599999999999995</v>
      </c>
      <c r="S936" s="10">
        <f t="shared" si="129"/>
        <v>50.666666666666664</v>
      </c>
      <c r="T936" t="str">
        <f t="shared" si="130"/>
        <v>music/</v>
      </c>
      <c r="U936" t="str">
        <f t="shared" si="131"/>
        <v>jazz</v>
      </c>
      <c r="V936">
        <f t="shared" si="132"/>
        <v>6</v>
      </c>
      <c r="W936">
        <f t="shared" si="133"/>
        <v>10</v>
      </c>
    </row>
    <row r="937" spans="1:23" ht="45" x14ac:dyDescent="0.25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f t="shared" si="134"/>
        <v>42398.125335648147</v>
      </c>
      <c r="K937">
        <v>1451462429</v>
      </c>
      <c r="L937" s="14">
        <f t="shared" si="126"/>
        <v>42368.125335648147</v>
      </c>
      <c r="M937" s="13">
        <f t="shared" si="127"/>
        <v>2015</v>
      </c>
      <c r="N937" t="b">
        <v>0</v>
      </c>
      <c r="O937">
        <v>2</v>
      </c>
      <c r="P937" t="b">
        <v>0</v>
      </c>
      <c r="Q937" t="s">
        <v>8277</v>
      </c>
      <c r="R937" s="6">
        <f t="shared" si="128"/>
        <v>-0.98571428571428577</v>
      </c>
      <c r="S937" s="10">
        <f t="shared" si="129"/>
        <v>25</v>
      </c>
      <c r="T937" t="str">
        <f t="shared" si="130"/>
        <v>music/</v>
      </c>
      <c r="U937" t="str">
        <f t="shared" si="131"/>
        <v>jazz</v>
      </c>
      <c r="V937">
        <f t="shared" si="132"/>
        <v>6</v>
      </c>
      <c r="W937">
        <f t="shared" si="133"/>
        <v>10</v>
      </c>
    </row>
    <row r="938" spans="1:23" ht="45" x14ac:dyDescent="0.25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f t="shared" si="134"/>
        <v>40926.625</v>
      </c>
      <c r="K938">
        <v>1323131689</v>
      </c>
      <c r="L938" s="14">
        <f t="shared" si="126"/>
        <v>40882.815844907404</v>
      </c>
      <c r="M938" s="13">
        <f t="shared" si="127"/>
        <v>2011</v>
      </c>
      <c r="N938" t="b">
        <v>0</v>
      </c>
      <c r="O938">
        <v>0</v>
      </c>
      <c r="P938" t="b">
        <v>0</v>
      </c>
      <c r="Q938" t="s">
        <v>8277</v>
      </c>
      <c r="R938" s="6">
        <f t="shared" si="128"/>
        <v>-1</v>
      </c>
      <c r="S938" s="10" t="e">
        <f t="shared" si="129"/>
        <v>#DIV/0!</v>
      </c>
      <c r="T938" t="str">
        <f t="shared" si="130"/>
        <v>music/</v>
      </c>
      <c r="U938" t="str">
        <f t="shared" si="131"/>
        <v>jazz</v>
      </c>
      <c r="V938">
        <f t="shared" si="132"/>
        <v>6</v>
      </c>
      <c r="W938">
        <f t="shared" si="133"/>
        <v>10</v>
      </c>
    </row>
    <row r="939" spans="1:23" ht="45" x14ac:dyDescent="0.25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f t="shared" si="134"/>
        <v>41581.631446759253</v>
      </c>
      <c r="K939">
        <v>1380913757</v>
      </c>
      <c r="L939" s="14">
        <f t="shared" si="126"/>
        <v>41551.589780092589</v>
      </c>
      <c r="M939" s="13">
        <f t="shared" si="127"/>
        <v>2013</v>
      </c>
      <c r="N939" t="b">
        <v>0</v>
      </c>
      <c r="O939">
        <v>2</v>
      </c>
      <c r="P939" t="b">
        <v>0</v>
      </c>
      <c r="Q939" t="s">
        <v>8277</v>
      </c>
      <c r="R939" s="6">
        <f t="shared" si="128"/>
        <v>-0.98857142857142855</v>
      </c>
      <c r="S939" s="10">
        <f t="shared" si="129"/>
        <v>20</v>
      </c>
      <c r="T939" t="str">
        <f t="shared" si="130"/>
        <v>music/</v>
      </c>
      <c r="U939" t="str">
        <f t="shared" si="131"/>
        <v>jazz</v>
      </c>
      <c r="V939">
        <f t="shared" si="132"/>
        <v>6</v>
      </c>
      <c r="W939">
        <f t="shared" si="133"/>
        <v>10</v>
      </c>
    </row>
    <row r="940" spans="1:23" ht="45" x14ac:dyDescent="0.25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f t="shared" si="134"/>
        <v>41154.27138888889</v>
      </c>
      <c r="K940">
        <v>1343993448</v>
      </c>
      <c r="L940" s="14">
        <f t="shared" si="126"/>
        <v>41124.27138888889</v>
      </c>
      <c r="M940" s="13">
        <f t="shared" si="127"/>
        <v>2012</v>
      </c>
      <c r="N940" t="b">
        <v>0</v>
      </c>
      <c r="O940">
        <v>1</v>
      </c>
      <c r="P940" t="b">
        <v>0</v>
      </c>
      <c r="Q940" t="s">
        <v>8277</v>
      </c>
      <c r="R940" s="6">
        <f t="shared" si="128"/>
        <v>-0.99642857142857144</v>
      </c>
      <c r="S940" s="10">
        <f t="shared" si="129"/>
        <v>25</v>
      </c>
      <c r="T940" t="str">
        <f t="shared" si="130"/>
        <v>music/</v>
      </c>
      <c r="U940" t="str">
        <f t="shared" si="131"/>
        <v>jazz</v>
      </c>
      <c r="V940">
        <f t="shared" si="132"/>
        <v>6</v>
      </c>
      <c r="W940">
        <f t="shared" si="133"/>
        <v>10</v>
      </c>
    </row>
    <row r="941" spans="1:23" ht="45" x14ac:dyDescent="0.25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f t="shared" si="134"/>
        <v>41455.623611111107</v>
      </c>
      <c r="K941">
        <v>1369246738</v>
      </c>
      <c r="L941" s="14">
        <f t="shared" si="126"/>
        <v>41416.554837962962</v>
      </c>
      <c r="M941" s="13">
        <f t="shared" si="127"/>
        <v>2013</v>
      </c>
      <c r="N941" t="b">
        <v>0</v>
      </c>
      <c r="O941">
        <v>2</v>
      </c>
      <c r="P941" t="b">
        <v>0</v>
      </c>
      <c r="Q941" t="s">
        <v>8277</v>
      </c>
      <c r="R941" s="6">
        <f t="shared" si="128"/>
        <v>-0.98545454545454547</v>
      </c>
      <c r="S941" s="10">
        <f t="shared" si="129"/>
        <v>20</v>
      </c>
      <c r="T941" t="str">
        <f t="shared" si="130"/>
        <v>music/</v>
      </c>
      <c r="U941" t="str">
        <f t="shared" si="131"/>
        <v>jazz</v>
      </c>
      <c r="V941">
        <f t="shared" si="132"/>
        <v>6</v>
      </c>
      <c r="W941">
        <f t="shared" si="133"/>
        <v>10</v>
      </c>
    </row>
    <row r="942" spans="1:23" ht="45" x14ac:dyDescent="0.25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f t="shared" si="134"/>
        <v>42226.800069444442</v>
      </c>
      <c r="K942">
        <v>1435363926</v>
      </c>
      <c r="L942" s="14">
        <f t="shared" si="126"/>
        <v>42181.800069444442</v>
      </c>
      <c r="M942" s="13">
        <f t="shared" si="127"/>
        <v>2015</v>
      </c>
      <c r="N942" t="b">
        <v>0</v>
      </c>
      <c r="O942">
        <v>14</v>
      </c>
      <c r="P942" t="b">
        <v>0</v>
      </c>
      <c r="Q942" t="s">
        <v>8272</v>
      </c>
      <c r="R942" s="6">
        <f t="shared" si="128"/>
        <v>-0.82844444444444443</v>
      </c>
      <c r="S942" s="10">
        <f t="shared" si="129"/>
        <v>110.28571428571429</v>
      </c>
      <c r="T942" t="str">
        <f t="shared" si="130"/>
        <v>technology/</v>
      </c>
      <c r="U942" t="str">
        <f t="shared" si="131"/>
        <v>wearables</v>
      </c>
      <c r="V942">
        <f t="shared" si="132"/>
        <v>11</v>
      </c>
      <c r="W942">
        <f t="shared" si="133"/>
        <v>20</v>
      </c>
    </row>
    <row r="943" spans="1:23" ht="45" x14ac:dyDescent="0.25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f t="shared" si="134"/>
        <v>42775.888252314813</v>
      </c>
      <c r="K943">
        <v>1484101145</v>
      </c>
      <c r="L943" s="14">
        <f t="shared" si="126"/>
        <v>42745.888252314813</v>
      </c>
      <c r="M943" s="13">
        <f t="shared" si="127"/>
        <v>2017</v>
      </c>
      <c r="N943" t="b">
        <v>0</v>
      </c>
      <c r="O943">
        <v>31</v>
      </c>
      <c r="P943" t="b">
        <v>0</v>
      </c>
      <c r="Q943" t="s">
        <v>8272</v>
      </c>
      <c r="R943" s="6">
        <f t="shared" si="128"/>
        <v>-0.97677999999999998</v>
      </c>
      <c r="S943" s="10">
        <f t="shared" si="129"/>
        <v>37.451612903225808</v>
      </c>
      <c r="T943" t="str">
        <f t="shared" si="130"/>
        <v>technology/</v>
      </c>
      <c r="U943" t="str">
        <f t="shared" si="131"/>
        <v>wearables</v>
      </c>
      <c r="V943">
        <f t="shared" si="132"/>
        <v>11</v>
      </c>
      <c r="W943">
        <f t="shared" si="133"/>
        <v>20</v>
      </c>
    </row>
    <row r="944" spans="1:23" ht="45" x14ac:dyDescent="0.25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f t="shared" si="134"/>
        <v>42418.634953703702</v>
      </c>
      <c r="K944">
        <v>1452716060</v>
      </c>
      <c r="L944" s="14">
        <f t="shared" si="126"/>
        <v>42382.634953703702</v>
      </c>
      <c r="M944" s="13">
        <f t="shared" si="127"/>
        <v>2016</v>
      </c>
      <c r="N944" t="b">
        <v>0</v>
      </c>
      <c r="O944">
        <v>16</v>
      </c>
      <c r="P944" t="b">
        <v>0</v>
      </c>
      <c r="Q944" t="s">
        <v>8272</v>
      </c>
      <c r="R944" s="6">
        <f t="shared" si="128"/>
        <v>-0.91093333333333337</v>
      </c>
      <c r="S944" s="10">
        <f t="shared" si="129"/>
        <v>41.75</v>
      </c>
      <c r="T944" t="str">
        <f t="shared" si="130"/>
        <v>technology/</v>
      </c>
      <c r="U944" t="str">
        <f t="shared" si="131"/>
        <v>wearables</v>
      </c>
      <c r="V944">
        <f t="shared" si="132"/>
        <v>11</v>
      </c>
      <c r="W944">
        <f t="shared" si="133"/>
        <v>20</v>
      </c>
    </row>
    <row r="945" spans="1:23" ht="30" x14ac:dyDescent="0.25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f t="shared" si="134"/>
        <v>42703.501215277771</v>
      </c>
      <c r="K945">
        <v>1477843305</v>
      </c>
      <c r="L945" s="14">
        <f t="shared" si="126"/>
        <v>42673.459548611114</v>
      </c>
      <c r="M945" s="13">
        <f t="shared" si="127"/>
        <v>2016</v>
      </c>
      <c r="N945" t="b">
        <v>0</v>
      </c>
      <c r="O945">
        <v>12</v>
      </c>
      <c r="P945" t="b">
        <v>0</v>
      </c>
      <c r="Q945" t="s">
        <v>8272</v>
      </c>
      <c r="R945" s="6">
        <f t="shared" si="128"/>
        <v>-0.90366666666666662</v>
      </c>
      <c r="S945" s="10">
        <f t="shared" si="129"/>
        <v>24.083333333333332</v>
      </c>
      <c r="T945" t="str">
        <f t="shared" si="130"/>
        <v>technology/</v>
      </c>
      <c r="U945" t="str">
        <f t="shared" si="131"/>
        <v>wearables</v>
      </c>
      <c r="V945">
        <f t="shared" si="132"/>
        <v>11</v>
      </c>
      <c r="W945">
        <f t="shared" si="133"/>
        <v>20</v>
      </c>
    </row>
    <row r="946" spans="1:23" ht="45" x14ac:dyDescent="0.25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f t="shared" si="134"/>
        <v>42478.374999999993</v>
      </c>
      <c r="K946">
        <v>1458050450</v>
      </c>
      <c r="L946" s="14">
        <f t="shared" si="126"/>
        <v>42444.375578703701</v>
      </c>
      <c r="M946" s="13">
        <f t="shared" si="127"/>
        <v>2016</v>
      </c>
      <c r="N946" t="b">
        <v>0</v>
      </c>
      <c r="O946">
        <v>96</v>
      </c>
      <c r="P946" t="b">
        <v>0</v>
      </c>
      <c r="Q946" t="s">
        <v>8272</v>
      </c>
      <c r="R946" s="6">
        <f t="shared" si="128"/>
        <v>-0.86673999999999995</v>
      </c>
      <c r="S946" s="10">
        <f t="shared" si="129"/>
        <v>69.40625</v>
      </c>
      <c r="T946" t="str">
        <f t="shared" si="130"/>
        <v>technology/</v>
      </c>
      <c r="U946" t="str">
        <f t="shared" si="131"/>
        <v>wearables</v>
      </c>
      <c r="V946">
        <f t="shared" si="132"/>
        <v>11</v>
      </c>
      <c r="W946">
        <f t="shared" si="133"/>
        <v>20</v>
      </c>
    </row>
    <row r="947" spans="1:23" ht="45" x14ac:dyDescent="0.25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f t="shared" si="134"/>
        <v>42784.790972222218</v>
      </c>
      <c r="K947">
        <v>1482958626</v>
      </c>
      <c r="L947" s="14">
        <f t="shared" si="126"/>
        <v>42732.66465277777</v>
      </c>
      <c r="M947" s="13">
        <f t="shared" si="127"/>
        <v>2016</v>
      </c>
      <c r="N947" t="b">
        <v>0</v>
      </c>
      <c r="O947">
        <v>16</v>
      </c>
      <c r="P947" t="b">
        <v>0</v>
      </c>
      <c r="Q947" t="s">
        <v>8272</v>
      </c>
      <c r="R947" s="6">
        <f t="shared" si="128"/>
        <v>-0.97516000000000003</v>
      </c>
      <c r="S947" s="10">
        <f t="shared" si="129"/>
        <v>155.25</v>
      </c>
      <c r="T947" t="str">
        <f t="shared" si="130"/>
        <v>technology/</v>
      </c>
      <c r="U947" t="str">
        <f t="shared" si="131"/>
        <v>wearables</v>
      </c>
      <c r="V947">
        <f t="shared" si="132"/>
        <v>11</v>
      </c>
      <c r="W947">
        <f t="shared" si="133"/>
        <v>20</v>
      </c>
    </row>
    <row r="948" spans="1:23" ht="30" x14ac:dyDescent="0.25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f t="shared" si="134"/>
        <v>42622.542222222219</v>
      </c>
      <c r="K948">
        <v>1470852048</v>
      </c>
      <c r="L948" s="14">
        <f t="shared" si="126"/>
        <v>42592.542222222219</v>
      </c>
      <c r="M948" s="13">
        <f t="shared" si="127"/>
        <v>2016</v>
      </c>
      <c r="N948" t="b">
        <v>0</v>
      </c>
      <c r="O948">
        <v>5</v>
      </c>
      <c r="P948" t="b">
        <v>0</v>
      </c>
      <c r="Q948" t="s">
        <v>8272</v>
      </c>
      <c r="R948" s="6">
        <f t="shared" si="128"/>
        <v>-0.98093333333333332</v>
      </c>
      <c r="S948" s="10">
        <f t="shared" si="129"/>
        <v>57.2</v>
      </c>
      <c r="T948" t="str">
        <f t="shared" si="130"/>
        <v>technology/</v>
      </c>
      <c r="U948" t="str">
        <f t="shared" si="131"/>
        <v>wearables</v>
      </c>
      <c r="V948">
        <f t="shared" si="132"/>
        <v>11</v>
      </c>
      <c r="W948">
        <f t="shared" si="133"/>
        <v>20</v>
      </c>
    </row>
    <row r="949" spans="1:23" ht="45" x14ac:dyDescent="0.25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f t="shared" si="134"/>
        <v>42551.57298611111</v>
      </c>
      <c r="K949">
        <v>1462128306</v>
      </c>
      <c r="L949" s="14">
        <f t="shared" si="126"/>
        <v>42491.57298611111</v>
      </c>
      <c r="M949" s="13">
        <f t="shared" si="127"/>
        <v>2016</v>
      </c>
      <c r="N949" t="b">
        <v>0</v>
      </c>
      <c r="O949">
        <v>0</v>
      </c>
      <c r="P949" t="b">
        <v>0</v>
      </c>
      <c r="Q949" t="s">
        <v>8272</v>
      </c>
      <c r="R949" s="6">
        <f t="shared" si="128"/>
        <v>-1</v>
      </c>
      <c r="S949" s="10" t="e">
        <f t="shared" si="129"/>
        <v>#DIV/0!</v>
      </c>
      <c r="T949" t="str">
        <f t="shared" si="130"/>
        <v>technology/</v>
      </c>
      <c r="U949" t="str">
        <f t="shared" si="131"/>
        <v>wearables</v>
      </c>
      <c r="V949">
        <f t="shared" si="132"/>
        <v>11</v>
      </c>
      <c r="W949">
        <f t="shared" si="133"/>
        <v>20</v>
      </c>
    </row>
    <row r="950" spans="1:23" ht="45" x14ac:dyDescent="0.25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f t="shared" si="134"/>
        <v>42441.619953703703</v>
      </c>
      <c r="K950">
        <v>1455220364</v>
      </c>
      <c r="L950" s="14">
        <f t="shared" si="126"/>
        <v>42411.619953703703</v>
      </c>
      <c r="M950" s="13">
        <f t="shared" si="127"/>
        <v>2016</v>
      </c>
      <c r="N950" t="b">
        <v>0</v>
      </c>
      <c r="O950">
        <v>8</v>
      </c>
      <c r="P950" t="b">
        <v>0</v>
      </c>
      <c r="Q950" t="s">
        <v>8272</v>
      </c>
      <c r="R950" s="6">
        <f t="shared" si="128"/>
        <v>-0.88</v>
      </c>
      <c r="S950" s="10">
        <f t="shared" si="129"/>
        <v>60</v>
      </c>
      <c r="T950" t="str">
        <f t="shared" si="130"/>
        <v>technology/</v>
      </c>
      <c r="U950" t="str">
        <f t="shared" si="131"/>
        <v>wearables</v>
      </c>
      <c r="V950">
        <f t="shared" si="132"/>
        <v>11</v>
      </c>
      <c r="W950">
        <f t="shared" si="133"/>
        <v>20</v>
      </c>
    </row>
    <row r="951" spans="1:23" ht="45" x14ac:dyDescent="0.25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f t="shared" si="134"/>
        <v>42420.835370370369</v>
      </c>
      <c r="K951">
        <v>1450832576</v>
      </c>
      <c r="L951" s="14">
        <f t="shared" si="126"/>
        <v>42360.835370370369</v>
      </c>
      <c r="M951" s="13">
        <f t="shared" si="127"/>
        <v>2015</v>
      </c>
      <c r="N951" t="b">
        <v>0</v>
      </c>
      <c r="O951">
        <v>7</v>
      </c>
      <c r="P951" t="b">
        <v>0</v>
      </c>
      <c r="Q951" t="s">
        <v>8272</v>
      </c>
      <c r="R951" s="6">
        <f t="shared" si="128"/>
        <v>-0.98634999999999995</v>
      </c>
      <c r="S951" s="10">
        <f t="shared" si="129"/>
        <v>39</v>
      </c>
      <c r="T951" t="str">
        <f t="shared" si="130"/>
        <v>technology/</v>
      </c>
      <c r="U951" t="str">
        <f t="shared" si="131"/>
        <v>wearables</v>
      </c>
      <c r="V951">
        <f t="shared" si="132"/>
        <v>11</v>
      </c>
      <c r="W951">
        <f t="shared" si="133"/>
        <v>20</v>
      </c>
    </row>
    <row r="952" spans="1:23" ht="45" x14ac:dyDescent="0.25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f t="shared" si="134"/>
        <v>42386.54237268518</v>
      </c>
      <c r="K952">
        <v>1450461661</v>
      </c>
      <c r="L952" s="14">
        <f t="shared" si="126"/>
        <v>42356.54237268518</v>
      </c>
      <c r="M952" s="13">
        <f t="shared" si="127"/>
        <v>2015</v>
      </c>
      <c r="N952" t="b">
        <v>0</v>
      </c>
      <c r="O952">
        <v>24</v>
      </c>
      <c r="P952" t="b">
        <v>0</v>
      </c>
      <c r="Q952" t="s">
        <v>8272</v>
      </c>
      <c r="R952" s="6">
        <f t="shared" si="128"/>
        <v>-0.71960000000000002</v>
      </c>
      <c r="S952" s="10">
        <f t="shared" si="129"/>
        <v>58.416666666666664</v>
      </c>
      <c r="T952" t="str">
        <f t="shared" si="130"/>
        <v>technology/</v>
      </c>
      <c r="U952" t="str">
        <f t="shared" si="131"/>
        <v>wearables</v>
      </c>
      <c r="V952">
        <f t="shared" si="132"/>
        <v>11</v>
      </c>
      <c r="W952">
        <f t="shared" si="133"/>
        <v>20</v>
      </c>
    </row>
    <row r="953" spans="1:23" x14ac:dyDescent="0.25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f t="shared" si="134"/>
        <v>42525.445277777777</v>
      </c>
      <c r="K953">
        <v>1461166872</v>
      </c>
      <c r="L953" s="14">
        <f t="shared" si="126"/>
        <v>42480.445277777777</v>
      </c>
      <c r="M953" s="13">
        <f t="shared" si="127"/>
        <v>2016</v>
      </c>
      <c r="N953" t="b">
        <v>0</v>
      </c>
      <c r="O953">
        <v>121</v>
      </c>
      <c r="P953" t="b">
        <v>0</v>
      </c>
      <c r="Q953" t="s">
        <v>8272</v>
      </c>
      <c r="R953" s="6">
        <f t="shared" si="128"/>
        <v>-0.61609999999999998</v>
      </c>
      <c r="S953" s="10">
        <f t="shared" si="129"/>
        <v>158.63636363636363</v>
      </c>
      <c r="T953" t="str">
        <f t="shared" si="130"/>
        <v>technology/</v>
      </c>
      <c r="U953" t="str">
        <f t="shared" si="131"/>
        <v>wearables</v>
      </c>
      <c r="V953">
        <f t="shared" si="132"/>
        <v>11</v>
      </c>
      <c r="W953">
        <f t="shared" si="133"/>
        <v>20</v>
      </c>
    </row>
    <row r="954" spans="1:23" ht="30" x14ac:dyDescent="0.25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f t="shared" si="134"/>
        <v>42692.44689814814</v>
      </c>
      <c r="K954">
        <v>1476888212</v>
      </c>
      <c r="L954" s="14">
        <f t="shared" si="126"/>
        <v>42662.405231481483</v>
      </c>
      <c r="M954" s="13">
        <f t="shared" si="127"/>
        <v>2016</v>
      </c>
      <c r="N954" t="b">
        <v>0</v>
      </c>
      <c r="O954">
        <v>196</v>
      </c>
      <c r="P954" t="b">
        <v>0</v>
      </c>
      <c r="Q954" t="s">
        <v>8272</v>
      </c>
      <c r="R954" s="6">
        <f t="shared" si="128"/>
        <v>-0.60057142857142853</v>
      </c>
      <c r="S954" s="10">
        <f t="shared" si="129"/>
        <v>99.857142857142861</v>
      </c>
      <c r="T954" t="str">
        <f t="shared" si="130"/>
        <v>technology/</v>
      </c>
      <c r="U954" t="str">
        <f t="shared" si="131"/>
        <v>wearables</v>
      </c>
      <c r="V954">
        <f t="shared" si="132"/>
        <v>11</v>
      </c>
      <c r="W954">
        <f t="shared" si="133"/>
        <v>20</v>
      </c>
    </row>
    <row r="955" spans="1:23" ht="45" x14ac:dyDescent="0.25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f t="shared" si="134"/>
        <v>42028.956006944441</v>
      </c>
      <c r="K955">
        <v>1419566199</v>
      </c>
      <c r="L955" s="14">
        <f t="shared" si="126"/>
        <v>41998.956006944441</v>
      </c>
      <c r="M955" s="13">
        <f t="shared" si="127"/>
        <v>2014</v>
      </c>
      <c r="N955" t="b">
        <v>0</v>
      </c>
      <c r="O955">
        <v>5</v>
      </c>
      <c r="P955" t="b">
        <v>0</v>
      </c>
      <c r="Q955" t="s">
        <v>8272</v>
      </c>
      <c r="R955" s="6">
        <f t="shared" si="128"/>
        <v>-0.99160000000000004</v>
      </c>
      <c r="S955" s="10">
        <f t="shared" si="129"/>
        <v>25.2</v>
      </c>
      <c r="T955" t="str">
        <f t="shared" si="130"/>
        <v>technology/</v>
      </c>
      <c r="U955" t="str">
        <f t="shared" si="131"/>
        <v>wearables</v>
      </c>
      <c r="V955">
        <f t="shared" si="132"/>
        <v>11</v>
      </c>
      <c r="W955">
        <f t="shared" si="133"/>
        <v>20</v>
      </c>
    </row>
    <row r="956" spans="1:23" ht="45" x14ac:dyDescent="0.25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f t="shared" si="134"/>
        <v>42236.625451388885</v>
      </c>
      <c r="K956">
        <v>1436472039</v>
      </c>
      <c r="L956" s="14">
        <f t="shared" si="126"/>
        <v>42194.625451388885</v>
      </c>
      <c r="M956" s="13">
        <f t="shared" si="127"/>
        <v>2015</v>
      </c>
      <c r="N956" t="b">
        <v>0</v>
      </c>
      <c r="O956">
        <v>73</v>
      </c>
      <c r="P956" t="b">
        <v>0</v>
      </c>
      <c r="Q956" t="s">
        <v>8272</v>
      </c>
      <c r="R956" s="6">
        <f t="shared" si="128"/>
        <v>-0.56593333333333329</v>
      </c>
      <c r="S956" s="10">
        <f t="shared" si="129"/>
        <v>89.191780821917803</v>
      </c>
      <c r="T956" t="str">
        <f t="shared" si="130"/>
        <v>technology/</v>
      </c>
      <c r="U956" t="str">
        <f t="shared" si="131"/>
        <v>wearables</v>
      </c>
      <c r="V956">
        <f t="shared" si="132"/>
        <v>11</v>
      </c>
      <c r="W956">
        <f t="shared" si="133"/>
        <v>20</v>
      </c>
    </row>
    <row r="957" spans="1:23" ht="45" x14ac:dyDescent="0.25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f t="shared" si="134"/>
        <v>42626.086805555555</v>
      </c>
      <c r="K957">
        <v>1470294300</v>
      </c>
      <c r="L957" s="14">
        <f t="shared" si="126"/>
        <v>42586.086805555555</v>
      </c>
      <c r="M957" s="13">
        <f t="shared" si="127"/>
        <v>2016</v>
      </c>
      <c r="N957" t="b">
        <v>0</v>
      </c>
      <c r="O957">
        <v>93</v>
      </c>
      <c r="P957" t="b">
        <v>0</v>
      </c>
      <c r="Q957" t="s">
        <v>8272</v>
      </c>
      <c r="R957" s="6">
        <f t="shared" si="128"/>
        <v>-0.94338666666666671</v>
      </c>
      <c r="S957" s="10">
        <f t="shared" si="129"/>
        <v>182.6236559139785</v>
      </c>
      <c r="T957" t="str">
        <f t="shared" si="130"/>
        <v>technology/</v>
      </c>
      <c r="U957" t="str">
        <f t="shared" si="131"/>
        <v>wearables</v>
      </c>
      <c r="V957">
        <f t="shared" si="132"/>
        <v>11</v>
      </c>
      <c r="W957">
        <f t="shared" si="133"/>
        <v>20</v>
      </c>
    </row>
    <row r="958" spans="1:23" ht="45" x14ac:dyDescent="0.25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f t="shared" si="134"/>
        <v>42120.663877314808</v>
      </c>
      <c r="K958">
        <v>1424901359</v>
      </c>
      <c r="L958" s="14">
        <f t="shared" si="126"/>
        <v>42060.705543981479</v>
      </c>
      <c r="M958" s="13">
        <f t="shared" si="127"/>
        <v>2015</v>
      </c>
      <c r="N958" t="b">
        <v>0</v>
      </c>
      <c r="O958">
        <v>17</v>
      </c>
      <c r="P958" t="b">
        <v>0</v>
      </c>
      <c r="Q958" t="s">
        <v>8272</v>
      </c>
      <c r="R958" s="6">
        <f t="shared" si="128"/>
        <v>-0.98277999999999999</v>
      </c>
      <c r="S958" s="10">
        <f t="shared" si="129"/>
        <v>50.647058823529413</v>
      </c>
      <c r="T958" t="str">
        <f t="shared" si="130"/>
        <v>technology/</v>
      </c>
      <c r="U958" t="str">
        <f t="shared" si="131"/>
        <v>wearables</v>
      </c>
      <c r="V958">
        <f t="shared" si="132"/>
        <v>11</v>
      </c>
      <c r="W958">
        <f t="shared" si="133"/>
        <v>20</v>
      </c>
    </row>
    <row r="959" spans="1:23" ht="30" x14ac:dyDescent="0.25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f t="shared" si="134"/>
        <v>42691.385798611103</v>
      </c>
      <c r="K959">
        <v>1476710133</v>
      </c>
      <c r="L959" s="14">
        <f t="shared" si="126"/>
        <v>42660.344131944446</v>
      </c>
      <c r="M959" s="13">
        <f t="shared" si="127"/>
        <v>2016</v>
      </c>
      <c r="N959" t="b">
        <v>0</v>
      </c>
      <c r="O959">
        <v>7</v>
      </c>
      <c r="P959" t="b">
        <v>0</v>
      </c>
      <c r="Q959" t="s">
        <v>8272</v>
      </c>
      <c r="R959" s="6">
        <f t="shared" si="128"/>
        <v>-0.98058333333333336</v>
      </c>
      <c r="S959" s="10">
        <f t="shared" si="129"/>
        <v>33.285714285714285</v>
      </c>
      <c r="T959" t="str">
        <f t="shared" si="130"/>
        <v>technology/</v>
      </c>
      <c r="U959" t="str">
        <f t="shared" si="131"/>
        <v>wearables</v>
      </c>
      <c r="V959">
        <f t="shared" si="132"/>
        <v>11</v>
      </c>
      <c r="W959">
        <f t="shared" si="133"/>
        <v>20</v>
      </c>
    </row>
    <row r="960" spans="1:23" ht="45" x14ac:dyDescent="0.25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f t="shared" si="134"/>
        <v>42103.999305555553</v>
      </c>
      <c r="K960">
        <v>1426792563</v>
      </c>
      <c r="L960" s="14">
        <f t="shared" si="126"/>
        <v>42082.594479166662</v>
      </c>
      <c r="M960" s="13">
        <f t="shared" si="127"/>
        <v>2015</v>
      </c>
      <c r="N960" t="b">
        <v>0</v>
      </c>
      <c r="O960">
        <v>17</v>
      </c>
      <c r="P960" t="b">
        <v>0</v>
      </c>
      <c r="Q960" t="s">
        <v>8272</v>
      </c>
      <c r="R960" s="6">
        <f t="shared" si="128"/>
        <v>-0.88671724315288669</v>
      </c>
      <c r="S960" s="10">
        <f t="shared" si="129"/>
        <v>51.823529411764703</v>
      </c>
      <c r="T960" t="str">
        <f t="shared" si="130"/>
        <v>technology/</v>
      </c>
      <c r="U960" t="str">
        <f t="shared" si="131"/>
        <v>wearables</v>
      </c>
      <c r="V960">
        <f t="shared" si="132"/>
        <v>11</v>
      </c>
      <c r="W960">
        <f t="shared" si="133"/>
        <v>20</v>
      </c>
    </row>
    <row r="961" spans="1:23" ht="45" x14ac:dyDescent="0.25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f t="shared" si="134"/>
        <v>42022.96603009259</v>
      </c>
      <c r="K961">
        <v>1419048665</v>
      </c>
      <c r="L961" s="14">
        <f t="shared" si="126"/>
        <v>41992.96603009259</v>
      </c>
      <c r="M961" s="13">
        <f t="shared" si="127"/>
        <v>2014</v>
      </c>
      <c r="N961" t="b">
        <v>0</v>
      </c>
      <c r="O961">
        <v>171</v>
      </c>
      <c r="P961" t="b">
        <v>0</v>
      </c>
      <c r="Q961" t="s">
        <v>8272</v>
      </c>
      <c r="R961" s="6">
        <f t="shared" si="128"/>
        <v>-0.61140000000000005</v>
      </c>
      <c r="S961" s="10">
        <f t="shared" si="129"/>
        <v>113.62573099415205</v>
      </c>
      <c r="T961" t="str">
        <f t="shared" si="130"/>
        <v>technology/</v>
      </c>
      <c r="U961" t="str">
        <f t="shared" si="131"/>
        <v>wearables</v>
      </c>
      <c r="V961">
        <f t="shared" si="132"/>
        <v>11</v>
      </c>
      <c r="W961">
        <f t="shared" si="133"/>
        <v>20</v>
      </c>
    </row>
    <row r="962" spans="1:23" ht="45" x14ac:dyDescent="0.25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f t="shared" si="134"/>
        <v>42808.376793981479</v>
      </c>
      <c r="K962">
        <v>1485874955</v>
      </c>
      <c r="L962" s="14">
        <f t="shared" si="126"/>
        <v>42766.41846064815</v>
      </c>
      <c r="M962" s="13">
        <f t="shared" si="127"/>
        <v>2017</v>
      </c>
      <c r="N962" t="b">
        <v>0</v>
      </c>
      <c r="O962">
        <v>188</v>
      </c>
      <c r="P962" t="b">
        <v>0</v>
      </c>
      <c r="Q962" t="s">
        <v>8272</v>
      </c>
      <c r="R962" s="6">
        <f t="shared" si="128"/>
        <v>-0.53899371069182389</v>
      </c>
      <c r="S962" s="10">
        <f t="shared" si="129"/>
        <v>136.46276595744681</v>
      </c>
      <c r="T962" t="str">
        <f t="shared" si="130"/>
        <v>technology/</v>
      </c>
      <c r="U962" t="str">
        <f t="shared" si="131"/>
        <v>wearables</v>
      </c>
      <c r="V962">
        <f t="shared" si="132"/>
        <v>11</v>
      </c>
      <c r="W962">
        <f t="shared" si="133"/>
        <v>20</v>
      </c>
    </row>
    <row r="963" spans="1:23" ht="30" x14ac:dyDescent="0.25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f t="shared" si="134"/>
        <v>42786.583333333336</v>
      </c>
      <c r="K963">
        <v>1483634335</v>
      </c>
      <c r="L963" s="14">
        <f t="shared" ref="L963:L1026" si="135">(K963/86400)+25569+(-5/24)</f>
        <v>42740.485358796293</v>
      </c>
      <c r="M963" s="13">
        <f t="shared" ref="M963:M1026" si="136">YEAR(L963)</f>
        <v>2017</v>
      </c>
      <c r="N963" t="b">
        <v>0</v>
      </c>
      <c r="O963">
        <v>110</v>
      </c>
      <c r="P963" t="b">
        <v>0</v>
      </c>
      <c r="Q963" t="s">
        <v>8272</v>
      </c>
      <c r="R963" s="6">
        <f t="shared" ref="R963:R1026" si="137">(E963-D963)/D963</f>
        <v>-0.57811578947368425</v>
      </c>
      <c r="S963" s="10">
        <f t="shared" ref="S963:S1026" si="138">E963/O963</f>
        <v>364.35454545454547</v>
      </c>
      <c r="T963" t="str">
        <f t="shared" ref="T963:T1026" si="139">LEFT(Q963,V963)</f>
        <v>technology/</v>
      </c>
      <c r="U963" t="str">
        <f t="shared" ref="U963:U1026" si="140">RIGHT(Q963, W963-V963)</f>
        <v>wearables</v>
      </c>
      <c r="V963">
        <f t="shared" ref="V963:V1026" si="141">FIND("/",Q963)</f>
        <v>11</v>
      </c>
      <c r="W963">
        <f t="shared" ref="W963:W1026" si="142">LEN(Q963)</f>
        <v>20</v>
      </c>
    </row>
    <row r="964" spans="1:23" ht="45" x14ac:dyDescent="0.25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f t="shared" ref="J964:J1027" si="143">(I964/86400)+25569+(-5/24)</f>
        <v>42411.504085648143</v>
      </c>
      <c r="K964">
        <v>1451927153</v>
      </c>
      <c r="L964" s="14">
        <f t="shared" si="135"/>
        <v>42373.504085648143</v>
      </c>
      <c r="M964" s="13">
        <f t="shared" si="136"/>
        <v>2016</v>
      </c>
      <c r="N964" t="b">
        <v>0</v>
      </c>
      <c r="O964">
        <v>37</v>
      </c>
      <c r="P964" t="b">
        <v>0</v>
      </c>
      <c r="Q964" t="s">
        <v>8272</v>
      </c>
      <c r="R964" s="6">
        <f t="shared" si="137"/>
        <v>-0.71519999999999995</v>
      </c>
      <c r="S964" s="10">
        <f t="shared" si="138"/>
        <v>19.243243243243242</v>
      </c>
      <c r="T964" t="str">
        <f t="shared" si="139"/>
        <v>technology/</v>
      </c>
      <c r="U964" t="str">
        <f t="shared" si="140"/>
        <v>wearables</v>
      </c>
      <c r="V964">
        <f t="shared" si="141"/>
        <v>11</v>
      </c>
      <c r="W964">
        <f t="shared" si="142"/>
        <v>20</v>
      </c>
    </row>
    <row r="965" spans="1:23" ht="30" x14ac:dyDescent="0.25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f t="shared" si="143"/>
        <v>42660.427303240744</v>
      </c>
      <c r="K965">
        <v>1473693319</v>
      </c>
      <c r="L965" s="14">
        <f t="shared" si="135"/>
        <v>42625.427303240744</v>
      </c>
      <c r="M965" s="13">
        <f t="shared" si="136"/>
        <v>2016</v>
      </c>
      <c r="N965" t="b">
        <v>0</v>
      </c>
      <c r="O965">
        <v>9</v>
      </c>
      <c r="P965" t="b">
        <v>0</v>
      </c>
      <c r="Q965" t="s">
        <v>8272</v>
      </c>
      <c r="R965" s="6">
        <f t="shared" si="137"/>
        <v>-0.98922857142857146</v>
      </c>
      <c r="S965" s="10">
        <f t="shared" si="138"/>
        <v>41.888888888888886</v>
      </c>
      <c r="T965" t="str">
        <f t="shared" si="139"/>
        <v>technology/</v>
      </c>
      <c r="U965" t="str">
        <f t="shared" si="140"/>
        <v>wearables</v>
      </c>
      <c r="V965">
        <f t="shared" si="141"/>
        <v>11</v>
      </c>
      <c r="W965">
        <f t="shared" si="142"/>
        <v>20</v>
      </c>
    </row>
    <row r="966" spans="1:23" ht="45" x14ac:dyDescent="0.25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f t="shared" si="143"/>
        <v>42248.420358796291</v>
      </c>
      <c r="K966">
        <v>1437663919</v>
      </c>
      <c r="L966" s="14">
        <f t="shared" si="135"/>
        <v>42208.420358796291</v>
      </c>
      <c r="M966" s="13">
        <f t="shared" si="136"/>
        <v>2015</v>
      </c>
      <c r="N966" t="b">
        <v>0</v>
      </c>
      <c r="O966">
        <v>29</v>
      </c>
      <c r="P966" t="b">
        <v>0</v>
      </c>
      <c r="Q966" t="s">
        <v>8272</v>
      </c>
      <c r="R966" s="6">
        <f t="shared" si="137"/>
        <v>-0.99200909090909095</v>
      </c>
      <c r="S966" s="10">
        <f t="shared" si="138"/>
        <v>30.310344827586206</v>
      </c>
      <c r="T966" t="str">
        <f t="shared" si="139"/>
        <v>technology/</v>
      </c>
      <c r="U966" t="str">
        <f t="shared" si="140"/>
        <v>wearables</v>
      </c>
      <c r="V966">
        <f t="shared" si="141"/>
        <v>11</v>
      </c>
      <c r="W966">
        <f t="shared" si="142"/>
        <v>20</v>
      </c>
    </row>
    <row r="967" spans="1:23" ht="45" x14ac:dyDescent="0.25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f t="shared" si="143"/>
        <v>42668.957638888889</v>
      </c>
      <c r="K967">
        <v>1474676646</v>
      </c>
      <c r="L967" s="14">
        <f t="shared" si="135"/>
        <v>42636.808402777773</v>
      </c>
      <c r="M967" s="13">
        <f t="shared" si="136"/>
        <v>2016</v>
      </c>
      <c r="N967" t="b">
        <v>0</v>
      </c>
      <c r="O967">
        <v>6</v>
      </c>
      <c r="P967" t="b">
        <v>0</v>
      </c>
      <c r="Q967" t="s">
        <v>8272</v>
      </c>
      <c r="R967" s="6">
        <f t="shared" si="137"/>
        <v>-0.98807999999999996</v>
      </c>
      <c r="S967" s="10">
        <f t="shared" si="138"/>
        <v>49.666666666666664</v>
      </c>
      <c r="T967" t="str">
        <f t="shared" si="139"/>
        <v>technology/</v>
      </c>
      <c r="U967" t="str">
        <f t="shared" si="140"/>
        <v>wearables</v>
      </c>
      <c r="V967">
        <f t="shared" si="141"/>
        <v>11</v>
      </c>
      <c r="W967">
        <f t="shared" si="142"/>
        <v>20</v>
      </c>
    </row>
    <row r="968" spans="1:23" ht="45" x14ac:dyDescent="0.25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f t="shared" si="143"/>
        <v>42649.427453703705</v>
      </c>
      <c r="K968">
        <v>1473174932</v>
      </c>
      <c r="L968" s="14">
        <f t="shared" si="135"/>
        <v>42619.427453703705</v>
      </c>
      <c r="M968" s="13">
        <f t="shared" si="136"/>
        <v>2016</v>
      </c>
      <c r="N968" t="b">
        <v>0</v>
      </c>
      <c r="O968">
        <v>30</v>
      </c>
      <c r="P968" t="b">
        <v>0</v>
      </c>
      <c r="Q968" t="s">
        <v>8272</v>
      </c>
      <c r="R968" s="6">
        <f t="shared" si="137"/>
        <v>-0.85199999999999998</v>
      </c>
      <c r="S968" s="10">
        <f t="shared" si="138"/>
        <v>59.2</v>
      </c>
      <c r="T968" t="str">
        <f t="shared" si="139"/>
        <v>technology/</v>
      </c>
      <c r="U968" t="str">
        <f t="shared" si="140"/>
        <v>wearables</v>
      </c>
      <c r="V968">
        <f t="shared" si="141"/>
        <v>11</v>
      </c>
      <c r="W968">
        <f t="shared" si="142"/>
        <v>20</v>
      </c>
    </row>
    <row r="969" spans="1:23" ht="45" x14ac:dyDescent="0.25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f t="shared" si="143"/>
        <v>42482.004328703704</v>
      </c>
      <c r="K969">
        <v>1456121174</v>
      </c>
      <c r="L969" s="14">
        <f t="shared" si="135"/>
        <v>42422.045995370368</v>
      </c>
      <c r="M969" s="13">
        <f t="shared" si="136"/>
        <v>2016</v>
      </c>
      <c r="N969" t="b">
        <v>0</v>
      </c>
      <c r="O969">
        <v>81</v>
      </c>
      <c r="P969" t="b">
        <v>0</v>
      </c>
      <c r="Q969" t="s">
        <v>8272</v>
      </c>
      <c r="R969" s="6">
        <f t="shared" si="137"/>
        <v>-0.82189999999999996</v>
      </c>
      <c r="S969" s="10">
        <f t="shared" si="138"/>
        <v>43.97530864197531</v>
      </c>
      <c r="T969" t="str">
        <f t="shared" si="139"/>
        <v>technology/</v>
      </c>
      <c r="U969" t="str">
        <f t="shared" si="140"/>
        <v>wearables</v>
      </c>
      <c r="V969">
        <f t="shared" si="141"/>
        <v>11</v>
      </c>
      <c r="W969">
        <f t="shared" si="142"/>
        <v>20</v>
      </c>
    </row>
    <row r="970" spans="1:23" ht="45" x14ac:dyDescent="0.25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f t="shared" si="143"/>
        <v>41866.639282407406</v>
      </c>
      <c r="K970">
        <v>1405542034</v>
      </c>
      <c r="L970" s="14">
        <f t="shared" si="135"/>
        <v>41836.639282407406</v>
      </c>
      <c r="M970" s="13">
        <f t="shared" si="136"/>
        <v>2014</v>
      </c>
      <c r="N970" t="b">
        <v>0</v>
      </c>
      <c r="O970">
        <v>4</v>
      </c>
      <c r="P970" t="b">
        <v>0</v>
      </c>
      <c r="Q970" t="s">
        <v>8272</v>
      </c>
      <c r="R970" s="6">
        <f t="shared" si="137"/>
        <v>-0.98675000000000002</v>
      </c>
      <c r="S970" s="10">
        <f t="shared" si="138"/>
        <v>26.5</v>
      </c>
      <c r="T970" t="str">
        <f t="shared" si="139"/>
        <v>technology/</v>
      </c>
      <c r="U970" t="str">
        <f t="shared" si="140"/>
        <v>wearables</v>
      </c>
      <c r="V970">
        <f t="shared" si="141"/>
        <v>11</v>
      </c>
      <c r="W970">
        <f t="shared" si="142"/>
        <v>20</v>
      </c>
    </row>
    <row r="971" spans="1:23" ht="30" x14ac:dyDescent="0.25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f t="shared" si="143"/>
        <v>42775.094988425924</v>
      </c>
      <c r="K971">
        <v>1483773407</v>
      </c>
      <c r="L971" s="14">
        <f t="shared" si="135"/>
        <v>42742.094988425924</v>
      </c>
      <c r="M971" s="13">
        <f t="shared" si="136"/>
        <v>2017</v>
      </c>
      <c r="N971" t="b">
        <v>0</v>
      </c>
      <c r="O971">
        <v>11</v>
      </c>
      <c r="P971" t="b">
        <v>0</v>
      </c>
      <c r="Q971" t="s">
        <v>8272</v>
      </c>
      <c r="R971" s="6">
        <f t="shared" si="137"/>
        <v>-0.53333333333333333</v>
      </c>
      <c r="S971" s="10">
        <f t="shared" si="138"/>
        <v>1272.7272727272727</v>
      </c>
      <c r="T971" t="str">
        <f t="shared" si="139"/>
        <v>technology/</v>
      </c>
      <c r="U971" t="str">
        <f t="shared" si="140"/>
        <v>wearables</v>
      </c>
      <c r="V971">
        <f t="shared" si="141"/>
        <v>11</v>
      </c>
      <c r="W971">
        <f t="shared" si="142"/>
        <v>20</v>
      </c>
    </row>
    <row r="972" spans="1:23" ht="45" x14ac:dyDescent="0.25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f t="shared" si="143"/>
        <v>42757.999305555553</v>
      </c>
      <c r="K972">
        <v>1481951853</v>
      </c>
      <c r="L972" s="14">
        <f t="shared" si="135"/>
        <v>42721.012187499997</v>
      </c>
      <c r="M972" s="13">
        <f t="shared" si="136"/>
        <v>2016</v>
      </c>
      <c r="N972" t="b">
        <v>0</v>
      </c>
      <c r="O972">
        <v>14</v>
      </c>
      <c r="P972" t="b">
        <v>0</v>
      </c>
      <c r="Q972" t="s">
        <v>8272</v>
      </c>
      <c r="R972" s="6">
        <f t="shared" si="137"/>
        <v>-0.54079999999999995</v>
      </c>
      <c r="S972" s="10">
        <f t="shared" si="138"/>
        <v>164</v>
      </c>
      <c r="T972" t="str">
        <f t="shared" si="139"/>
        <v>technology/</v>
      </c>
      <c r="U972" t="str">
        <f t="shared" si="140"/>
        <v>wearables</v>
      </c>
      <c r="V972">
        <f t="shared" si="141"/>
        <v>11</v>
      </c>
      <c r="W972">
        <f t="shared" si="142"/>
        <v>20</v>
      </c>
    </row>
    <row r="973" spans="1:23" ht="45" x14ac:dyDescent="0.25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f t="shared" si="143"/>
        <v>42156.500694444439</v>
      </c>
      <c r="K973">
        <v>1429290060</v>
      </c>
      <c r="L973" s="14">
        <f t="shared" si="135"/>
        <v>42111.500694444439</v>
      </c>
      <c r="M973" s="13">
        <f t="shared" si="136"/>
        <v>2015</v>
      </c>
      <c r="N973" t="b">
        <v>0</v>
      </c>
      <c r="O973">
        <v>5</v>
      </c>
      <c r="P973" t="b">
        <v>0</v>
      </c>
      <c r="Q973" t="s">
        <v>8272</v>
      </c>
      <c r="R973" s="6">
        <f t="shared" si="137"/>
        <v>-0.99773999999999996</v>
      </c>
      <c r="S973" s="10">
        <f t="shared" si="138"/>
        <v>45.2</v>
      </c>
      <c r="T973" t="str">
        <f t="shared" si="139"/>
        <v>technology/</v>
      </c>
      <c r="U973" t="str">
        <f t="shared" si="140"/>
        <v>wearables</v>
      </c>
      <c r="V973">
        <f t="shared" si="141"/>
        <v>11</v>
      </c>
      <c r="W973">
        <f t="shared" si="142"/>
        <v>20</v>
      </c>
    </row>
    <row r="974" spans="1:23" ht="45" x14ac:dyDescent="0.25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f t="shared" si="143"/>
        <v>41886.082638888889</v>
      </c>
      <c r="K974">
        <v>1407271598</v>
      </c>
      <c r="L974" s="14">
        <f t="shared" si="135"/>
        <v>41856.657384259255</v>
      </c>
      <c r="M974" s="13">
        <f t="shared" si="136"/>
        <v>2014</v>
      </c>
      <c r="N974" t="b">
        <v>0</v>
      </c>
      <c r="O974">
        <v>45</v>
      </c>
      <c r="P974" t="b">
        <v>0</v>
      </c>
      <c r="Q974" t="s">
        <v>8272</v>
      </c>
      <c r="R974" s="6">
        <f t="shared" si="137"/>
        <v>-0.65375000000000005</v>
      </c>
      <c r="S974" s="10">
        <f t="shared" si="138"/>
        <v>153.88888888888889</v>
      </c>
      <c r="T974" t="str">
        <f t="shared" si="139"/>
        <v>technology/</v>
      </c>
      <c r="U974" t="str">
        <f t="shared" si="140"/>
        <v>wearables</v>
      </c>
      <c r="V974">
        <f t="shared" si="141"/>
        <v>11</v>
      </c>
      <c r="W974">
        <f t="shared" si="142"/>
        <v>20</v>
      </c>
    </row>
    <row r="975" spans="1:23" ht="45" x14ac:dyDescent="0.25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f t="shared" si="143"/>
        <v>42316.848298611112</v>
      </c>
      <c r="K975">
        <v>1441844493</v>
      </c>
      <c r="L975" s="14">
        <f t="shared" si="135"/>
        <v>42256.806631944441</v>
      </c>
      <c r="M975" s="13">
        <f t="shared" si="136"/>
        <v>2015</v>
      </c>
      <c r="N975" t="b">
        <v>0</v>
      </c>
      <c r="O975">
        <v>8</v>
      </c>
      <c r="P975" t="b">
        <v>0</v>
      </c>
      <c r="Q975" t="s">
        <v>8272</v>
      </c>
      <c r="R975" s="6">
        <f t="shared" si="137"/>
        <v>-0.97945000000000004</v>
      </c>
      <c r="S975" s="10">
        <f t="shared" si="138"/>
        <v>51.375</v>
      </c>
      <c r="T975" t="str">
        <f t="shared" si="139"/>
        <v>technology/</v>
      </c>
      <c r="U975" t="str">
        <f t="shared" si="140"/>
        <v>wearables</v>
      </c>
      <c r="V975">
        <f t="shared" si="141"/>
        <v>11</v>
      </c>
      <c r="W975">
        <f t="shared" si="142"/>
        <v>20</v>
      </c>
    </row>
    <row r="976" spans="1:23" ht="45" x14ac:dyDescent="0.25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f t="shared" si="143"/>
        <v>42454.499490740738</v>
      </c>
      <c r="K976">
        <v>1456336756</v>
      </c>
      <c r="L976" s="14">
        <f t="shared" si="135"/>
        <v>42424.541157407402</v>
      </c>
      <c r="M976" s="13">
        <f t="shared" si="136"/>
        <v>2016</v>
      </c>
      <c r="N976" t="b">
        <v>0</v>
      </c>
      <c r="O976">
        <v>3</v>
      </c>
      <c r="P976" t="b">
        <v>0</v>
      </c>
      <c r="Q976" t="s">
        <v>8272</v>
      </c>
      <c r="R976" s="6">
        <f t="shared" si="137"/>
        <v>-0.99439999999999995</v>
      </c>
      <c r="S976" s="10">
        <f t="shared" si="138"/>
        <v>93.333333333333329</v>
      </c>
      <c r="T976" t="str">
        <f t="shared" si="139"/>
        <v>technology/</v>
      </c>
      <c r="U976" t="str">
        <f t="shared" si="140"/>
        <v>wearables</v>
      </c>
      <c r="V976">
        <f t="shared" si="141"/>
        <v>11</v>
      </c>
      <c r="W976">
        <f t="shared" si="142"/>
        <v>20</v>
      </c>
    </row>
    <row r="977" spans="1:23" ht="45" x14ac:dyDescent="0.25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f t="shared" si="143"/>
        <v>42549.488252314812</v>
      </c>
      <c r="K977">
        <v>1461948185</v>
      </c>
      <c r="L977" s="14">
        <f t="shared" si="135"/>
        <v>42489.488252314812</v>
      </c>
      <c r="M977" s="13">
        <f t="shared" si="136"/>
        <v>2016</v>
      </c>
      <c r="N977" t="b">
        <v>0</v>
      </c>
      <c r="O977">
        <v>24</v>
      </c>
      <c r="P977" t="b">
        <v>0</v>
      </c>
      <c r="Q977" t="s">
        <v>8272</v>
      </c>
      <c r="R977" s="6">
        <f t="shared" si="137"/>
        <v>-0.97392999999999996</v>
      </c>
      <c r="S977" s="10">
        <f t="shared" si="138"/>
        <v>108.625</v>
      </c>
      <c r="T977" t="str">
        <f t="shared" si="139"/>
        <v>technology/</v>
      </c>
      <c r="U977" t="str">
        <f t="shared" si="140"/>
        <v>wearables</v>
      </c>
      <c r="V977">
        <f t="shared" si="141"/>
        <v>11</v>
      </c>
      <c r="W977">
        <f t="shared" si="142"/>
        <v>20</v>
      </c>
    </row>
    <row r="978" spans="1:23" ht="45" x14ac:dyDescent="0.25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f t="shared" si="143"/>
        <v>42229.850659722222</v>
      </c>
      <c r="K978">
        <v>1435627497</v>
      </c>
      <c r="L978" s="14">
        <f t="shared" si="135"/>
        <v>42184.850659722222</v>
      </c>
      <c r="M978" s="13">
        <f t="shared" si="136"/>
        <v>2015</v>
      </c>
      <c r="N978" t="b">
        <v>0</v>
      </c>
      <c r="O978">
        <v>18</v>
      </c>
      <c r="P978" t="b">
        <v>0</v>
      </c>
      <c r="Q978" t="s">
        <v>8272</v>
      </c>
      <c r="R978" s="6">
        <f t="shared" si="137"/>
        <v>-0.98073999999999995</v>
      </c>
      <c r="S978" s="10">
        <f t="shared" si="138"/>
        <v>160.5</v>
      </c>
      <c r="T978" t="str">
        <f t="shared" si="139"/>
        <v>technology/</v>
      </c>
      <c r="U978" t="str">
        <f t="shared" si="140"/>
        <v>wearables</v>
      </c>
      <c r="V978">
        <f t="shared" si="141"/>
        <v>11</v>
      </c>
      <c r="W978">
        <f t="shared" si="142"/>
        <v>20</v>
      </c>
    </row>
    <row r="979" spans="1:23" ht="45" x14ac:dyDescent="0.25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f t="shared" si="143"/>
        <v>42421.733761574076</v>
      </c>
      <c r="K979">
        <v>1453502197</v>
      </c>
      <c r="L979" s="14">
        <f t="shared" si="135"/>
        <v>42391.733761574076</v>
      </c>
      <c r="M979" s="13">
        <f t="shared" si="136"/>
        <v>2016</v>
      </c>
      <c r="N979" t="b">
        <v>0</v>
      </c>
      <c r="O979">
        <v>12</v>
      </c>
      <c r="P979" t="b">
        <v>0</v>
      </c>
      <c r="Q979" t="s">
        <v>8272</v>
      </c>
      <c r="R979" s="6">
        <f t="shared" si="137"/>
        <v>-0.66333333333333333</v>
      </c>
      <c r="S979" s="10">
        <f t="shared" si="138"/>
        <v>75.75</v>
      </c>
      <c r="T979" t="str">
        <f t="shared" si="139"/>
        <v>technology/</v>
      </c>
      <c r="U979" t="str">
        <f t="shared" si="140"/>
        <v>wearables</v>
      </c>
      <c r="V979">
        <f t="shared" si="141"/>
        <v>11</v>
      </c>
      <c r="W979">
        <f t="shared" si="142"/>
        <v>20</v>
      </c>
    </row>
    <row r="980" spans="1:23" ht="45" x14ac:dyDescent="0.25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f t="shared" si="143"/>
        <v>42425.100706018515</v>
      </c>
      <c r="K980">
        <v>1453793101</v>
      </c>
      <c r="L980" s="14">
        <f t="shared" si="135"/>
        <v>42395.100706018515</v>
      </c>
      <c r="M980" s="13">
        <f t="shared" si="136"/>
        <v>2016</v>
      </c>
      <c r="N980" t="b">
        <v>0</v>
      </c>
      <c r="O980">
        <v>123</v>
      </c>
      <c r="P980" t="b">
        <v>0</v>
      </c>
      <c r="Q980" t="s">
        <v>8272</v>
      </c>
      <c r="R980" s="6">
        <f t="shared" si="137"/>
        <v>-0.4373673281700976</v>
      </c>
      <c r="S980" s="10">
        <f t="shared" si="138"/>
        <v>790.83739837398377</v>
      </c>
      <c r="T980" t="str">
        <f t="shared" si="139"/>
        <v>technology/</v>
      </c>
      <c r="U980" t="str">
        <f t="shared" si="140"/>
        <v>wearables</v>
      </c>
      <c r="V980">
        <f t="shared" si="141"/>
        <v>11</v>
      </c>
      <c r="W980">
        <f t="shared" si="142"/>
        <v>20</v>
      </c>
    </row>
    <row r="981" spans="1:23" ht="45" x14ac:dyDescent="0.25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f t="shared" si="143"/>
        <v>42541.582638888889</v>
      </c>
      <c r="K981">
        <v>1463392828</v>
      </c>
      <c r="L981" s="14">
        <f t="shared" si="135"/>
        <v>42506.208657407406</v>
      </c>
      <c r="M981" s="13">
        <f t="shared" si="136"/>
        <v>2016</v>
      </c>
      <c r="N981" t="b">
        <v>0</v>
      </c>
      <c r="O981">
        <v>96</v>
      </c>
      <c r="P981" t="b">
        <v>0</v>
      </c>
      <c r="Q981" t="s">
        <v>8272</v>
      </c>
      <c r="R981" s="6">
        <f t="shared" si="137"/>
        <v>-0.171824</v>
      </c>
      <c r="S981" s="10">
        <f t="shared" si="138"/>
        <v>301.93916666666667</v>
      </c>
      <c r="T981" t="str">
        <f t="shared" si="139"/>
        <v>technology/</v>
      </c>
      <c r="U981" t="str">
        <f t="shared" si="140"/>
        <v>wearables</v>
      </c>
      <c r="V981">
        <f t="shared" si="141"/>
        <v>11</v>
      </c>
      <c r="W981">
        <f t="shared" si="142"/>
        <v>20</v>
      </c>
    </row>
    <row r="982" spans="1:23" ht="45" x14ac:dyDescent="0.25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f t="shared" si="143"/>
        <v>41973.737523148149</v>
      </c>
      <c r="K982">
        <v>1413495722</v>
      </c>
      <c r="L982" s="14">
        <f t="shared" si="135"/>
        <v>41928.695856481478</v>
      </c>
      <c r="M982" s="13">
        <f t="shared" si="136"/>
        <v>2014</v>
      </c>
      <c r="N982" t="b">
        <v>0</v>
      </c>
      <c r="O982">
        <v>31</v>
      </c>
      <c r="P982" t="b">
        <v>0</v>
      </c>
      <c r="Q982" t="s">
        <v>8272</v>
      </c>
      <c r="R982" s="6">
        <f t="shared" si="137"/>
        <v>-0.85140000000000005</v>
      </c>
      <c r="S982" s="10">
        <f t="shared" si="138"/>
        <v>47.935483870967744</v>
      </c>
      <c r="T982" t="str">
        <f t="shared" si="139"/>
        <v>technology/</v>
      </c>
      <c r="U982" t="str">
        <f t="shared" si="140"/>
        <v>wearables</v>
      </c>
      <c r="V982">
        <f t="shared" si="141"/>
        <v>11</v>
      </c>
      <c r="W982">
        <f t="shared" si="142"/>
        <v>20</v>
      </c>
    </row>
    <row r="983" spans="1:23" ht="45" x14ac:dyDescent="0.25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f t="shared" si="143"/>
        <v>41860.738680555551</v>
      </c>
      <c r="K983">
        <v>1405032222</v>
      </c>
      <c r="L983" s="14">
        <f t="shared" si="135"/>
        <v>41830.738680555551</v>
      </c>
      <c r="M983" s="13">
        <f t="shared" si="136"/>
        <v>2014</v>
      </c>
      <c r="N983" t="b">
        <v>0</v>
      </c>
      <c r="O983">
        <v>4</v>
      </c>
      <c r="P983" t="b">
        <v>0</v>
      </c>
      <c r="Q983" t="s">
        <v>8272</v>
      </c>
      <c r="R983" s="6">
        <f t="shared" si="137"/>
        <v>-0.9998762487624876</v>
      </c>
      <c r="S983" s="10">
        <f t="shared" si="138"/>
        <v>2.75</v>
      </c>
      <c r="T983" t="str">
        <f t="shared" si="139"/>
        <v>technology/</v>
      </c>
      <c r="U983" t="str">
        <f t="shared" si="140"/>
        <v>wearables</v>
      </c>
      <c r="V983">
        <f t="shared" si="141"/>
        <v>11</v>
      </c>
      <c r="W983">
        <f t="shared" si="142"/>
        <v>20</v>
      </c>
    </row>
    <row r="984" spans="1:23" ht="30" x14ac:dyDescent="0.25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f t="shared" si="143"/>
        <v>42645.544976851852</v>
      </c>
      <c r="K984">
        <v>1472839486</v>
      </c>
      <c r="L984" s="14">
        <f t="shared" si="135"/>
        <v>42615.544976851852</v>
      </c>
      <c r="M984" s="13">
        <f t="shared" si="136"/>
        <v>2016</v>
      </c>
      <c r="N984" t="b">
        <v>0</v>
      </c>
      <c r="O984">
        <v>3</v>
      </c>
      <c r="P984" t="b">
        <v>0</v>
      </c>
      <c r="Q984" t="s">
        <v>8272</v>
      </c>
      <c r="R984" s="6">
        <f t="shared" si="137"/>
        <v>-0.9998285714285714</v>
      </c>
      <c r="S984" s="10">
        <f t="shared" si="138"/>
        <v>1</v>
      </c>
      <c r="T984" t="str">
        <f t="shared" si="139"/>
        <v>technology/</v>
      </c>
      <c r="U984" t="str">
        <f t="shared" si="140"/>
        <v>wearables</v>
      </c>
      <c r="V984">
        <f t="shared" si="141"/>
        <v>11</v>
      </c>
      <c r="W984">
        <f t="shared" si="142"/>
        <v>20</v>
      </c>
    </row>
    <row r="985" spans="1:23" ht="45" x14ac:dyDescent="0.25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f t="shared" si="143"/>
        <v>42605.662499999999</v>
      </c>
      <c r="K985">
        <v>1469289685</v>
      </c>
      <c r="L985" s="14">
        <f t="shared" si="135"/>
        <v>42574.459317129622</v>
      </c>
      <c r="M985" s="13">
        <f t="shared" si="136"/>
        <v>2016</v>
      </c>
      <c r="N985" t="b">
        <v>0</v>
      </c>
      <c r="O985">
        <v>179</v>
      </c>
      <c r="P985" t="b">
        <v>0</v>
      </c>
      <c r="Q985" t="s">
        <v>8272</v>
      </c>
      <c r="R985" s="6">
        <f t="shared" si="137"/>
        <v>-0.7049386388278529</v>
      </c>
      <c r="S985" s="10">
        <f t="shared" si="138"/>
        <v>171.79329608938548</v>
      </c>
      <c r="T985" t="str">
        <f t="shared" si="139"/>
        <v>technology/</v>
      </c>
      <c r="U985" t="str">
        <f t="shared" si="140"/>
        <v>wearables</v>
      </c>
      <c r="V985">
        <f t="shared" si="141"/>
        <v>11</v>
      </c>
      <c r="W985">
        <f t="shared" si="142"/>
        <v>20</v>
      </c>
    </row>
    <row r="986" spans="1:23" ht="75" x14ac:dyDescent="0.25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f t="shared" si="143"/>
        <v>42090.86583333333</v>
      </c>
      <c r="K986">
        <v>1424918808</v>
      </c>
      <c r="L986" s="14">
        <f t="shared" si="135"/>
        <v>42060.907499999994</v>
      </c>
      <c r="M986" s="13">
        <f t="shared" si="136"/>
        <v>2015</v>
      </c>
      <c r="N986" t="b">
        <v>0</v>
      </c>
      <c r="O986">
        <v>3</v>
      </c>
      <c r="P986" t="b">
        <v>0</v>
      </c>
      <c r="Q986" t="s">
        <v>8272</v>
      </c>
      <c r="R986" s="6">
        <f t="shared" si="137"/>
        <v>-0.98939999999999995</v>
      </c>
      <c r="S986" s="10">
        <f t="shared" si="138"/>
        <v>35.333333333333336</v>
      </c>
      <c r="T986" t="str">
        <f t="shared" si="139"/>
        <v>technology/</v>
      </c>
      <c r="U986" t="str">
        <f t="shared" si="140"/>
        <v>wearables</v>
      </c>
      <c r="V986">
        <f t="shared" si="141"/>
        <v>11</v>
      </c>
      <c r="W986">
        <f t="shared" si="142"/>
        <v>20</v>
      </c>
    </row>
    <row r="987" spans="1:23" ht="45" x14ac:dyDescent="0.25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f t="shared" si="143"/>
        <v>42369.749999999993</v>
      </c>
      <c r="K987">
        <v>1449011610</v>
      </c>
      <c r="L987" s="14">
        <f t="shared" si="135"/>
        <v>42339.759375000001</v>
      </c>
      <c r="M987" s="13">
        <f t="shared" si="136"/>
        <v>2015</v>
      </c>
      <c r="N987" t="b">
        <v>0</v>
      </c>
      <c r="O987">
        <v>23</v>
      </c>
      <c r="P987" t="b">
        <v>0</v>
      </c>
      <c r="Q987" t="s">
        <v>8272</v>
      </c>
      <c r="R987" s="6">
        <f t="shared" si="137"/>
        <v>-0.93706666666666671</v>
      </c>
      <c r="S987" s="10">
        <f t="shared" si="138"/>
        <v>82.086956521739125</v>
      </c>
      <c r="T987" t="str">
        <f t="shared" si="139"/>
        <v>technology/</v>
      </c>
      <c r="U987" t="str">
        <f t="shared" si="140"/>
        <v>wearables</v>
      </c>
      <c r="V987">
        <f t="shared" si="141"/>
        <v>11</v>
      </c>
      <c r="W987">
        <f t="shared" si="142"/>
        <v>20</v>
      </c>
    </row>
    <row r="988" spans="1:23" ht="45" x14ac:dyDescent="0.25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f t="shared" si="143"/>
        <v>42378.791666666664</v>
      </c>
      <c r="K988">
        <v>1447698300</v>
      </c>
      <c r="L988" s="14">
        <f t="shared" si="135"/>
        <v>42324.559027777774</v>
      </c>
      <c r="M988" s="13">
        <f t="shared" si="136"/>
        <v>2015</v>
      </c>
      <c r="N988" t="b">
        <v>0</v>
      </c>
      <c r="O988">
        <v>23</v>
      </c>
      <c r="P988" t="b">
        <v>0</v>
      </c>
      <c r="Q988" t="s">
        <v>8272</v>
      </c>
      <c r="R988" s="6">
        <f t="shared" si="137"/>
        <v>-0.87250000000000005</v>
      </c>
      <c r="S988" s="10">
        <f t="shared" si="138"/>
        <v>110.8695652173913</v>
      </c>
      <c r="T988" t="str">
        <f t="shared" si="139"/>
        <v>technology/</v>
      </c>
      <c r="U988" t="str">
        <f t="shared" si="140"/>
        <v>wearables</v>
      </c>
      <c r="V988">
        <f t="shared" si="141"/>
        <v>11</v>
      </c>
      <c r="W988">
        <f t="shared" si="142"/>
        <v>20</v>
      </c>
    </row>
    <row r="989" spans="1:23" ht="45" x14ac:dyDescent="0.25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f t="shared" si="143"/>
        <v>41813.086226851847</v>
      </c>
      <c r="K989">
        <v>1400051050</v>
      </c>
      <c r="L989" s="14">
        <f t="shared" si="135"/>
        <v>41773.086226851847</v>
      </c>
      <c r="M989" s="13">
        <f t="shared" si="136"/>
        <v>2014</v>
      </c>
      <c r="N989" t="b">
        <v>0</v>
      </c>
      <c r="O989">
        <v>41</v>
      </c>
      <c r="P989" t="b">
        <v>0</v>
      </c>
      <c r="Q989" t="s">
        <v>8272</v>
      </c>
      <c r="R989" s="6">
        <f t="shared" si="137"/>
        <v>-0.86780000000000002</v>
      </c>
      <c r="S989" s="10">
        <f t="shared" si="138"/>
        <v>161.21951219512195</v>
      </c>
      <c r="T989" t="str">
        <f t="shared" si="139"/>
        <v>technology/</v>
      </c>
      <c r="U989" t="str">
        <f t="shared" si="140"/>
        <v>wearables</v>
      </c>
      <c r="V989">
        <f t="shared" si="141"/>
        <v>11</v>
      </c>
      <c r="W989">
        <f t="shared" si="142"/>
        <v>20</v>
      </c>
    </row>
    <row r="990" spans="1:23" ht="45" x14ac:dyDescent="0.25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f t="shared" si="143"/>
        <v>42644.148437499993</v>
      </c>
      <c r="K990">
        <v>1472718825</v>
      </c>
      <c r="L990" s="14">
        <f t="shared" si="135"/>
        <v>42614.148437499993</v>
      </c>
      <c r="M990" s="13">
        <f t="shared" si="136"/>
        <v>2016</v>
      </c>
      <c r="N990" t="b">
        <v>0</v>
      </c>
      <c r="O990">
        <v>0</v>
      </c>
      <c r="P990" t="b">
        <v>0</v>
      </c>
      <c r="Q990" t="s">
        <v>8272</v>
      </c>
      <c r="R990" s="6">
        <f t="shared" si="137"/>
        <v>-1</v>
      </c>
      <c r="S990" s="10" t="e">
        <f t="shared" si="138"/>
        <v>#DIV/0!</v>
      </c>
      <c r="T990" t="str">
        <f t="shared" si="139"/>
        <v>technology/</v>
      </c>
      <c r="U990" t="str">
        <f t="shared" si="140"/>
        <v>wearables</v>
      </c>
      <c r="V990">
        <f t="shared" si="141"/>
        <v>11</v>
      </c>
      <c r="W990">
        <f t="shared" si="142"/>
        <v>20</v>
      </c>
    </row>
    <row r="991" spans="1:23" x14ac:dyDescent="0.25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f t="shared" si="143"/>
        <v>42641.725636574069</v>
      </c>
      <c r="K991">
        <v>1472509495</v>
      </c>
      <c r="L991" s="14">
        <f t="shared" si="135"/>
        <v>42611.725636574069</v>
      </c>
      <c r="M991" s="13">
        <f t="shared" si="136"/>
        <v>2016</v>
      </c>
      <c r="N991" t="b">
        <v>0</v>
      </c>
      <c r="O991">
        <v>32</v>
      </c>
      <c r="P991" t="b">
        <v>0</v>
      </c>
      <c r="Q991" t="s">
        <v>8272</v>
      </c>
      <c r="R991" s="6">
        <f t="shared" si="137"/>
        <v>-0.83230000000000004</v>
      </c>
      <c r="S991" s="10">
        <f t="shared" si="138"/>
        <v>52.40625</v>
      </c>
      <c r="T991" t="str">
        <f t="shared" si="139"/>
        <v>technology/</v>
      </c>
      <c r="U991" t="str">
        <f t="shared" si="140"/>
        <v>wearables</v>
      </c>
      <c r="V991">
        <f t="shared" si="141"/>
        <v>11</v>
      </c>
      <c r="W991">
        <f t="shared" si="142"/>
        <v>20</v>
      </c>
    </row>
    <row r="992" spans="1:23" ht="45" x14ac:dyDescent="0.25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f t="shared" si="143"/>
        <v>41885.575972222221</v>
      </c>
      <c r="K992">
        <v>1407178164</v>
      </c>
      <c r="L992" s="14">
        <f t="shared" si="135"/>
        <v>41855.575972222221</v>
      </c>
      <c r="M992" s="13">
        <f t="shared" si="136"/>
        <v>2014</v>
      </c>
      <c r="N992" t="b">
        <v>0</v>
      </c>
      <c r="O992">
        <v>2</v>
      </c>
      <c r="P992" t="b">
        <v>0</v>
      </c>
      <c r="Q992" t="s">
        <v>8272</v>
      </c>
      <c r="R992" s="6">
        <f t="shared" si="137"/>
        <v>-0.99895999999999996</v>
      </c>
      <c r="S992" s="10">
        <f t="shared" si="138"/>
        <v>13</v>
      </c>
      <c r="T992" t="str">
        <f t="shared" si="139"/>
        <v>technology/</v>
      </c>
      <c r="U992" t="str">
        <f t="shared" si="140"/>
        <v>wearables</v>
      </c>
      <c r="V992">
        <f t="shared" si="141"/>
        <v>11</v>
      </c>
      <c r="W992">
        <f t="shared" si="142"/>
        <v>20</v>
      </c>
    </row>
    <row r="993" spans="1:23" ht="75" x14ac:dyDescent="0.25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f t="shared" si="143"/>
        <v>42563.57708333333</v>
      </c>
      <c r="K993">
        <v>1466186988</v>
      </c>
      <c r="L993" s="14">
        <f t="shared" si="135"/>
        <v>42538.548472222225</v>
      </c>
      <c r="M993" s="13">
        <f t="shared" si="136"/>
        <v>2016</v>
      </c>
      <c r="N993" t="b">
        <v>0</v>
      </c>
      <c r="O993">
        <v>7</v>
      </c>
      <c r="P993" t="b">
        <v>0</v>
      </c>
      <c r="Q993" t="s">
        <v>8272</v>
      </c>
      <c r="R993" s="6">
        <f t="shared" si="137"/>
        <v>-0.95760000000000001</v>
      </c>
      <c r="S993" s="10">
        <f t="shared" si="138"/>
        <v>30.285714285714285</v>
      </c>
      <c r="T993" t="str">
        <f t="shared" si="139"/>
        <v>technology/</v>
      </c>
      <c r="U993" t="str">
        <f t="shared" si="140"/>
        <v>wearables</v>
      </c>
      <c r="V993">
        <f t="shared" si="141"/>
        <v>11</v>
      </c>
      <c r="W993">
        <f t="shared" si="142"/>
        <v>20</v>
      </c>
    </row>
    <row r="994" spans="1:23" ht="45" x14ac:dyDescent="0.25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f t="shared" si="143"/>
        <v>42497.674988425926</v>
      </c>
      <c r="K994">
        <v>1457475119</v>
      </c>
      <c r="L994" s="14">
        <f t="shared" si="135"/>
        <v>42437.71665509259</v>
      </c>
      <c r="M994" s="13">
        <f t="shared" si="136"/>
        <v>2016</v>
      </c>
      <c r="N994" t="b">
        <v>0</v>
      </c>
      <c r="O994">
        <v>4</v>
      </c>
      <c r="P994" t="b">
        <v>0</v>
      </c>
      <c r="Q994" t="s">
        <v>8272</v>
      </c>
      <c r="R994" s="6">
        <f t="shared" si="137"/>
        <v>-0.99533000000000005</v>
      </c>
      <c r="S994" s="10">
        <f t="shared" si="138"/>
        <v>116.75</v>
      </c>
      <c r="T994" t="str">
        <f t="shared" si="139"/>
        <v>technology/</v>
      </c>
      <c r="U994" t="str">
        <f t="shared" si="140"/>
        <v>wearables</v>
      </c>
      <c r="V994">
        <f t="shared" si="141"/>
        <v>11</v>
      </c>
      <c r="W994">
        <f t="shared" si="142"/>
        <v>20</v>
      </c>
    </row>
    <row r="995" spans="1:23" ht="45" x14ac:dyDescent="0.25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f t="shared" si="143"/>
        <v>42685.999999999993</v>
      </c>
      <c r="K995">
        <v>1476054568</v>
      </c>
      <c r="L995" s="14">
        <f t="shared" si="135"/>
        <v>42652.756574074076</v>
      </c>
      <c r="M995" s="13">
        <f t="shared" si="136"/>
        <v>2016</v>
      </c>
      <c r="N995" t="b">
        <v>0</v>
      </c>
      <c r="O995">
        <v>196</v>
      </c>
      <c r="P995" t="b">
        <v>0</v>
      </c>
      <c r="Q995" t="s">
        <v>8272</v>
      </c>
      <c r="R995" s="6">
        <f t="shared" si="137"/>
        <v>-0.74912857142857148</v>
      </c>
      <c r="S995" s="10">
        <f t="shared" si="138"/>
        <v>89.59693877551021</v>
      </c>
      <c r="T995" t="str">
        <f t="shared" si="139"/>
        <v>technology/</v>
      </c>
      <c r="U995" t="str">
        <f t="shared" si="140"/>
        <v>wearables</v>
      </c>
      <c r="V995">
        <f t="shared" si="141"/>
        <v>11</v>
      </c>
      <c r="W995">
        <f t="shared" si="142"/>
        <v>20</v>
      </c>
    </row>
    <row r="996" spans="1:23" ht="60" x14ac:dyDescent="0.25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f t="shared" si="143"/>
        <v>41973.749305555553</v>
      </c>
      <c r="K996">
        <v>1412835530</v>
      </c>
      <c r="L996" s="14">
        <f t="shared" si="135"/>
        <v>41921.054745370369</v>
      </c>
      <c r="M996" s="13">
        <f t="shared" si="136"/>
        <v>2014</v>
      </c>
      <c r="N996" t="b">
        <v>0</v>
      </c>
      <c r="O996">
        <v>11</v>
      </c>
      <c r="P996" t="b">
        <v>0</v>
      </c>
      <c r="Q996" t="s">
        <v>8272</v>
      </c>
      <c r="R996" s="6">
        <f t="shared" si="137"/>
        <v>-0.97665500000000005</v>
      </c>
      <c r="S996" s="10">
        <f t="shared" si="138"/>
        <v>424.45454545454544</v>
      </c>
      <c r="T996" t="str">
        <f t="shared" si="139"/>
        <v>technology/</v>
      </c>
      <c r="U996" t="str">
        <f t="shared" si="140"/>
        <v>wearables</v>
      </c>
      <c r="V996">
        <f t="shared" si="141"/>
        <v>11</v>
      </c>
      <c r="W996">
        <f t="shared" si="142"/>
        <v>20</v>
      </c>
    </row>
    <row r="997" spans="1:23" ht="45" x14ac:dyDescent="0.25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f t="shared" si="143"/>
        <v>41972.458333333336</v>
      </c>
      <c r="K997">
        <v>1415140480</v>
      </c>
      <c r="L997" s="14">
        <f t="shared" si="135"/>
        <v>41947.732407407406</v>
      </c>
      <c r="M997" s="13">
        <f t="shared" si="136"/>
        <v>2014</v>
      </c>
      <c r="N997" t="b">
        <v>0</v>
      </c>
      <c r="O997">
        <v>9</v>
      </c>
      <c r="P997" t="b">
        <v>0</v>
      </c>
      <c r="Q997" t="s">
        <v>8272</v>
      </c>
      <c r="R997" s="6">
        <f t="shared" si="137"/>
        <v>-0.9274</v>
      </c>
      <c r="S997" s="10">
        <f t="shared" si="138"/>
        <v>80.666666666666671</v>
      </c>
      <c r="T997" t="str">
        <f t="shared" si="139"/>
        <v>technology/</v>
      </c>
      <c r="U997" t="str">
        <f t="shared" si="140"/>
        <v>wearables</v>
      </c>
      <c r="V997">
        <f t="shared" si="141"/>
        <v>11</v>
      </c>
      <c r="W997">
        <f t="shared" si="142"/>
        <v>20</v>
      </c>
    </row>
    <row r="998" spans="1:23" ht="30" x14ac:dyDescent="0.25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f t="shared" si="143"/>
        <v>41847.435416666667</v>
      </c>
      <c r="K998">
        <v>1403902060</v>
      </c>
      <c r="L998" s="14">
        <f t="shared" si="135"/>
        <v>41817.658101851848</v>
      </c>
      <c r="M998" s="13">
        <f t="shared" si="136"/>
        <v>2014</v>
      </c>
      <c r="N998" t="b">
        <v>0</v>
      </c>
      <c r="O998">
        <v>5</v>
      </c>
      <c r="P998" t="b">
        <v>0</v>
      </c>
      <c r="Q998" t="s">
        <v>8272</v>
      </c>
      <c r="R998" s="6">
        <f t="shared" si="137"/>
        <v>-0.98375000000000001</v>
      </c>
      <c r="S998" s="10">
        <f t="shared" si="138"/>
        <v>13</v>
      </c>
      <c r="T998" t="str">
        <f t="shared" si="139"/>
        <v>technology/</v>
      </c>
      <c r="U998" t="str">
        <f t="shared" si="140"/>
        <v>wearables</v>
      </c>
      <c r="V998">
        <f t="shared" si="141"/>
        <v>11</v>
      </c>
      <c r="W998">
        <f t="shared" si="142"/>
        <v>20</v>
      </c>
    </row>
    <row r="999" spans="1:23" ht="30" x14ac:dyDescent="0.25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f t="shared" si="143"/>
        <v>41970.936307870368</v>
      </c>
      <c r="K999">
        <v>1414549697</v>
      </c>
      <c r="L999" s="14">
        <f t="shared" si="135"/>
        <v>41940.894641203704</v>
      </c>
      <c r="M999" s="13">
        <f t="shared" si="136"/>
        <v>2014</v>
      </c>
      <c r="N999" t="b">
        <v>0</v>
      </c>
      <c r="O999">
        <v>8</v>
      </c>
      <c r="P999" t="b">
        <v>0</v>
      </c>
      <c r="Q999" t="s">
        <v>8272</v>
      </c>
      <c r="R999" s="6">
        <f t="shared" si="137"/>
        <v>-0.98699999999999999</v>
      </c>
      <c r="S999" s="10">
        <f t="shared" si="138"/>
        <v>8.125</v>
      </c>
      <c r="T999" t="str">
        <f t="shared" si="139"/>
        <v>technology/</v>
      </c>
      <c r="U999" t="str">
        <f t="shared" si="140"/>
        <v>wearables</v>
      </c>
      <c r="V999">
        <f t="shared" si="141"/>
        <v>11</v>
      </c>
      <c r="W999">
        <f t="shared" si="142"/>
        <v>20</v>
      </c>
    </row>
    <row r="1000" spans="1:23" ht="30" x14ac:dyDescent="0.25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f t="shared" si="143"/>
        <v>42327.002326388887</v>
      </c>
      <c r="K1000">
        <v>1444017801</v>
      </c>
      <c r="L1000" s="14">
        <f t="shared" si="135"/>
        <v>42281.960659722223</v>
      </c>
      <c r="M1000" s="13">
        <f t="shared" si="136"/>
        <v>2015</v>
      </c>
      <c r="N1000" t="b">
        <v>0</v>
      </c>
      <c r="O1000">
        <v>229</v>
      </c>
      <c r="P1000" t="b">
        <v>0</v>
      </c>
      <c r="Q1000" t="s">
        <v>8272</v>
      </c>
      <c r="R1000" s="6">
        <f t="shared" si="137"/>
        <v>-0.41441666666666666</v>
      </c>
      <c r="S1000" s="10">
        <f t="shared" si="138"/>
        <v>153.42794759825327</v>
      </c>
      <c r="T1000" t="str">
        <f t="shared" si="139"/>
        <v>technology/</v>
      </c>
      <c r="U1000" t="str">
        <f t="shared" si="140"/>
        <v>wearables</v>
      </c>
      <c r="V1000">
        <f t="shared" si="141"/>
        <v>11</v>
      </c>
      <c r="W1000">
        <f t="shared" si="142"/>
        <v>20</v>
      </c>
    </row>
    <row r="1001" spans="1:23" ht="45" x14ac:dyDescent="0.25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f t="shared" si="143"/>
        <v>41956.126388888886</v>
      </c>
      <c r="K1001">
        <v>1413270690</v>
      </c>
      <c r="L1001" s="14">
        <f t="shared" si="135"/>
        <v>41926.091319444444</v>
      </c>
      <c r="M1001" s="13">
        <f t="shared" si="136"/>
        <v>2014</v>
      </c>
      <c r="N1001" t="b">
        <v>0</v>
      </c>
      <c r="O1001">
        <v>40</v>
      </c>
      <c r="P1001" t="b">
        <v>0</v>
      </c>
      <c r="Q1001" t="s">
        <v>8272</v>
      </c>
      <c r="R1001" s="6">
        <f t="shared" si="137"/>
        <v>-0.92211333333333334</v>
      </c>
      <c r="S1001" s="10">
        <f t="shared" si="138"/>
        <v>292.07499999999999</v>
      </c>
      <c r="T1001" t="str">
        <f t="shared" si="139"/>
        <v>technology/</v>
      </c>
      <c r="U1001" t="str">
        <f t="shared" si="140"/>
        <v>wearables</v>
      </c>
      <c r="V1001">
        <f t="shared" si="141"/>
        <v>11</v>
      </c>
      <c r="W1001">
        <f t="shared" si="142"/>
        <v>20</v>
      </c>
    </row>
    <row r="1002" spans="1:23" ht="45" x14ac:dyDescent="0.25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f t="shared" si="143"/>
        <v>42808.80972222222</v>
      </c>
      <c r="K1002">
        <v>1484357160</v>
      </c>
      <c r="L1002" s="14">
        <f t="shared" si="135"/>
        <v>42748.851388888885</v>
      </c>
      <c r="M1002" s="13">
        <f t="shared" si="136"/>
        <v>2017</v>
      </c>
      <c r="N1002" t="b">
        <v>0</v>
      </c>
      <c r="O1002">
        <v>6</v>
      </c>
      <c r="P1002" t="b">
        <v>0</v>
      </c>
      <c r="Q1002" t="s">
        <v>8272</v>
      </c>
      <c r="R1002" s="6">
        <f t="shared" si="137"/>
        <v>-0.97784285235274393</v>
      </c>
      <c r="S1002" s="10">
        <f t="shared" si="138"/>
        <v>3304</v>
      </c>
      <c r="T1002" t="str">
        <f t="shared" si="139"/>
        <v>technology/</v>
      </c>
      <c r="U1002" t="str">
        <f t="shared" si="140"/>
        <v>wearables</v>
      </c>
      <c r="V1002">
        <f t="shared" si="141"/>
        <v>11</v>
      </c>
      <c r="W1002">
        <f t="shared" si="142"/>
        <v>20</v>
      </c>
    </row>
    <row r="1003" spans="1:23" ht="45" x14ac:dyDescent="0.25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f t="shared" si="143"/>
        <v>42765.511724537035</v>
      </c>
      <c r="K1003">
        <v>1481908613</v>
      </c>
      <c r="L1003" s="14">
        <f t="shared" si="135"/>
        <v>42720.511724537035</v>
      </c>
      <c r="M1003" s="13">
        <f t="shared" si="136"/>
        <v>2016</v>
      </c>
      <c r="N1003" t="b">
        <v>0</v>
      </c>
      <c r="O1003">
        <v>4</v>
      </c>
      <c r="P1003" t="b">
        <v>0</v>
      </c>
      <c r="Q1003" t="s">
        <v>8272</v>
      </c>
      <c r="R1003" s="6">
        <f t="shared" si="137"/>
        <v>0.04</v>
      </c>
      <c r="S1003" s="10">
        <f t="shared" si="138"/>
        <v>1300</v>
      </c>
      <c r="T1003" t="str">
        <f t="shared" si="139"/>
        <v>technology/</v>
      </c>
      <c r="U1003" t="str">
        <f t="shared" si="140"/>
        <v>wearables</v>
      </c>
      <c r="V1003">
        <f t="shared" si="141"/>
        <v>11</v>
      </c>
      <c r="W1003">
        <f t="shared" si="142"/>
        <v>20</v>
      </c>
    </row>
    <row r="1004" spans="1:23" ht="45" x14ac:dyDescent="0.25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f t="shared" si="143"/>
        <v>42355.040972222218</v>
      </c>
      <c r="K1004">
        <v>1447777514</v>
      </c>
      <c r="L1004" s="14">
        <f t="shared" si="135"/>
        <v>42325.475856481477</v>
      </c>
      <c r="M1004" s="13">
        <f t="shared" si="136"/>
        <v>2015</v>
      </c>
      <c r="N1004" t="b">
        <v>0</v>
      </c>
      <c r="O1004">
        <v>22</v>
      </c>
      <c r="P1004" t="b">
        <v>0</v>
      </c>
      <c r="Q1004" t="s">
        <v>8272</v>
      </c>
      <c r="R1004" s="6">
        <f t="shared" si="137"/>
        <v>-0.70397039703970399</v>
      </c>
      <c r="S1004" s="10">
        <f t="shared" si="138"/>
        <v>134.54545454545453</v>
      </c>
      <c r="T1004" t="str">
        <f t="shared" si="139"/>
        <v>technology/</v>
      </c>
      <c r="U1004" t="str">
        <f t="shared" si="140"/>
        <v>wearables</v>
      </c>
      <c r="V1004">
        <f t="shared" si="141"/>
        <v>11</v>
      </c>
      <c r="W1004">
        <f t="shared" si="142"/>
        <v>20</v>
      </c>
    </row>
    <row r="1005" spans="1:23" ht="45" x14ac:dyDescent="0.25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f t="shared" si="143"/>
        <v>42810.459039351852</v>
      </c>
      <c r="K1005">
        <v>1487091661</v>
      </c>
      <c r="L1005" s="14">
        <f t="shared" si="135"/>
        <v>42780.500706018516</v>
      </c>
      <c r="M1005" s="13">
        <f t="shared" si="136"/>
        <v>2017</v>
      </c>
      <c r="N1005" t="b">
        <v>0</v>
      </c>
      <c r="O1005">
        <v>15</v>
      </c>
      <c r="P1005" t="b">
        <v>0</v>
      </c>
      <c r="Q1005" t="s">
        <v>8272</v>
      </c>
      <c r="R1005" s="6">
        <f t="shared" si="137"/>
        <v>-0.83945000000000003</v>
      </c>
      <c r="S1005" s="10">
        <f t="shared" si="138"/>
        <v>214.06666666666666</v>
      </c>
      <c r="T1005" t="str">
        <f t="shared" si="139"/>
        <v>technology/</v>
      </c>
      <c r="U1005" t="str">
        <f t="shared" si="140"/>
        <v>wearables</v>
      </c>
      <c r="V1005">
        <f t="shared" si="141"/>
        <v>11</v>
      </c>
      <c r="W1005">
        <f t="shared" si="142"/>
        <v>20</v>
      </c>
    </row>
    <row r="1006" spans="1:23" ht="30" x14ac:dyDescent="0.25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f t="shared" si="143"/>
        <v>42418.5003125</v>
      </c>
      <c r="K1006">
        <v>1453222827</v>
      </c>
      <c r="L1006" s="14">
        <f t="shared" si="135"/>
        <v>42388.5003125</v>
      </c>
      <c r="M1006" s="13">
        <f t="shared" si="136"/>
        <v>2016</v>
      </c>
      <c r="N1006" t="b">
        <v>0</v>
      </c>
      <c r="O1006">
        <v>95</v>
      </c>
      <c r="P1006" t="b">
        <v>0</v>
      </c>
      <c r="Q1006" t="s">
        <v>8272</v>
      </c>
      <c r="R1006" s="6">
        <f t="shared" si="137"/>
        <v>-0.17791999999999999</v>
      </c>
      <c r="S1006" s="10">
        <f t="shared" si="138"/>
        <v>216.33684210526314</v>
      </c>
      <c r="T1006" t="str">
        <f t="shared" si="139"/>
        <v>technology/</v>
      </c>
      <c r="U1006" t="str">
        <f t="shared" si="140"/>
        <v>wearables</v>
      </c>
      <c r="V1006">
        <f t="shared" si="141"/>
        <v>11</v>
      </c>
      <c r="W1006">
        <f t="shared" si="142"/>
        <v>20</v>
      </c>
    </row>
    <row r="1007" spans="1:23" ht="30" x14ac:dyDescent="0.25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f t="shared" si="143"/>
        <v>42307.41646990741</v>
      </c>
      <c r="K1007">
        <v>1443538783</v>
      </c>
      <c r="L1007" s="14">
        <f t="shared" si="135"/>
        <v>42276.41646990741</v>
      </c>
      <c r="M1007" s="13">
        <f t="shared" si="136"/>
        <v>2015</v>
      </c>
      <c r="N1007" t="b">
        <v>0</v>
      </c>
      <c r="O1007">
        <v>161</v>
      </c>
      <c r="P1007" t="b">
        <v>0</v>
      </c>
      <c r="Q1007" t="s">
        <v>8272</v>
      </c>
      <c r="R1007" s="6">
        <f t="shared" si="137"/>
        <v>-0.24948999999999999</v>
      </c>
      <c r="S1007" s="10">
        <f t="shared" si="138"/>
        <v>932.31055900621118</v>
      </c>
      <c r="T1007" t="str">
        <f t="shared" si="139"/>
        <v>technology/</v>
      </c>
      <c r="U1007" t="str">
        <f t="shared" si="140"/>
        <v>wearables</v>
      </c>
      <c r="V1007">
        <f t="shared" si="141"/>
        <v>11</v>
      </c>
      <c r="W1007">
        <f t="shared" si="142"/>
        <v>20</v>
      </c>
    </row>
    <row r="1008" spans="1:23" ht="45" x14ac:dyDescent="0.25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f t="shared" si="143"/>
        <v>41985.09097222222</v>
      </c>
      <c r="K1008">
        <v>1417654672</v>
      </c>
      <c r="L1008" s="14">
        <f t="shared" si="135"/>
        <v>41976.83185185185</v>
      </c>
      <c r="M1008" s="13">
        <f t="shared" si="136"/>
        <v>2014</v>
      </c>
      <c r="N1008" t="b">
        <v>0</v>
      </c>
      <c r="O1008">
        <v>8</v>
      </c>
      <c r="P1008" t="b">
        <v>0</v>
      </c>
      <c r="Q1008" t="s">
        <v>8272</v>
      </c>
      <c r="R1008" s="6">
        <f t="shared" si="137"/>
        <v>-0.9415</v>
      </c>
      <c r="S1008" s="10">
        <f t="shared" si="138"/>
        <v>29.25</v>
      </c>
      <c r="T1008" t="str">
        <f t="shared" si="139"/>
        <v>technology/</v>
      </c>
      <c r="U1008" t="str">
        <f t="shared" si="140"/>
        <v>wearables</v>
      </c>
      <c r="V1008">
        <f t="shared" si="141"/>
        <v>11</v>
      </c>
      <c r="W1008">
        <f t="shared" si="142"/>
        <v>20</v>
      </c>
    </row>
    <row r="1009" spans="1:23" ht="45" x14ac:dyDescent="0.25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f t="shared" si="143"/>
        <v>42718.416932870365</v>
      </c>
      <c r="K1009">
        <v>1478095223</v>
      </c>
      <c r="L1009" s="14">
        <f t="shared" si="135"/>
        <v>42676.3752662037</v>
      </c>
      <c r="M1009" s="13">
        <f t="shared" si="136"/>
        <v>2016</v>
      </c>
      <c r="N1009" t="b">
        <v>0</v>
      </c>
      <c r="O1009">
        <v>76</v>
      </c>
      <c r="P1009" t="b">
        <v>0</v>
      </c>
      <c r="Q1009" t="s">
        <v>8272</v>
      </c>
      <c r="R1009" s="6">
        <f t="shared" si="137"/>
        <v>-0.55679999999999996</v>
      </c>
      <c r="S1009" s="10">
        <f t="shared" si="138"/>
        <v>174.94736842105263</v>
      </c>
      <c r="T1009" t="str">
        <f t="shared" si="139"/>
        <v>technology/</v>
      </c>
      <c r="U1009" t="str">
        <f t="shared" si="140"/>
        <v>wearables</v>
      </c>
      <c r="V1009">
        <f t="shared" si="141"/>
        <v>11</v>
      </c>
      <c r="W1009">
        <f t="shared" si="142"/>
        <v>20</v>
      </c>
    </row>
    <row r="1010" spans="1:23" ht="45" x14ac:dyDescent="0.25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f t="shared" si="143"/>
        <v>42732.600868055553</v>
      </c>
      <c r="K1010">
        <v>1480361115</v>
      </c>
      <c r="L1010" s="14">
        <f t="shared" si="135"/>
        <v>42702.600868055553</v>
      </c>
      <c r="M1010" s="13">
        <f t="shared" si="136"/>
        <v>2016</v>
      </c>
      <c r="N1010" t="b">
        <v>0</v>
      </c>
      <c r="O1010">
        <v>1</v>
      </c>
      <c r="P1010" t="b">
        <v>0</v>
      </c>
      <c r="Q1010" t="s">
        <v>8272</v>
      </c>
      <c r="R1010" s="6">
        <f t="shared" si="137"/>
        <v>-0.99732620320855614</v>
      </c>
      <c r="S1010" s="10">
        <f t="shared" si="138"/>
        <v>250</v>
      </c>
      <c r="T1010" t="str">
        <f t="shared" si="139"/>
        <v>technology/</v>
      </c>
      <c r="U1010" t="str">
        <f t="shared" si="140"/>
        <v>wearables</v>
      </c>
      <c r="V1010">
        <f t="shared" si="141"/>
        <v>11</v>
      </c>
      <c r="W1010">
        <f t="shared" si="142"/>
        <v>20</v>
      </c>
    </row>
    <row r="1011" spans="1:23" ht="45" x14ac:dyDescent="0.25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f t="shared" si="143"/>
        <v>42540.396365740737</v>
      </c>
      <c r="K1011">
        <v>1463754646</v>
      </c>
      <c r="L1011" s="14">
        <f t="shared" si="135"/>
        <v>42510.396365740737</v>
      </c>
      <c r="M1011" s="13">
        <f t="shared" si="136"/>
        <v>2016</v>
      </c>
      <c r="N1011" t="b">
        <v>0</v>
      </c>
      <c r="O1011">
        <v>101</v>
      </c>
      <c r="P1011" t="b">
        <v>0</v>
      </c>
      <c r="Q1011" t="s">
        <v>8272</v>
      </c>
      <c r="R1011" s="6">
        <f t="shared" si="137"/>
        <v>-0.86870000000000003</v>
      </c>
      <c r="S1011" s="10">
        <f t="shared" si="138"/>
        <v>65</v>
      </c>
      <c r="T1011" t="str">
        <f t="shared" si="139"/>
        <v>technology/</v>
      </c>
      <c r="U1011" t="str">
        <f t="shared" si="140"/>
        <v>wearables</v>
      </c>
      <c r="V1011">
        <f t="shared" si="141"/>
        <v>11</v>
      </c>
      <c r="W1011">
        <f t="shared" si="142"/>
        <v>20</v>
      </c>
    </row>
    <row r="1012" spans="1:23" ht="45" x14ac:dyDescent="0.25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f t="shared" si="143"/>
        <v>42617.915972222218</v>
      </c>
      <c r="K1012">
        <v>1468180462</v>
      </c>
      <c r="L1012" s="14">
        <f t="shared" si="135"/>
        <v>42561.621087962958</v>
      </c>
      <c r="M1012" s="13">
        <f t="shared" si="136"/>
        <v>2016</v>
      </c>
      <c r="N1012" t="b">
        <v>0</v>
      </c>
      <c r="O1012">
        <v>4</v>
      </c>
      <c r="P1012" t="b">
        <v>0</v>
      </c>
      <c r="Q1012" t="s">
        <v>8272</v>
      </c>
      <c r="R1012" s="6">
        <f t="shared" si="137"/>
        <v>-0.99809110629067244</v>
      </c>
      <c r="S1012" s="10">
        <f t="shared" si="138"/>
        <v>55</v>
      </c>
      <c r="T1012" t="str">
        <f t="shared" si="139"/>
        <v>technology/</v>
      </c>
      <c r="U1012" t="str">
        <f t="shared" si="140"/>
        <v>wearables</v>
      </c>
      <c r="V1012">
        <f t="shared" si="141"/>
        <v>11</v>
      </c>
      <c r="W1012">
        <f t="shared" si="142"/>
        <v>20</v>
      </c>
    </row>
    <row r="1013" spans="1:23" ht="45" x14ac:dyDescent="0.25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f t="shared" si="143"/>
        <v>41991.689756944441</v>
      </c>
      <c r="K1013">
        <v>1415050395</v>
      </c>
      <c r="L1013" s="14">
        <f t="shared" si="135"/>
        <v>41946.689756944441</v>
      </c>
      <c r="M1013" s="13">
        <f t="shared" si="136"/>
        <v>2014</v>
      </c>
      <c r="N1013" t="b">
        <v>0</v>
      </c>
      <c r="O1013">
        <v>1</v>
      </c>
      <c r="P1013" t="b">
        <v>0</v>
      </c>
      <c r="Q1013" t="s">
        <v>8272</v>
      </c>
      <c r="R1013" s="6">
        <f t="shared" si="137"/>
        <v>-0.99624999999999997</v>
      </c>
      <c r="S1013" s="10">
        <f t="shared" si="138"/>
        <v>75</v>
      </c>
      <c r="T1013" t="str">
        <f t="shared" si="139"/>
        <v>technology/</v>
      </c>
      <c r="U1013" t="str">
        <f t="shared" si="140"/>
        <v>wearables</v>
      </c>
      <c r="V1013">
        <f t="shared" si="141"/>
        <v>11</v>
      </c>
      <c r="W1013">
        <f t="shared" si="142"/>
        <v>20</v>
      </c>
    </row>
    <row r="1014" spans="1:23" ht="45" x14ac:dyDescent="0.25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f t="shared" si="143"/>
        <v>42759.232083333329</v>
      </c>
      <c r="K1014">
        <v>1481366052</v>
      </c>
      <c r="L1014" s="14">
        <f t="shared" si="135"/>
        <v>42714.232083333329</v>
      </c>
      <c r="M1014" s="13">
        <f t="shared" si="136"/>
        <v>2016</v>
      </c>
      <c r="N1014" t="b">
        <v>0</v>
      </c>
      <c r="O1014">
        <v>775</v>
      </c>
      <c r="P1014" t="b">
        <v>0</v>
      </c>
      <c r="Q1014" t="s">
        <v>8272</v>
      </c>
      <c r="R1014" s="6">
        <f t="shared" si="137"/>
        <v>214.35021</v>
      </c>
      <c r="S1014" s="10">
        <f t="shared" si="138"/>
        <v>1389.3561935483872</v>
      </c>
      <c r="T1014" t="str">
        <f t="shared" si="139"/>
        <v>technology/</v>
      </c>
      <c r="U1014" t="str">
        <f t="shared" si="140"/>
        <v>wearables</v>
      </c>
      <c r="V1014">
        <f t="shared" si="141"/>
        <v>11</v>
      </c>
      <c r="W1014">
        <f t="shared" si="142"/>
        <v>20</v>
      </c>
    </row>
    <row r="1015" spans="1:23" ht="45" x14ac:dyDescent="0.25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f t="shared" si="143"/>
        <v>42367.624999999993</v>
      </c>
      <c r="K1015">
        <v>1449000056</v>
      </c>
      <c r="L1015" s="14">
        <f t="shared" si="135"/>
        <v>42339.625648148147</v>
      </c>
      <c r="M1015" s="13">
        <f t="shared" si="136"/>
        <v>2015</v>
      </c>
      <c r="N1015" t="b">
        <v>0</v>
      </c>
      <c r="O1015">
        <v>90</v>
      </c>
      <c r="P1015" t="b">
        <v>0</v>
      </c>
      <c r="Q1015" t="s">
        <v>8272</v>
      </c>
      <c r="R1015" s="6">
        <f t="shared" si="137"/>
        <v>-0.65471999999999997</v>
      </c>
      <c r="S1015" s="10">
        <f t="shared" si="138"/>
        <v>95.911111111111111</v>
      </c>
      <c r="T1015" t="str">
        <f t="shared" si="139"/>
        <v>technology/</v>
      </c>
      <c r="U1015" t="str">
        <f t="shared" si="140"/>
        <v>wearables</v>
      </c>
      <c r="V1015">
        <f t="shared" si="141"/>
        <v>11</v>
      </c>
      <c r="W1015">
        <f t="shared" si="142"/>
        <v>20</v>
      </c>
    </row>
    <row r="1016" spans="1:23" ht="30" x14ac:dyDescent="0.25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f t="shared" si="143"/>
        <v>42004.79415509259</v>
      </c>
      <c r="K1016">
        <v>1415750615</v>
      </c>
      <c r="L1016" s="14">
        <f t="shared" si="135"/>
        <v>41954.79415509259</v>
      </c>
      <c r="M1016" s="13">
        <f t="shared" si="136"/>
        <v>2014</v>
      </c>
      <c r="N1016" t="b">
        <v>0</v>
      </c>
      <c r="O1016">
        <v>16</v>
      </c>
      <c r="P1016" t="b">
        <v>0</v>
      </c>
      <c r="Q1016" t="s">
        <v>8272</v>
      </c>
      <c r="R1016" s="6">
        <f t="shared" si="137"/>
        <v>-0.69399999999999995</v>
      </c>
      <c r="S1016" s="10">
        <f t="shared" si="138"/>
        <v>191.25</v>
      </c>
      <c r="T1016" t="str">
        <f t="shared" si="139"/>
        <v>technology/</v>
      </c>
      <c r="U1016" t="str">
        <f t="shared" si="140"/>
        <v>wearables</v>
      </c>
      <c r="V1016">
        <f t="shared" si="141"/>
        <v>11</v>
      </c>
      <c r="W1016">
        <f t="shared" si="142"/>
        <v>20</v>
      </c>
    </row>
    <row r="1017" spans="1:23" ht="30" x14ac:dyDescent="0.25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f t="shared" si="143"/>
        <v>42333.711747685178</v>
      </c>
      <c r="K1017">
        <v>1445893495</v>
      </c>
      <c r="L1017" s="14">
        <f t="shared" si="135"/>
        <v>42303.670081018521</v>
      </c>
      <c r="M1017" s="13">
        <f t="shared" si="136"/>
        <v>2015</v>
      </c>
      <c r="N1017" t="b">
        <v>0</v>
      </c>
      <c r="O1017">
        <v>6</v>
      </c>
      <c r="P1017" t="b">
        <v>0</v>
      </c>
      <c r="Q1017" t="s">
        <v>8272</v>
      </c>
      <c r="R1017" s="6">
        <f t="shared" si="137"/>
        <v>-0.97333333333333338</v>
      </c>
      <c r="S1017" s="10">
        <f t="shared" si="138"/>
        <v>40</v>
      </c>
      <c r="T1017" t="str">
        <f t="shared" si="139"/>
        <v>technology/</v>
      </c>
      <c r="U1017" t="str">
        <f t="shared" si="140"/>
        <v>wearables</v>
      </c>
      <c r="V1017">
        <f t="shared" si="141"/>
        <v>11</v>
      </c>
      <c r="W1017">
        <f t="shared" si="142"/>
        <v>20</v>
      </c>
    </row>
    <row r="1018" spans="1:23" ht="45" x14ac:dyDescent="0.25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f t="shared" si="143"/>
        <v>42466.857129629629</v>
      </c>
      <c r="K1018">
        <v>1456108456</v>
      </c>
      <c r="L1018" s="14">
        <f t="shared" si="135"/>
        <v>42421.898796296293</v>
      </c>
      <c r="M1018" s="13">
        <f t="shared" si="136"/>
        <v>2016</v>
      </c>
      <c r="N1018" t="b">
        <v>0</v>
      </c>
      <c r="O1018">
        <v>38</v>
      </c>
      <c r="P1018" t="b">
        <v>0</v>
      </c>
      <c r="Q1018" t="s">
        <v>8272</v>
      </c>
      <c r="R1018" s="6">
        <f t="shared" si="137"/>
        <v>-0.97158</v>
      </c>
      <c r="S1018" s="10">
        <f t="shared" si="138"/>
        <v>74.78947368421052</v>
      </c>
      <c r="T1018" t="str">
        <f t="shared" si="139"/>
        <v>technology/</v>
      </c>
      <c r="U1018" t="str">
        <f t="shared" si="140"/>
        <v>wearables</v>
      </c>
      <c r="V1018">
        <f t="shared" si="141"/>
        <v>11</v>
      </c>
      <c r="W1018">
        <f t="shared" si="142"/>
        <v>20</v>
      </c>
    </row>
    <row r="1019" spans="1:23" ht="45" x14ac:dyDescent="0.25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f t="shared" si="143"/>
        <v>42329.508506944439</v>
      </c>
      <c r="K1019">
        <v>1444666335</v>
      </c>
      <c r="L1019" s="14">
        <f t="shared" si="135"/>
        <v>42289.466840277775</v>
      </c>
      <c r="M1019" s="13">
        <f t="shared" si="136"/>
        <v>2015</v>
      </c>
      <c r="N1019" t="b">
        <v>0</v>
      </c>
      <c r="O1019">
        <v>355</v>
      </c>
      <c r="P1019" t="b">
        <v>0</v>
      </c>
      <c r="Q1019" t="s">
        <v>8272</v>
      </c>
      <c r="R1019" s="6">
        <f t="shared" si="137"/>
        <v>-0.77121200000000001</v>
      </c>
      <c r="S1019" s="10">
        <f t="shared" si="138"/>
        <v>161.11830985915492</v>
      </c>
      <c r="T1019" t="str">
        <f t="shared" si="139"/>
        <v>technology/</v>
      </c>
      <c r="U1019" t="str">
        <f t="shared" si="140"/>
        <v>wearables</v>
      </c>
      <c r="V1019">
        <f t="shared" si="141"/>
        <v>11</v>
      </c>
      <c r="W1019">
        <f t="shared" si="142"/>
        <v>20</v>
      </c>
    </row>
    <row r="1020" spans="1:23" ht="30" x14ac:dyDescent="0.25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f t="shared" si="143"/>
        <v>42565.283946759257</v>
      </c>
      <c r="K1020">
        <v>1465904933</v>
      </c>
      <c r="L1020" s="14">
        <f t="shared" si="135"/>
        <v>42535.283946759257</v>
      </c>
      <c r="M1020" s="13">
        <f t="shared" si="136"/>
        <v>2016</v>
      </c>
      <c r="N1020" t="b">
        <v>0</v>
      </c>
      <c r="O1020">
        <v>7</v>
      </c>
      <c r="P1020" t="b">
        <v>0</v>
      </c>
      <c r="Q1020" t="s">
        <v>8272</v>
      </c>
      <c r="R1020" s="6">
        <f t="shared" si="137"/>
        <v>-0.96894999999999998</v>
      </c>
      <c r="S1020" s="10">
        <f t="shared" si="138"/>
        <v>88.714285714285708</v>
      </c>
      <c r="T1020" t="str">
        <f t="shared" si="139"/>
        <v>technology/</v>
      </c>
      <c r="U1020" t="str">
        <f t="shared" si="140"/>
        <v>wearables</v>
      </c>
      <c r="V1020">
        <f t="shared" si="141"/>
        <v>11</v>
      </c>
      <c r="W1020">
        <f t="shared" si="142"/>
        <v>20</v>
      </c>
    </row>
    <row r="1021" spans="1:23" ht="30" x14ac:dyDescent="0.25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f t="shared" si="143"/>
        <v>42039.765613425923</v>
      </c>
      <c r="K1021">
        <v>1420500149</v>
      </c>
      <c r="L1021" s="14">
        <f t="shared" si="135"/>
        <v>42009.765613425923</v>
      </c>
      <c r="M1021" s="13">
        <f t="shared" si="136"/>
        <v>2015</v>
      </c>
      <c r="N1021" t="b">
        <v>0</v>
      </c>
      <c r="O1021">
        <v>400</v>
      </c>
      <c r="P1021" t="b">
        <v>0</v>
      </c>
      <c r="Q1021" t="s">
        <v>8272</v>
      </c>
      <c r="R1021" s="6">
        <f t="shared" si="137"/>
        <v>-0.52666666666666662</v>
      </c>
      <c r="S1021" s="10">
        <f t="shared" si="138"/>
        <v>53.25</v>
      </c>
      <c r="T1021" t="str">
        <f t="shared" si="139"/>
        <v>technology/</v>
      </c>
      <c r="U1021" t="str">
        <f t="shared" si="140"/>
        <v>wearables</v>
      </c>
      <c r="V1021">
        <f t="shared" si="141"/>
        <v>11</v>
      </c>
      <c r="W1021">
        <f t="shared" si="142"/>
        <v>20</v>
      </c>
    </row>
    <row r="1022" spans="1:23" ht="45" x14ac:dyDescent="0.25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f t="shared" si="143"/>
        <v>42156.824305555558</v>
      </c>
      <c r="K1022">
        <v>1430617209</v>
      </c>
      <c r="L1022" s="14">
        <f t="shared" si="135"/>
        <v>42126.861215277771</v>
      </c>
      <c r="M1022" s="13">
        <f t="shared" si="136"/>
        <v>2015</v>
      </c>
      <c r="N1022" t="b">
        <v>0</v>
      </c>
      <c r="O1022">
        <v>30</v>
      </c>
      <c r="P1022" t="b">
        <v>1</v>
      </c>
      <c r="Q1022" t="s">
        <v>8279</v>
      </c>
      <c r="R1022" s="6">
        <f t="shared" si="137"/>
        <v>1.0554838709677419</v>
      </c>
      <c r="S1022" s="10">
        <f t="shared" si="138"/>
        <v>106.2</v>
      </c>
      <c r="T1022" t="str">
        <f t="shared" si="139"/>
        <v>music/</v>
      </c>
      <c r="U1022" t="str">
        <f t="shared" si="140"/>
        <v>electronic music</v>
      </c>
      <c r="V1022">
        <f t="shared" si="141"/>
        <v>6</v>
      </c>
      <c r="W1022">
        <f t="shared" si="142"/>
        <v>22</v>
      </c>
    </row>
    <row r="1023" spans="1:23" ht="30" x14ac:dyDescent="0.25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f t="shared" si="143"/>
        <v>42293.958333333336</v>
      </c>
      <c r="K1023">
        <v>1443074571</v>
      </c>
      <c r="L1023" s="14">
        <f t="shared" si="135"/>
        <v>42271.043645833335</v>
      </c>
      <c r="M1023" s="13">
        <f t="shared" si="136"/>
        <v>2015</v>
      </c>
      <c r="N1023" t="b">
        <v>1</v>
      </c>
      <c r="O1023">
        <v>478</v>
      </c>
      <c r="P1023" t="b">
        <v>1</v>
      </c>
      <c r="Q1023" t="s">
        <v>8279</v>
      </c>
      <c r="R1023" s="6">
        <f t="shared" si="137"/>
        <v>2.5180366666666667</v>
      </c>
      <c r="S1023" s="10">
        <f t="shared" si="138"/>
        <v>22.079728033472804</v>
      </c>
      <c r="T1023" t="str">
        <f t="shared" si="139"/>
        <v>music/</v>
      </c>
      <c r="U1023" t="str">
        <f t="shared" si="140"/>
        <v>electronic music</v>
      </c>
      <c r="V1023">
        <f t="shared" si="141"/>
        <v>6</v>
      </c>
      <c r="W1023">
        <f t="shared" si="142"/>
        <v>22</v>
      </c>
    </row>
    <row r="1024" spans="1:23" ht="30" x14ac:dyDescent="0.25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f t="shared" si="143"/>
        <v>42141.438391203701</v>
      </c>
      <c r="K1024">
        <v>1429284677</v>
      </c>
      <c r="L1024" s="14">
        <f t="shared" si="135"/>
        <v>42111.438391203701</v>
      </c>
      <c r="M1024" s="13">
        <f t="shared" si="136"/>
        <v>2015</v>
      </c>
      <c r="N1024" t="b">
        <v>1</v>
      </c>
      <c r="O1024">
        <v>74</v>
      </c>
      <c r="P1024" t="b">
        <v>1</v>
      </c>
      <c r="Q1024" t="s">
        <v>8279</v>
      </c>
      <c r="R1024" s="6">
        <f t="shared" si="137"/>
        <v>0.14899999999999999</v>
      </c>
      <c r="S1024" s="10">
        <f t="shared" si="138"/>
        <v>31.054054054054053</v>
      </c>
      <c r="T1024" t="str">
        <f t="shared" si="139"/>
        <v>music/</v>
      </c>
      <c r="U1024" t="str">
        <f t="shared" si="140"/>
        <v>electronic music</v>
      </c>
      <c r="V1024">
        <f t="shared" si="141"/>
        <v>6</v>
      </c>
      <c r="W1024">
        <f t="shared" si="142"/>
        <v>22</v>
      </c>
    </row>
    <row r="1025" spans="1:23" ht="45" x14ac:dyDescent="0.25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f t="shared" si="143"/>
        <v>42175.711354166669</v>
      </c>
      <c r="K1025">
        <v>1432245861</v>
      </c>
      <c r="L1025" s="14">
        <f t="shared" si="135"/>
        <v>42145.711354166669</v>
      </c>
      <c r="M1025" s="13">
        <f t="shared" si="136"/>
        <v>2015</v>
      </c>
      <c r="N1025" t="b">
        <v>0</v>
      </c>
      <c r="O1025">
        <v>131</v>
      </c>
      <c r="P1025" t="b">
        <v>1</v>
      </c>
      <c r="Q1025" t="s">
        <v>8279</v>
      </c>
      <c r="R1025" s="6">
        <f t="shared" si="137"/>
        <v>1.3714999999999999</v>
      </c>
      <c r="S1025" s="10">
        <f t="shared" si="138"/>
        <v>36.206106870229007</v>
      </c>
      <c r="T1025" t="str">
        <f t="shared" si="139"/>
        <v>music/</v>
      </c>
      <c r="U1025" t="str">
        <f t="shared" si="140"/>
        <v>electronic music</v>
      </c>
      <c r="V1025">
        <f t="shared" si="141"/>
        <v>6</v>
      </c>
      <c r="W1025">
        <f t="shared" si="142"/>
        <v>22</v>
      </c>
    </row>
    <row r="1026" spans="1:23" ht="45" x14ac:dyDescent="0.25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f t="shared" si="143"/>
        <v>42400.372256944444</v>
      </c>
      <c r="K1026">
        <v>1451656563</v>
      </c>
      <c r="L1026" s="14">
        <f t="shared" si="135"/>
        <v>42370.372256944444</v>
      </c>
      <c r="M1026" s="13">
        <f t="shared" si="136"/>
        <v>2016</v>
      </c>
      <c r="N1026" t="b">
        <v>1</v>
      </c>
      <c r="O1026">
        <v>61</v>
      </c>
      <c r="P1026" t="b">
        <v>1</v>
      </c>
      <c r="Q1026" t="s">
        <v>8279</v>
      </c>
      <c r="R1026" s="6">
        <f t="shared" si="137"/>
        <v>0.18637749999999997</v>
      </c>
      <c r="S1026" s="10">
        <f t="shared" si="138"/>
        <v>388.9762295081967</v>
      </c>
      <c r="T1026" t="str">
        <f t="shared" si="139"/>
        <v>music/</v>
      </c>
      <c r="U1026" t="str">
        <f t="shared" si="140"/>
        <v>electronic music</v>
      </c>
      <c r="V1026">
        <f t="shared" si="141"/>
        <v>6</v>
      </c>
      <c r="W1026">
        <f t="shared" si="142"/>
        <v>22</v>
      </c>
    </row>
    <row r="1027" spans="1:23" ht="30" x14ac:dyDescent="0.25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f t="shared" si="143"/>
        <v>42079.583761574067</v>
      </c>
      <c r="K1027">
        <v>1423944037</v>
      </c>
      <c r="L1027" s="14">
        <f t="shared" ref="L1027:L1090" si="144">(K1027/86400)+25569+(-5/24)</f>
        <v>42049.625428240739</v>
      </c>
      <c r="M1027" s="13">
        <f t="shared" ref="M1027:M1090" si="145">YEAR(L1027)</f>
        <v>2015</v>
      </c>
      <c r="N1027" t="b">
        <v>1</v>
      </c>
      <c r="O1027">
        <v>1071</v>
      </c>
      <c r="P1027" t="b">
        <v>1</v>
      </c>
      <c r="Q1027" t="s">
        <v>8279</v>
      </c>
      <c r="R1027" s="6">
        <f t="shared" ref="R1027:R1090" si="146">(E1027-D1027)/D1027</f>
        <v>9.9283142857142959E-2</v>
      </c>
      <c r="S1027" s="10">
        <f t="shared" ref="S1027:S1090" si="147">E1027/O1027</f>
        <v>71.848571428571432</v>
      </c>
      <c r="T1027" t="str">
        <f t="shared" ref="T1027:T1090" si="148">LEFT(Q1027,V1027)</f>
        <v>music/</v>
      </c>
      <c r="U1027" t="str">
        <f t="shared" ref="U1027:U1090" si="149">RIGHT(Q1027, W1027-V1027)</f>
        <v>electronic music</v>
      </c>
      <c r="V1027">
        <f t="shared" ref="V1027:V1090" si="150">FIND("/",Q1027)</f>
        <v>6</v>
      </c>
      <c r="W1027">
        <f t="shared" ref="W1027:W1090" si="151">LEN(Q1027)</f>
        <v>22</v>
      </c>
    </row>
    <row r="1028" spans="1:23" ht="45" x14ac:dyDescent="0.25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f t="shared" ref="J1028:J1091" si="152">(I1028/86400)+25569+(-5/24)</f>
        <v>42460.157592592594</v>
      </c>
      <c r="K1028">
        <v>1456480016</v>
      </c>
      <c r="L1028" s="14">
        <f t="shared" si="144"/>
        <v>42426.199259259258</v>
      </c>
      <c r="M1028" s="13">
        <f t="shared" si="145"/>
        <v>2016</v>
      </c>
      <c r="N1028" t="b">
        <v>1</v>
      </c>
      <c r="O1028">
        <v>122</v>
      </c>
      <c r="P1028" t="b">
        <v>1</v>
      </c>
      <c r="Q1028" t="s">
        <v>8279</v>
      </c>
      <c r="R1028" s="6">
        <f t="shared" si="146"/>
        <v>8.2857142857132465E-5</v>
      </c>
      <c r="S1028" s="10">
        <f t="shared" si="147"/>
        <v>57.381803278688523</v>
      </c>
      <c r="T1028" t="str">
        <f t="shared" si="148"/>
        <v>music/</v>
      </c>
      <c r="U1028" t="str">
        <f t="shared" si="149"/>
        <v>electronic music</v>
      </c>
      <c r="V1028">
        <f t="shared" si="150"/>
        <v>6</v>
      </c>
      <c r="W1028">
        <f t="shared" si="151"/>
        <v>22</v>
      </c>
    </row>
    <row r="1029" spans="1:23" ht="45" x14ac:dyDescent="0.25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f t="shared" si="152"/>
        <v>41934.825775462959</v>
      </c>
      <c r="K1029">
        <v>1411433347</v>
      </c>
      <c r="L1029" s="14">
        <f t="shared" si="144"/>
        <v>41904.825775462959</v>
      </c>
      <c r="M1029" s="13">
        <f t="shared" si="145"/>
        <v>2014</v>
      </c>
      <c r="N1029" t="b">
        <v>1</v>
      </c>
      <c r="O1029">
        <v>111</v>
      </c>
      <c r="P1029" t="b">
        <v>1</v>
      </c>
      <c r="Q1029" t="s">
        <v>8279</v>
      </c>
      <c r="R1029" s="6">
        <f t="shared" si="146"/>
        <v>3.0929209438741501E-2</v>
      </c>
      <c r="S1029" s="10">
        <f t="shared" si="147"/>
        <v>69.666666666666671</v>
      </c>
      <c r="T1029" t="str">
        <f t="shared" si="148"/>
        <v>music/</v>
      </c>
      <c r="U1029" t="str">
        <f t="shared" si="149"/>
        <v>electronic music</v>
      </c>
      <c r="V1029">
        <f t="shared" si="150"/>
        <v>6</v>
      </c>
      <c r="W1029">
        <f t="shared" si="151"/>
        <v>22</v>
      </c>
    </row>
    <row r="1030" spans="1:23" ht="45" x14ac:dyDescent="0.25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f t="shared" si="152"/>
        <v>42800.624999999993</v>
      </c>
      <c r="K1030">
        <v>1484924605</v>
      </c>
      <c r="L1030" s="14">
        <f t="shared" si="144"/>
        <v>42755.419039351851</v>
      </c>
      <c r="M1030" s="13">
        <f t="shared" si="145"/>
        <v>2017</v>
      </c>
      <c r="N1030" t="b">
        <v>1</v>
      </c>
      <c r="O1030">
        <v>255</v>
      </c>
      <c r="P1030" t="b">
        <v>1</v>
      </c>
      <c r="Q1030" t="s">
        <v>8279</v>
      </c>
      <c r="R1030" s="6">
        <f t="shared" si="146"/>
        <v>0.17269999999999999</v>
      </c>
      <c r="S1030" s="10">
        <f t="shared" si="147"/>
        <v>45.988235294117644</v>
      </c>
      <c r="T1030" t="str">
        <f t="shared" si="148"/>
        <v>music/</v>
      </c>
      <c r="U1030" t="str">
        <f t="shared" si="149"/>
        <v>electronic music</v>
      </c>
      <c r="V1030">
        <f t="shared" si="150"/>
        <v>6</v>
      </c>
      <c r="W1030">
        <f t="shared" si="151"/>
        <v>22</v>
      </c>
    </row>
    <row r="1031" spans="1:23" ht="30" x14ac:dyDescent="0.25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f t="shared" si="152"/>
        <v>42098.707638888889</v>
      </c>
      <c r="K1031">
        <v>1423501507</v>
      </c>
      <c r="L1031" s="14">
        <f t="shared" si="144"/>
        <v>42044.503553240742</v>
      </c>
      <c r="M1031" s="13">
        <f t="shared" si="145"/>
        <v>2015</v>
      </c>
      <c r="N1031" t="b">
        <v>0</v>
      </c>
      <c r="O1031">
        <v>141</v>
      </c>
      <c r="P1031" t="b">
        <v>1</v>
      </c>
      <c r="Q1031" t="s">
        <v>8279</v>
      </c>
      <c r="R1031" s="6">
        <f t="shared" si="146"/>
        <v>0.1176</v>
      </c>
      <c r="S1031" s="10">
        <f t="shared" si="147"/>
        <v>79.262411347517727</v>
      </c>
      <c r="T1031" t="str">
        <f t="shared" si="148"/>
        <v>music/</v>
      </c>
      <c r="U1031" t="str">
        <f t="shared" si="149"/>
        <v>electronic music</v>
      </c>
      <c r="V1031">
        <f t="shared" si="150"/>
        <v>6</v>
      </c>
      <c r="W1031">
        <f t="shared" si="151"/>
        <v>22</v>
      </c>
    </row>
    <row r="1032" spans="1:23" ht="30" x14ac:dyDescent="0.25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f t="shared" si="152"/>
        <v>42625.274872685179</v>
      </c>
      <c r="K1032">
        <v>1472470549</v>
      </c>
      <c r="L1032" s="14">
        <f t="shared" si="144"/>
        <v>42611.274872685179</v>
      </c>
      <c r="M1032" s="13">
        <f t="shared" si="145"/>
        <v>2016</v>
      </c>
      <c r="N1032" t="b">
        <v>0</v>
      </c>
      <c r="O1032">
        <v>159</v>
      </c>
      <c r="P1032" t="b">
        <v>1</v>
      </c>
      <c r="Q1032" t="s">
        <v>8279</v>
      </c>
      <c r="R1032" s="6">
        <f t="shared" si="146"/>
        <v>2.4209999999999998</v>
      </c>
      <c r="S1032" s="10">
        <f t="shared" si="147"/>
        <v>43.031446540880502</v>
      </c>
      <c r="T1032" t="str">
        <f t="shared" si="148"/>
        <v>music/</v>
      </c>
      <c r="U1032" t="str">
        <f t="shared" si="149"/>
        <v>electronic music</v>
      </c>
      <c r="V1032">
        <f t="shared" si="150"/>
        <v>6</v>
      </c>
      <c r="W1032">
        <f t="shared" si="151"/>
        <v>22</v>
      </c>
    </row>
    <row r="1033" spans="1:23" ht="45" x14ac:dyDescent="0.25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f t="shared" si="152"/>
        <v>42354.555671296293</v>
      </c>
      <c r="K1033">
        <v>1447698010</v>
      </c>
      <c r="L1033" s="14">
        <f t="shared" si="144"/>
        <v>42324.555671296293</v>
      </c>
      <c r="M1033" s="13">
        <f t="shared" si="145"/>
        <v>2015</v>
      </c>
      <c r="N1033" t="b">
        <v>0</v>
      </c>
      <c r="O1033">
        <v>99</v>
      </c>
      <c r="P1033" t="b">
        <v>1</v>
      </c>
      <c r="Q1033" t="s">
        <v>8279</v>
      </c>
      <c r="R1033" s="6">
        <f t="shared" si="146"/>
        <v>7.3999999999999996E-2</v>
      </c>
      <c r="S1033" s="10">
        <f t="shared" si="147"/>
        <v>108.48484848484848</v>
      </c>
      <c r="T1033" t="str">
        <f t="shared" si="148"/>
        <v>music/</v>
      </c>
      <c r="U1033" t="str">
        <f t="shared" si="149"/>
        <v>electronic music</v>
      </c>
      <c r="V1033">
        <f t="shared" si="150"/>
        <v>6</v>
      </c>
      <c r="W1033">
        <f t="shared" si="151"/>
        <v>22</v>
      </c>
    </row>
    <row r="1034" spans="1:23" x14ac:dyDescent="0.25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f t="shared" si="152"/>
        <v>42544.458622685182</v>
      </c>
      <c r="K1034">
        <v>1464105625</v>
      </c>
      <c r="L1034" s="14">
        <f t="shared" si="144"/>
        <v>42514.458622685182</v>
      </c>
      <c r="M1034" s="13">
        <f t="shared" si="145"/>
        <v>2016</v>
      </c>
      <c r="N1034" t="b">
        <v>0</v>
      </c>
      <c r="O1034">
        <v>96</v>
      </c>
      <c r="P1034" t="b">
        <v>1</v>
      </c>
      <c r="Q1034" t="s">
        <v>8279</v>
      </c>
      <c r="R1034" s="6">
        <f t="shared" si="146"/>
        <v>8.4970370370370391E-2</v>
      </c>
      <c r="S1034" s="10">
        <f t="shared" si="147"/>
        <v>61.029583333333335</v>
      </c>
      <c r="T1034" t="str">
        <f t="shared" si="148"/>
        <v>music/</v>
      </c>
      <c r="U1034" t="str">
        <f t="shared" si="149"/>
        <v>electronic music</v>
      </c>
      <c r="V1034">
        <f t="shared" si="150"/>
        <v>6</v>
      </c>
      <c r="W1034">
        <f t="shared" si="151"/>
        <v>22</v>
      </c>
    </row>
    <row r="1035" spans="1:23" ht="45" x14ac:dyDescent="0.25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f t="shared" si="152"/>
        <v>42716.52407407407</v>
      </c>
      <c r="K1035">
        <v>1479144880</v>
      </c>
      <c r="L1035" s="14">
        <f t="shared" si="144"/>
        <v>42688.52407407407</v>
      </c>
      <c r="M1035" s="13">
        <f t="shared" si="145"/>
        <v>2016</v>
      </c>
      <c r="N1035" t="b">
        <v>0</v>
      </c>
      <c r="O1035">
        <v>27</v>
      </c>
      <c r="P1035" t="b">
        <v>1</v>
      </c>
      <c r="Q1035" t="s">
        <v>8279</v>
      </c>
      <c r="R1035" s="6">
        <f t="shared" si="146"/>
        <v>2.86144578313253E-2</v>
      </c>
      <c r="S1035" s="10">
        <f t="shared" si="147"/>
        <v>50.592592592592595</v>
      </c>
      <c r="T1035" t="str">
        <f t="shared" si="148"/>
        <v>music/</v>
      </c>
      <c r="U1035" t="str">
        <f t="shared" si="149"/>
        <v>electronic music</v>
      </c>
      <c r="V1035">
        <f t="shared" si="150"/>
        <v>6</v>
      </c>
      <c r="W1035">
        <f t="shared" si="151"/>
        <v>22</v>
      </c>
    </row>
    <row r="1036" spans="1:23" ht="45" x14ac:dyDescent="0.25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f t="shared" si="152"/>
        <v>42586.957638888889</v>
      </c>
      <c r="K1036">
        <v>1467604804</v>
      </c>
      <c r="L1036" s="14">
        <f t="shared" si="144"/>
        <v>42554.958379629628</v>
      </c>
      <c r="M1036" s="13">
        <f t="shared" si="145"/>
        <v>2016</v>
      </c>
      <c r="N1036" t="b">
        <v>0</v>
      </c>
      <c r="O1036">
        <v>166</v>
      </c>
      <c r="P1036" t="b">
        <v>1</v>
      </c>
      <c r="Q1036" t="s">
        <v>8279</v>
      </c>
      <c r="R1036" s="6">
        <f t="shared" si="146"/>
        <v>0.30001800000000001</v>
      </c>
      <c r="S1036" s="10">
        <f t="shared" si="147"/>
        <v>39.157168674698795</v>
      </c>
      <c r="T1036" t="str">
        <f t="shared" si="148"/>
        <v>music/</v>
      </c>
      <c r="U1036" t="str">
        <f t="shared" si="149"/>
        <v>electronic music</v>
      </c>
      <c r="V1036">
        <f t="shared" si="150"/>
        <v>6</v>
      </c>
      <c r="W1036">
        <f t="shared" si="151"/>
        <v>22</v>
      </c>
    </row>
    <row r="1037" spans="1:23" ht="45" x14ac:dyDescent="0.25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f t="shared" si="152"/>
        <v>42046.43310185185</v>
      </c>
      <c r="K1037">
        <v>1421076220</v>
      </c>
      <c r="L1037" s="14">
        <f t="shared" si="144"/>
        <v>42016.43310185185</v>
      </c>
      <c r="M1037" s="13">
        <f t="shared" si="145"/>
        <v>2015</v>
      </c>
      <c r="N1037" t="b">
        <v>0</v>
      </c>
      <c r="O1037">
        <v>76</v>
      </c>
      <c r="P1037" t="b">
        <v>1</v>
      </c>
      <c r="Q1037" t="s">
        <v>8279</v>
      </c>
      <c r="R1037" s="6">
        <f t="shared" si="146"/>
        <v>7.6521739130434779E-2</v>
      </c>
      <c r="S1037" s="10">
        <f t="shared" si="147"/>
        <v>65.15789473684211</v>
      </c>
      <c r="T1037" t="str">
        <f t="shared" si="148"/>
        <v>music/</v>
      </c>
      <c r="U1037" t="str">
        <f t="shared" si="149"/>
        <v>electronic music</v>
      </c>
      <c r="V1037">
        <f t="shared" si="150"/>
        <v>6</v>
      </c>
      <c r="W1037">
        <f t="shared" si="151"/>
        <v>22</v>
      </c>
    </row>
    <row r="1038" spans="1:23" ht="30" x14ac:dyDescent="0.25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f t="shared" si="152"/>
        <v>41281.125</v>
      </c>
      <c r="K1038">
        <v>1354790790</v>
      </c>
      <c r="L1038" s="14">
        <f t="shared" si="144"/>
        <v>41249.240624999999</v>
      </c>
      <c r="M1038" s="13">
        <f t="shared" si="145"/>
        <v>2012</v>
      </c>
      <c r="N1038" t="b">
        <v>0</v>
      </c>
      <c r="O1038">
        <v>211</v>
      </c>
      <c r="P1038" t="b">
        <v>1</v>
      </c>
      <c r="Q1038" t="s">
        <v>8279</v>
      </c>
      <c r="R1038" s="6">
        <f t="shared" si="146"/>
        <v>0.1236044444444445</v>
      </c>
      <c r="S1038" s="10">
        <f t="shared" si="147"/>
        <v>23.963127962085309</v>
      </c>
      <c r="T1038" t="str">
        <f t="shared" si="148"/>
        <v>music/</v>
      </c>
      <c r="U1038" t="str">
        <f t="shared" si="149"/>
        <v>electronic music</v>
      </c>
      <c r="V1038">
        <f t="shared" si="150"/>
        <v>6</v>
      </c>
      <c r="W1038">
        <f t="shared" si="151"/>
        <v>22</v>
      </c>
    </row>
    <row r="1039" spans="1:23" ht="45" x14ac:dyDescent="0.25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f t="shared" si="152"/>
        <v>42141.999999999993</v>
      </c>
      <c r="K1039">
        <v>1429991062</v>
      </c>
      <c r="L1039" s="14">
        <f t="shared" si="144"/>
        <v>42119.61414351852</v>
      </c>
      <c r="M1039" s="13">
        <f t="shared" si="145"/>
        <v>2015</v>
      </c>
      <c r="N1039" t="b">
        <v>0</v>
      </c>
      <c r="O1039">
        <v>21</v>
      </c>
      <c r="P1039" t="b">
        <v>1</v>
      </c>
      <c r="Q1039" t="s">
        <v>8279</v>
      </c>
      <c r="R1039" s="6">
        <f t="shared" si="146"/>
        <v>2.1000000000000001E-2</v>
      </c>
      <c r="S1039" s="10">
        <f t="shared" si="147"/>
        <v>48.61904761904762</v>
      </c>
      <c r="T1039" t="str">
        <f t="shared" si="148"/>
        <v>music/</v>
      </c>
      <c r="U1039" t="str">
        <f t="shared" si="149"/>
        <v>electronic music</v>
      </c>
      <c r="V1039">
        <f t="shared" si="150"/>
        <v>6</v>
      </c>
      <c r="W1039">
        <f t="shared" si="151"/>
        <v>22</v>
      </c>
    </row>
    <row r="1040" spans="1:23" ht="45" x14ac:dyDescent="0.25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f t="shared" si="152"/>
        <v>42447.981747685182</v>
      </c>
      <c r="K1040">
        <v>1455773623</v>
      </c>
      <c r="L1040" s="14">
        <f t="shared" si="144"/>
        <v>42418.023414351854</v>
      </c>
      <c r="M1040" s="13">
        <f t="shared" si="145"/>
        <v>2016</v>
      </c>
      <c r="N1040" t="b">
        <v>0</v>
      </c>
      <c r="O1040">
        <v>61</v>
      </c>
      <c r="P1040" t="b">
        <v>1</v>
      </c>
      <c r="Q1040" t="s">
        <v>8279</v>
      </c>
      <c r="R1040" s="6">
        <f t="shared" si="146"/>
        <v>0.45333333333333331</v>
      </c>
      <c r="S1040" s="10">
        <f t="shared" si="147"/>
        <v>35.73770491803279</v>
      </c>
      <c r="T1040" t="str">
        <f t="shared" si="148"/>
        <v>music/</v>
      </c>
      <c r="U1040" t="str">
        <f t="shared" si="149"/>
        <v>electronic music</v>
      </c>
      <c r="V1040">
        <f t="shared" si="150"/>
        <v>6</v>
      </c>
      <c r="W1040">
        <f t="shared" si="151"/>
        <v>22</v>
      </c>
    </row>
    <row r="1041" spans="1:23" ht="45" x14ac:dyDescent="0.25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f t="shared" si="152"/>
        <v>42717.124305555553</v>
      </c>
      <c r="K1041">
        <v>1479436646</v>
      </c>
      <c r="L1041" s="14">
        <f t="shared" si="144"/>
        <v>42691.900995370372</v>
      </c>
      <c r="M1041" s="13">
        <f t="shared" si="145"/>
        <v>2016</v>
      </c>
      <c r="N1041" t="b">
        <v>0</v>
      </c>
      <c r="O1041">
        <v>30</v>
      </c>
      <c r="P1041" t="b">
        <v>1</v>
      </c>
      <c r="Q1041" t="s">
        <v>8279</v>
      </c>
      <c r="R1041" s="6">
        <f t="shared" si="146"/>
        <v>0.28199999999999997</v>
      </c>
      <c r="S1041" s="10">
        <f t="shared" si="147"/>
        <v>21.366666666666667</v>
      </c>
      <c r="T1041" t="str">
        <f t="shared" si="148"/>
        <v>music/</v>
      </c>
      <c r="U1041" t="str">
        <f t="shared" si="149"/>
        <v>electronic music</v>
      </c>
      <c r="V1041">
        <f t="shared" si="150"/>
        <v>6</v>
      </c>
      <c r="W1041">
        <f t="shared" si="151"/>
        <v>22</v>
      </c>
    </row>
    <row r="1042" spans="1:23" ht="45" x14ac:dyDescent="0.25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f t="shared" si="152"/>
        <v>42609.500104166662</v>
      </c>
      <c r="K1042">
        <v>1469725209</v>
      </c>
      <c r="L1042" s="14">
        <f t="shared" si="144"/>
        <v>42579.500104166662</v>
      </c>
      <c r="M1042" s="13">
        <f t="shared" si="145"/>
        <v>2016</v>
      </c>
      <c r="N1042" t="b">
        <v>0</v>
      </c>
      <c r="O1042">
        <v>1</v>
      </c>
      <c r="P1042" t="b">
        <v>0</v>
      </c>
      <c r="Q1042" t="s">
        <v>8280</v>
      </c>
      <c r="R1042" s="6">
        <f t="shared" si="146"/>
        <v>-0.99705882352941178</v>
      </c>
      <c r="S1042" s="10">
        <f t="shared" si="147"/>
        <v>250</v>
      </c>
      <c r="T1042" t="str">
        <f t="shared" si="148"/>
        <v>journalism/</v>
      </c>
      <c r="U1042" t="str">
        <f t="shared" si="149"/>
        <v>audio</v>
      </c>
      <c r="V1042">
        <f t="shared" si="150"/>
        <v>11</v>
      </c>
      <c r="W1042">
        <f t="shared" si="151"/>
        <v>16</v>
      </c>
    </row>
    <row r="1043" spans="1:23" ht="30" x14ac:dyDescent="0.25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f t="shared" si="152"/>
        <v>41850.851759259254</v>
      </c>
      <c r="K1043">
        <v>1405041992</v>
      </c>
      <c r="L1043" s="14">
        <f t="shared" si="144"/>
        <v>41830.851759259254</v>
      </c>
      <c r="M1043" s="13">
        <f t="shared" si="145"/>
        <v>2014</v>
      </c>
      <c r="N1043" t="b">
        <v>0</v>
      </c>
      <c r="O1043">
        <v>0</v>
      </c>
      <c r="P1043" t="b">
        <v>0</v>
      </c>
      <c r="Q1043" t="s">
        <v>8280</v>
      </c>
      <c r="R1043" s="6">
        <f t="shared" si="146"/>
        <v>-1</v>
      </c>
      <c r="S1043" s="10" t="e">
        <f t="shared" si="147"/>
        <v>#DIV/0!</v>
      </c>
      <c r="T1043" t="str">
        <f t="shared" si="148"/>
        <v>journalism/</v>
      </c>
      <c r="U1043" t="str">
        <f t="shared" si="149"/>
        <v>audio</v>
      </c>
      <c r="V1043">
        <f t="shared" si="150"/>
        <v>11</v>
      </c>
      <c r="W1043">
        <f t="shared" si="151"/>
        <v>16</v>
      </c>
    </row>
    <row r="1044" spans="1:23" ht="45" x14ac:dyDescent="0.25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f t="shared" si="152"/>
        <v>41894.208333333328</v>
      </c>
      <c r="K1044">
        <v>1406824948</v>
      </c>
      <c r="L1044" s="14">
        <f t="shared" si="144"/>
        <v>41851.487824074073</v>
      </c>
      <c r="M1044" s="13">
        <f t="shared" si="145"/>
        <v>2014</v>
      </c>
      <c r="N1044" t="b">
        <v>0</v>
      </c>
      <c r="O1044">
        <v>1</v>
      </c>
      <c r="P1044" t="b">
        <v>0</v>
      </c>
      <c r="Q1044" t="s">
        <v>8280</v>
      </c>
      <c r="R1044" s="6">
        <f t="shared" si="146"/>
        <v>-0.98461538461538467</v>
      </c>
      <c r="S1044" s="10">
        <f t="shared" si="147"/>
        <v>10</v>
      </c>
      <c r="T1044" t="str">
        <f t="shared" si="148"/>
        <v>journalism/</v>
      </c>
      <c r="U1044" t="str">
        <f t="shared" si="149"/>
        <v>audio</v>
      </c>
      <c r="V1044">
        <f t="shared" si="150"/>
        <v>11</v>
      </c>
      <c r="W1044">
        <f t="shared" si="151"/>
        <v>16</v>
      </c>
    </row>
    <row r="1045" spans="1:23" ht="30" x14ac:dyDescent="0.25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f t="shared" si="152"/>
        <v>42144.044618055552</v>
      </c>
      <c r="K1045">
        <v>1429509855</v>
      </c>
      <c r="L1045" s="14">
        <f t="shared" si="144"/>
        <v>42114.044618055552</v>
      </c>
      <c r="M1045" s="13">
        <f t="shared" si="145"/>
        <v>2015</v>
      </c>
      <c r="N1045" t="b">
        <v>0</v>
      </c>
      <c r="O1045">
        <v>292</v>
      </c>
      <c r="P1045" t="b">
        <v>0</v>
      </c>
      <c r="Q1045" t="s">
        <v>8280</v>
      </c>
      <c r="R1045" s="6">
        <f t="shared" si="146"/>
        <v>-0.91463000000000005</v>
      </c>
      <c r="S1045" s="10">
        <f t="shared" si="147"/>
        <v>29.236301369863014</v>
      </c>
      <c r="T1045" t="str">
        <f t="shared" si="148"/>
        <v>journalism/</v>
      </c>
      <c r="U1045" t="str">
        <f t="shared" si="149"/>
        <v>audio</v>
      </c>
      <c r="V1045">
        <f t="shared" si="150"/>
        <v>11</v>
      </c>
      <c r="W1045">
        <f t="shared" si="151"/>
        <v>16</v>
      </c>
    </row>
    <row r="1046" spans="1:23" ht="45" x14ac:dyDescent="0.25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f t="shared" si="152"/>
        <v>42068.643749999996</v>
      </c>
      <c r="K1046">
        <v>1420668801</v>
      </c>
      <c r="L1046" s="14">
        <f t="shared" si="144"/>
        <v>42011.717604166661</v>
      </c>
      <c r="M1046" s="13">
        <f t="shared" si="145"/>
        <v>2015</v>
      </c>
      <c r="N1046" t="b">
        <v>0</v>
      </c>
      <c r="O1046">
        <v>2</v>
      </c>
      <c r="P1046" t="b">
        <v>0</v>
      </c>
      <c r="Q1046" t="s">
        <v>8280</v>
      </c>
      <c r="R1046" s="6">
        <f t="shared" si="146"/>
        <v>-0.99914285714285711</v>
      </c>
      <c r="S1046" s="10">
        <f t="shared" si="147"/>
        <v>3</v>
      </c>
      <c r="T1046" t="str">
        <f t="shared" si="148"/>
        <v>journalism/</v>
      </c>
      <c r="U1046" t="str">
        <f t="shared" si="149"/>
        <v>audio</v>
      </c>
      <c r="V1046">
        <f t="shared" si="150"/>
        <v>11</v>
      </c>
      <c r="W1046">
        <f t="shared" si="151"/>
        <v>16</v>
      </c>
    </row>
    <row r="1047" spans="1:23" ht="45" x14ac:dyDescent="0.25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f t="shared" si="152"/>
        <v>41874.666087962956</v>
      </c>
      <c r="K1047">
        <v>1406235550</v>
      </c>
      <c r="L1047" s="14">
        <f t="shared" si="144"/>
        <v>41844.666087962956</v>
      </c>
      <c r="M1047" s="13">
        <f t="shared" si="145"/>
        <v>2014</v>
      </c>
      <c r="N1047" t="b">
        <v>0</v>
      </c>
      <c r="O1047">
        <v>8</v>
      </c>
      <c r="P1047" t="b">
        <v>0</v>
      </c>
      <c r="Q1047" t="s">
        <v>8280</v>
      </c>
      <c r="R1047" s="6">
        <f t="shared" si="146"/>
        <v>-0.97340000000000004</v>
      </c>
      <c r="S1047" s="10">
        <f t="shared" si="147"/>
        <v>33.25</v>
      </c>
      <c r="T1047" t="str">
        <f t="shared" si="148"/>
        <v>journalism/</v>
      </c>
      <c r="U1047" t="str">
        <f t="shared" si="149"/>
        <v>audio</v>
      </c>
      <c r="V1047">
        <f t="shared" si="150"/>
        <v>11</v>
      </c>
      <c r="W1047">
        <f t="shared" si="151"/>
        <v>16</v>
      </c>
    </row>
    <row r="1048" spans="1:23" ht="45" x14ac:dyDescent="0.25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f t="shared" si="152"/>
        <v>42364.643055555549</v>
      </c>
      <c r="K1048">
        <v>1447273560</v>
      </c>
      <c r="L1048" s="14">
        <f t="shared" si="144"/>
        <v>42319.643055555549</v>
      </c>
      <c r="M1048" s="13">
        <f t="shared" si="145"/>
        <v>2015</v>
      </c>
      <c r="N1048" t="b">
        <v>0</v>
      </c>
      <c r="O1048">
        <v>0</v>
      </c>
      <c r="P1048" t="b">
        <v>0</v>
      </c>
      <c r="Q1048" t="s">
        <v>8280</v>
      </c>
      <c r="R1048" s="6">
        <f t="shared" si="146"/>
        <v>-1</v>
      </c>
      <c r="S1048" s="10" t="e">
        <f t="shared" si="147"/>
        <v>#DIV/0!</v>
      </c>
      <c r="T1048" t="str">
        <f t="shared" si="148"/>
        <v>journalism/</v>
      </c>
      <c r="U1048" t="str">
        <f t="shared" si="149"/>
        <v>audio</v>
      </c>
      <c r="V1048">
        <f t="shared" si="150"/>
        <v>11</v>
      </c>
      <c r="W1048">
        <f t="shared" si="151"/>
        <v>16</v>
      </c>
    </row>
    <row r="1049" spans="1:23" ht="45" x14ac:dyDescent="0.25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f t="shared" si="152"/>
        <v>41948.65179398148</v>
      </c>
      <c r="K1049">
        <v>1412624315</v>
      </c>
      <c r="L1049" s="14">
        <f t="shared" si="144"/>
        <v>41918.610127314816</v>
      </c>
      <c r="M1049" s="13">
        <f t="shared" si="145"/>
        <v>2014</v>
      </c>
      <c r="N1049" t="b">
        <v>0</v>
      </c>
      <c r="O1049">
        <v>1</v>
      </c>
      <c r="P1049" t="b">
        <v>0</v>
      </c>
      <c r="Q1049" t="s">
        <v>8280</v>
      </c>
      <c r="R1049" s="6">
        <f t="shared" si="146"/>
        <v>-0.99950000000000006</v>
      </c>
      <c r="S1049" s="10">
        <f t="shared" si="147"/>
        <v>1</v>
      </c>
      <c r="T1049" t="str">
        <f t="shared" si="148"/>
        <v>journalism/</v>
      </c>
      <c r="U1049" t="str">
        <f t="shared" si="149"/>
        <v>audio</v>
      </c>
      <c r="V1049">
        <f t="shared" si="150"/>
        <v>11</v>
      </c>
      <c r="W1049">
        <f t="shared" si="151"/>
        <v>16</v>
      </c>
    </row>
    <row r="1050" spans="1:23" ht="45" x14ac:dyDescent="0.25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f t="shared" si="152"/>
        <v>42637.844780092586</v>
      </c>
      <c r="K1050">
        <v>1471310189</v>
      </c>
      <c r="L1050" s="14">
        <f t="shared" si="144"/>
        <v>42597.844780092586</v>
      </c>
      <c r="M1050" s="13">
        <f t="shared" si="145"/>
        <v>2016</v>
      </c>
      <c r="N1050" t="b">
        <v>0</v>
      </c>
      <c r="O1050">
        <v>4</v>
      </c>
      <c r="P1050" t="b">
        <v>0</v>
      </c>
      <c r="Q1050" t="s">
        <v>8280</v>
      </c>
      <c r="R1050" s="6">
        <f t="shared" si="146"/>
        <v>-0.98586666666666667</v>
      </c>
      <c r="S1050" s="10">
        <f t="shared" si="147"/>
        <v>53</v>
      </c>
      <c r="T1050" t="str">
        <f t="shared" si="148"/>
        <v>journalism/</v>
      </c>
      <c r="U1050" t="str">
        <f t="shared" si="149"/>
        <v>audio</v>
      </c>
      <c r="V1050">
        <f t="shared" si="150"/>
        <v>11</v>
      </c>
      <c r="W1050">
        <f t="shared" si="151"/>
        <v>16</v>
      </c>
    </row>
    <row r="1051" spans="1:23" x14ac:dyDescent="0.25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f t="shared" si="152"/>
        <v>42412.222743055558</v>
      </c>
      <c r="K1051">
        <v>1452680445</v>
      </c>
      <c r="L1051" s="14">
        <f t="shared" si="144"/>
        <v>42382.222743055558</v>
      </c>
      <c r="M1051" s="13">
        <f t="shared" si="145"/>
        <v>2016</v>
      </c>
      <c r="N1051" t="b">
        <v>0</v>
      </c>
      <c r="O1051">
        <v>0</v>
      </c>
      <c r="P1051" t="b">
        <v>0</v>
      </c>
      <c r="Q1051" t="s">
        <v>8280</v>
      </c>
      <c r="R1051" s="6">
        <f t="shared" si="146"/>
        <v>-1</v>
      </c>
      <c r="S1051" s="10" t="e">
        <f t="shared" si="147"/>
        <v>#DIV/0!</v>
      </c>
      <c r="T1051" t="str">
        <f t="shared" si="148"/>
        <v>journalism/</v>
      </c>
      <c r="U1051" t="str">
        <f t="shared" si="149"/>
        <v>audio</v>
      </c>
      <c r="V1051">
        <f t="shared" si="150"/>
        <v>11</v>
      </c>
      <c r="W1051">
        <f t="shared" si="151"/>
        <v>16</v>
      </c>
    </row>
    <row r="1052" spans="1:23" x14ac:dyDescent="0.25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f t="shared" si="152"/>
        <v>42261.588854166665</v>
      </c>
      <c r="K1052">
        <v>1439665677</v>
      </c>
      <c r="L1052" s="14">
        <f t="shared" si="144"/>
        <v>42231.588854166665</v>
      </c>
      <c r="M1052" s="13">
        <f t="shared" si="145"/>
        <v>2015</v>
      </c>
      <c r="N1052" t="b">
        <v>0</v>
      </c>
      <c r="O1052">
        <v>0</v>
      </c>
      <c r="P1052" t="b">
        <v>0</v>
      </c>
      <c r="Q1052" t="s">
        <v>8280</v>
      </c>
      <c r="R1052" s="6">
        <f t="shared" si="146"/>
        <v>-1</v>
      </c>
      <c r="S1052" s="10" t="e">
        <f t="shared" si="147"/>
        <v>#DIV/0!</v>
      </c>
      <c r="T1052" t="str">
        <f t="shared" si="148"/>
        <v>journalism/</v>
      </c>
      <c r="U1052" t="str">
        <f t="shared" si="149"/>
        <v>audio</v>
      </c>
      <c r="V1052">
        <f t="shared" si="150"/>
        <v>11</v>
      </c>
      <c r="W1052">
        <f t="shared" si="151"/>
        <v>16</v>
      </c>
    </row>
    <row r="1053" spans="1:23" ht="45" x14ac:dyDescent="0.25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f t="shared" si="152"/>
        <v>41877.805844907409</v>
      </c>
      <c r="K1053">
        <v>1406679625</v>
      </c>
      <c r="L1053" s="14">
        <f t="shared" si="144"/>
        <v>41849.805844907409</v>
      </c>
      <c r="M1053" s="13">
        <f t="shared" si="145"/>
        <v>2014</v>
      </c>
      <c r="N1053" t="b">
        <v>0</v>
      </c>
      <c r="O1053">
        <v>0</v>
      </c>
      <c r="P1053" t="b">
        <v>0</v>
      </c>
      <c r="Q1053" t="s">
        <v>8280</v>
      </c>
      <c r="R1053" s="6">
        <f t="shared" si="146"/>
        <v>-1</v>
      </c>
      <c r="S1053" s="10" t="e">
        <f t="shared" si="147"/>
        <v>#DIV/0!</v>
      </c>
      <c r="T1053" t="str">
        <f t="shared" si="148"/>
        <v>journalism/</v>
      </c>
      <c r="U1053" t="str">
        <f t="shared" si="149"/>
        <v>audio</v>
      </c>
      <c r="V1053">
        <f t="shared" si="150"/>
        <v>11</v>
      </c>
      <c r="W1053">
        <f t="shared" si="151"/>
        <v>16</v>
      </c>
    </row>
    <row r="1054" spans="1:23" ht="60" x14ac:dyDescent="0.25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f t="shared" si="152"/>
        <v>42527.631249999999</v>
      </c>
      <c r="K1054">
        <v>1461438495</v>
      </c>
      <c r="L1054" s="14">
        <f t="shared" si="144"/>
        <v>42483.589062499996</v>
      </c>
      <c r="M1054" s="13">
        <f t="shared" si="145"/>
        <v>2016</v>
      </c>
      <c r="N1054" t="b">
        <v>0</v>
      </c>
      <c r="O1054">
        <v>0</v>
      </c>
      <c r="P1054" t="b">
        <v>0</v>
      </c>
      <c r="Q1054" t="s">
        <v>8280</v>
      </c>
      <c r="R1054" s="6">
        <f t="shared" si="146"/>
        <v>-1</v>
      </c>
      <c r="S1054" s="10" t="e">
        <f t="shared" si="147"/>
        <v>#DIV/0!</v>
      </c>
      <c r="T1054" t="str">
        <f t="shared" si="148"/>
        <v>journalism/</v>
      </c>
      <c r="U1054" t="str">
        <f t="shared" si="149"/>
        <v>audio</v>
      </c>
      <c r="V1054">
        <f t="shared" si="150"/>
        <v>11</v>
      </c>
      <c r="W1054">
        <f t="shared" si="151"/>
        <v>16</v>
      </c>
    </row>
    <row r="1055" spans="1:23" ht="45" x14ac:dyDescent="0.25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f t="shared" si="152"/>
        <v>42799.964490740742</v>
      </c>
      <c r="K1055">
        <v>1486613332</v>
      </c>
      <c r="L1055" s="14">
        <f t="shared" si="144"/>
        <v>42774.964490740742</v>
      </c>
      <c r="M1055" s="13">
        <f t="shared" si="145"/>
        <v>2017</v>
      </c>
      <c r="N1055" t="b">
        <v>0</v>
      </c>
      <c r="O1055">
        <v>1</v>
      </c>
      <c r="P1055" t="b">
        <v>0</v>
      </c>
      <c r="Q1055" t="s">
        <v>8280</v>
      </c>
      <c r="R1055" s="6">
        <f t="shared" si="146"/>
        <v>-0.99</v>
      </c>
      <c r="S1055" s="10">
        <f t="shared" si="147"/>
        <v>15</v>
      </c>
      <c r="T1055" t="str">
        <f t="shared" si="148"/>
        <v>journalism/</v>
      </c>
      <c r="U1055" t="str">
        <f t="shared" si="149"/>
        <v>audio</v>
      </c>
      <c r="V1055">
        <f t="shared" si="150"/>
        <v>11</v>
      </c>
      <c r="W1055">
        <f t="shared" si="151"/>
        <v>16</v>
      </c>
    </row>
    <row r="1056" spans="1:23" ht="45" x14ac:dyDescent="0.25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f t="shared" si="152"/>
        <v>41861.708333333328</v>
      </c>
      <c r="K1056">
        <v>1405110399</v>
      </c>
      <c r="L1056" s="14">
        <f t="shared" si="144"/>
        <v>41831.643506944441</v>
      </c>
      <c r="M1056" s="13">
        <f t="shared" si="145"/>
        <v>2014</v>
      </c>
      <c r="N1056" t="b">
        <v>0</v>
      </c>
      <c r="O1056">
        <v>0</v>
      </c>
      <c r="P1056" t="b">
        <v>0</v>
      </c>
      <c r="Q1056" t="s">
        <v>8280</v>
      </c>
      <c r="R1056" s="6">
        <f t="shared" si="146"/>
        <v>-1</v>
      </c>
      <c r="S1056" s="10" t="e">
        <f t="shared" si="147"/>
        <v>#DIV/0!</v>
      </c>
      <c r="T1056" t="str">
        <f t="shared" si="148"/>
        <v>journalism/</v>
      </c>
      <c r="U1056" t="str">
        <f t="shared" si="149"/>
        <v>audio</v>
      </c>
      <c r="V1056">
        <f t="shared" si="150"/>
        <v>11</v>
      </c>
      <c r="W1056">
        <f t="shared" si="151"/>
        <v>16</v>
      </c>
    </row>
    <row r="1057" spans="1:23" ht="45" x14ac:dyDescent="0.25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f t="shared" si="152"/>
        <v>42436.784085648142</v>
      </c>
      <c r="K1057">
        <v>1454802545</v>
      </c>
      <c r="L1057" s="14">
        <f t="shared" si="144"/>
        <v>42406.784085648142</v>
      </c>
      <c r="M1057" s="13">
        <f t="shared" si="145"/>
        <v>2016</v>
      </c>
      <c r="N1057" t="b">
        <v>0</v>
      </c>
      <c r="O1057">
        <v>0</v>
      </c>
      <c r="P1057" t="b">
        <v>0</v>
      </c>
      <c r="Q1057" t="s">
        <v>8280</v>
      </c>
      <c r="R1057" s="6">
        <f t="shared" si="146"/>
        <v>-1</v>
      </c>
      <c r="S1057" s="10" t="e">
        <f t="shared" si="147"/>
        <v>#DIV/0!</v>
      </c>
      <c r="T1057" t="str">
        <f t="shared" si="148"/>
        <v>journalism/</v>
      </c>
      <c r="U1057" t="str">
        <f t="shared" si="149"/>
        <v>audio</v>
      </c>
      <c r="V1057">
        <f t="shared" si="150"/>
        <v>11</v>
      </c>
      <c r="W1057">
        <f t="shared" si="151"/>
        <v>16</v>
      </c>
    </row>
    <row r="1058" spans="1:23" ht="45" x14ac:dyDescent="0.25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f t="shared" si="152"/>
        <v>42118.469641203701</v>
      </c>
      <c r="K1058">
        <v>1424711777</v>
      </c>
      <c r="L1058" s="14">
        <f t="shared" si="144"/>
        <v>42058.511307870365</v>
      </c>
      <c r="M1058" s="13">
        <f t="shared" si="145"/>
        <v>2015</v>
      </c>
      <c r="N1058" t="b">
        <v>0</v>
      </c>
      <c r="O1058">
        <v>0</v>
      </c>
      <c r="P1058" t="b">
        <v>0</v>
      </c>
      <c r="Q1058" t="s">
        <v>8280</v>
      </c>
      <c r="R1058" s="6">
        <f t="shared" si="146"/>
        <v>-1</v>
      </c>
      <c r="S1058" s="10" t="e">
        <f t="shared" si="147"/>
        <v>#DIV/0!</v>
      </c>
      <c r="T1058" t="str">
        <f t="shared" si="148"/>
        <v>journalism/</v>
      </c>
      <c r="U1058" t="str">
        <f t="shared" si="149"/>
        <v>audio</v>
      </c>
      <c r="V1058">
        <f t="shared" si="150"/>
        <v>11</v>
      </c>
      <c r="W1058">
        <f t="shared" si="151"/>
        <v>16</v>
      </c>
    </row>
    <row r="1059" spans="1:23" ht="30" x14ac:dyDescent="0.25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f t="shared" si="152"/>
        <v>42708.704664351848</v>
      </c>
      <c r="K1059">
        <v>1478292883</v>
      </c>
      <c r="L1059" s="14">
        <f t="shared" si="144"/>
        <v>42678.662997685184</v>
      </c>
      <c r="M1059" s="13">
        <f t="shared" si="145"/>
        <v>2016</v>
      </c>
      <c r="N1059" t="b">
        <v>0</v>
      </c>
      <c r="O1059">
        <v>0</v>
      </c>
      <c r="P1059" t="b">
        <v>0</v>
      </c>
      <c r="Q1059" t="s">
        <v>8280</v>
      </c>
      <c r="R1059" s="6">
        <f t="shared" si="146"/>
        <v>-1</v>
      </c>
      <c r="S1059" s="10" t="e">
        <f t="shared" si="147"/>
        <v>#DIV/0!</v>
      </c>
      <c r="T1059" t="str">
        <f t="shared" si="148"/>
        <v>journalism/</v>
      </c>
      <c r="U1059" t="str">
        <f t="shared" si="149"/>
        <v>audio</v>
      </c>
      <c r="V1059">
        <f t="shared" si="150"/>
        <v>11</v>
      </c>
      <c r="W1059">
        <f t="shared" si="151"/>
        <v>16</v>
      </c>
    </row>
    <row r="1060" spans="1:23" ht="45" x14ac:dyDescent="0.25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f t="shared" si="152"/>
        <v>42088.791666666664</v>
      </c>
      <c r="K1060">
        <v>1423777043</v>
      </c>
      <c r="L1060" s="14">
        <f t="shared" si="144"/>
        <v>42047.692627314813</v>
      </c>
      <c r="M1060" s="13">
        <f t="shared" si="145"/>
        <v>2015</v>
      </c>
      <c r="N1060" t="b">
        <v>0</v>
      </c>
      <c r="O1060">
        <v>0</v>
      </c>
      <c r="P1060" t="b">
        <v>0</v>
      </c>
      <c r="Q1060" t="s">
        <v>8280</v>
      </c>
      <c r="R1060" s="6">
        <f t="shared" si="146"/>
        <v>-1</v>
      </c>
      <c r="S1060" s="10" t="e">
        <f t="shared" si="147"/>
        <v>#DIV/0!</v>
      </c>
      <c r="T1060" t="str">
        <f t="shared" si="148"/>
        <v>journalism/</v>
      </c>
      <c r="U1060" t="str">
        <f t="shared" si="149"/>
        <v>audio</v>
      </c>
      <c r="V1060">
        <f t="shared" si="150"/>
        <v>11</v>
      </c>
      <c r="W1060">
        <f t="shared" si="151"/>
        <v>16</v>
      </c>
    </row>
    <row r="1061" spans="1:23" x14ac:dyDescent="0.25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f t="shared" si="152"/>
        <v>42076.54</v>
      </c>
      <c r="K1061">
        <v>1423681056</v>
      </c>
      <c r="L1061" s="14">
        <f t="shared" si="144"/>
        <v>42046.581666666665</v>
      </c>
      <c r="M1061" s="13">
        <f t="shared" si="145"/>
        <v>2015</v>
      </c>
      <c r="N1061" t="b">
        <v>0</v>
      </c>
      <c r="O1061">
        <v>0</v>
      </c>
      <c r="P1061" t="b">
        <v>0</v>
      </c>
      <c r="Q1061" t="s">
        <v>8280</v>
      </c>
      <c r="R1061" s="6">
        <f t="shared" si="146"/>
        <v>-1</v>
      </c>
      <c r="S1061" s="10" t="e">
        <f t="shared" si="147"/>
        <v>#DIV/0!</v>
      </c>
      <c r="T1061" t="str">
        <f t="shared" si="148"/>
        <v>journalism/</v>
      </c>
      <c r="U1061" t="str">
        <f t="shared" si="149"/>
        <v>audio</v>
      </c>
      <c r="V1061">
        <f t="shared" si="150"/>
        <v>11</v>
      </c>
      <c r="W1061">
        <f t="shared" si="151"/>
        <v>16</v>
      </c>
    </row>
    <row r="1062" spans="1:23" ht="45" x14ac:dyDescent="0.25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f t="shared" si="152"/>
        <v>42109.704780092587</v>
      </c>
      <c r="K1062">
        <v>1426542893</v>
      </c>
      <c r="L1062" s="14">
        <f t="shared" si="144"/>
        <v>42079.704780092587</v>
      </c>
      <c r="M1062" s="13">
        <f t="shared" si="145"/>
        <v>2015</v>
      </c>
      <c r="N1062" t="b">
        <v>0</v>
      </c>
      <c r="O1062">
        <v>1</v>
      </c>
      <c r="P1062" t="b">
        <v>0</v>
      </c>
      <c r="Q1062" t="s">
        <v>8280</v>
      </c>
      <c r="R1062" s="6">
        <f t="shared" si="146"/>
        <v>-0.99</v>
      </c>
      <c r="S1062" s="10">
        <f t="shared" si="147"/>
        <v>50</v>
      </c>
      <c r="T1062" t="str">
        <f t="shared" si="148"/>
        <v>journalism/</v>
      </c>
      <c r="U1062" t="str">
        <f t="shared" si="149"/>
        <v>audio</v>
      </c>
      <c r="V1062">
        <f t="shared" si="150"/>
        <v>11</v>
      </c>
      <c r="W1062">
        <f t="shared" si="151"/>
        <v>16</v>
      </c>
    </row>
    <row r="1063" spans="1:23" ht="30" x14ac:dyDescent="0.25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f t="shared" si="152"/>
        <v>42491.833333333336</v>
      </c>
      <c r="K1063">
        <v>1456987108</v>
      </c>
      <c r="L1063" s="14">
        <f t="shared" si="144"/>
        <v>42432.068379629629</v>
      </c>
      <c r="M1063" s="13">
        <f t="shared" si="145"/>
        <v>2016</v>
      </c>
      <c r="N1063" t="b">
        <v>0</v>
      </c>
      <c r="O1063">
        <v>0</v>
      </c>
      <c r="P1063" t="b">
        <v>0</v>
      </c>
      <c r="Q1063" t="s">
        <v>8280</v>
      </c>
      <c r="R1063" s="6">
        <f t="shared" si="146"/>
        <v>-1</v>
      </c>
      <c r="S1063" s="10" t="e">
        <f t="shared" si="147"/>
        <v>#DIV/0!</v>
      </c>
      <c r="T1063" t="str">
        <f t="shared" si="148"/>
        <v>journalism/</v>
      </c>
      <c r="U1063" t="str">
        <f t="shared" si="149"/>
        <v>audio</v>
      </c>
      <c r="V1063">
        <f t="shared" si="150"/>
        <v>11</v>
      </c>
      <c r="W1063">
        <f t="shared" si="151"/>
        <v>16</v>
      </c>
    </row>
    <row r="1064" spans="1:23" x14ac:dyDescent="0.25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f t="shared" si="152"/>
        <v>42563.598854166667</v>
      </c>
      <c r="K1064">
        <v>1467746541</v>
      </c>
      <c r="L1064" s="14">
        <f t="shared" si="144"/>
        <v>42556.598854166667</v>
      </c>
      <c r="M1064" s="13">
        <f t="shared" si="145"/>
        <v>2016</v>
      </c>
      <c r="N1064" t="b">
        <v>0</v>
      </c>
      <c r="O1064">
        <v>4</v>
      </c>
      <c r="P1064" t="b">
        <v>0</v>
      </c>
      <c r="Q1064" t="s">
        <v>8280</v>
      </c>
      <c r="R1064" s="6">
        <f t="shared" si="146"/>
        <v>-4.5226130653266333E-2</v>
      </c>
      <c r="S1064" s="10">
        <f t="shared" si="147"/>
        <v>47.5</v>
      </c>
      <c r="T1064" t="str">
        <f t="shared" si="148"/>
        <v>journalism/</v>
      </c>
      <c r="U1064" t="str">
        <f t="shared" si="149"/>
        <v>audio</v>
      </c>
      <c r="V1064">
        <f t="shared" si="150"/>
        <v>11</v>
      </c>
      <c r="W1064">
        <f t="shared" si="151"/>
        <v>16</v>
      </c>
    </row>
    <row r="1065" spans="1:23" ht="45" x14ac:dyDescent="0.25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f t="shared" si="152"/>
        <v>42612.822476851848</v>
      </c>
      <c r="K1065">
        <v>1470012262</v>
      </c>
      <c r="L1065" s="14">
        <f t="shared" si="144"/>
        <v>42582.822476851848</v>
      </c>
      <c r="M1065" s="13">
        <f t="shared" si="145"/>
        <v>2016</v>
      </c>
      <c r="N1065" t="b">
        <v>0</v>
      </c>
      <c r="O1065">
        <v>0</v>
      </c>
      <c r="P1065" t="b">
        <v>0</v>
      </c>
      <c r="Q1065" t="s">
        <v>8280</v>
      </c>
      <c r="R1065" s="6">
        <f t="shared" si="146"/>
        <v>-1</v>
      </c>
      <c r="S1065" s="10" t="e">
        <f t="shared" si="147"/>
        <v>#DIV/0!</v>
      </c>
      <c r="T1065" t="str">
        <f t="shared" si="148"/>
        <v>journalism/</v>
      </c>
      <c r="U1065" t="str">
        <f t="shared" si="149"/>
        <v>audio</v>
      </c>
      <c r="V1065">
        <f t="shared" si="150"/>
        <v>11</v>
      </c>
      <c r="W1065">
        <f t="shared" si="151"/>
        <v>16</v>
      </c>
    </row>
    <row r="1066" spans="1:23" ht="45" x14ac:dyDescent="0.25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f t="shared" si="152"/>
        <v>41462.019710648143</v>
      </c>
      <c r="K1066">
        <v>1369286903</v>
      </c>
      <c r="L1066" s="14">
        <f t="shared" si="144"/>
        <v>41417.019710648143</v>
      </c>
      <c r="M1066" s="13">
        <f t="shared" si="145"/>
        <v>2013</v>
      </c>
      <c r="N1066" t="b">
        <v>0</v>
      </c>
      <c r="O1066">
        <v>123</v>
      </c>
      <c r="P1066" t="b">
        <v>0</v>
      </c>
      <c r="Q1066" t="s">
        <v>8281</v>
      </c>
      <c r="R1066" s="6">
        <f t="shared" si="146"/>
        <v>-0.9102555555555556</v>
      </c>
      <c r="S1066" s="10">
        <f t="shared" si="147"/>
        <v>65.666666666666671</v>
      </c>
      <c r="T1066" t="str">
        <f t="shared" si="148"/>
        <v>games/</v>
      </c>
      <c r="U1066" t="str">
        <f t="shared" si="149"/>
        <v>video games</v>
      </c>
      <c r="V1066">
        <f t="shared" si="150"/>
        <v>6</v>
      </c>
      <c r="W1066">
        <f t="shared" si="151"/>
        <v>17</v>
      </c>
    </row>
    <row r="1067" spans="1:23" ht="45" x14ac:dyDescent="0.25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f t="shared" si="152"/>
        <v>41689.172708333332</v>
      </c>
      <c r="K1067">
        <v>1390381722</v>
      </c>
      <c r="L1067" s="14">
        <f t="shared" si="144"/>
        <v>41661.172708333332</v>
      </c>
      <c r="M1067" s="13">
        <f t="shared" si="145"/>
        <v>2014</v>
      </c>
      <c r="N1067" t="b">
        <v>0</v>
      </c>
      <c r="O1067">
        <v>5</v>
      </c>
      <c r="P1067" t="b">
        <v>0</v>
      </c>
      <c r="Q1067" t="s">
        <v>8281</v>
      </c>
      <c r="R1067" s="6">
        <f t="shared" si="146"/>
        <v>-0.97299999999999998</v>
      </c>
      <c r="S1067" s="10">
        <f t="shared" si="147"/>
        <v>16.2</v>
      </c>
      <c r="T1067" t="str">
        <f t="shared" si="148"/>
        <v>games/</v>
      </c>
      <c r="U1067" t="str">
        <f t="shared" si="149"/>
        <v>video games</v>
      </c>
      <c r="V1067">
        <f t="shared" si="150"/>
        <v>6</v>
      </c>
      <c r="W1067">
        <f t="shared" si="151"/>
        <v>17</v>
      </c>
    </row>
    <row r="1068" spans="1:23" ht="45" x14ac:dyDescent="0.25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f t="shared" si="152"/>
        <v>41490.754421296289</v>
      </c>
      <c r="K1068">
        <v>1371769582</v>
      </c>
      <c r="L1068" s="14">
        <f t="shared" si="144"/>
        <v>41445.754421296289</v>
      </c>
      <c r="M1068" s="13">
        <f t="shared" si="145"/>
        <v>2013</v>
      </c>
      <c r="N1068" t="b">
        <v>0</v>
      </c>
      <c r="O1068">
        <v>148</v>
      </c>
      <c r="P1068" t="b">
        <v>0</v>
      </c>
      <c r="Q1068" t="s">
        <v>8281</v>
      </c>
      <c r="R1068" s="6">
        <f t="shared" si="146"/>
        <v>-0.96632666666666667</v>
      </c>
      <c r="S1068" s="10">
        <f t="shared" si="147"/>
        <v>34.128378378378379</v>
      </c>
      <c r="T1068" t="str">
        <f t="shared" si="148"/>
        <v>games/</v>
      </c>
      <c r="U1068" t="str">
        <f t="shared" si="149"/>
        <v>video games</v>
      </c>
      <c r="V1068">
        <f t="shared" si="150"/>
        <v>6</v>
      </c>
      <c r="W1068">
        <f t="shared" si="151"/>
        <v>17</v>
      </c>
    </row>
    <row r="1069" spans="1:23" ht="45" x14ac:dyDescent="0.25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f t="shared" si="152"/>
        <v>41629.647349537037</v>
      </c>
      <c r="K1069">
        <v>1385065931</v>
      </c>
      <c r="L1069" s="14">
        <f t="shared" si="144"/>
        <v>41599.647349537037</v>
      </c>
      <c r="M1069" s="13">
        <f t="shared" si="145"/>
        <v>2013</v>
      </c>
      <c r="N1069" t="b">
        <v>0</v>
      </c>
      <c r="O1069">
        <v>10</v>
      </c>
      <c r="P1069" t="b">
        <v>0</v>
      </c>
      <c r="Q1069" t="s">
        <v>8281</v>
      </c>
      <c r="R1069" s="6">
        <f t="shared" si="146"/>
        <v>-0.74</v>
      </c>
      <c r="S1069" s="10">
        <f t="shared" si="147"/>
        <v>13</v>
      </c>
      <c r="T1069" t="str">
        <f t="shared" si="148"/>
        <v>games/</v>
      </c>
      <c r="U1069" t="str">
        <f t="shared" si="149"/>
        <v>video games</v>
      </c>
      <c r="V1069">
        <f t="shared" si="150"/>
        <v>6</v>
      </c>
      <c r="W1069">
        <f t="shared" si="151"/>
        <v>17</v>
      </c>
    </row>
    <row r="1070" spans="1:23" ht="45" x14ac:dyDescent="0.25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f t="shared" si="152"/>
        <v>42470.121111111112</v>
      </c>
      <c r="K1070">
        <v>1457686464</v>
      </c>
      <c r="L1070" s="14">
        <f t="shared" si="144"/>
        <v>42440.162777777776</v>
      </c>
      <c r="M1070" s="13">
        <f t="shared" si="145"/>
        <v>2016</v>
      </c>
      <c r="N1070" t="b">
        <v>0</v>
      </c>
      <c r="O1070">
        <v>4</v>
      </c>
      <c r="P1070" t="b">
        <v>0</v>
      </c>
      <c r="Q1070" t="s">
        <v>8281</v>
      </c>
      <c r="R1070" s="6">
        <f t="shared" si="146"/>
        <v>-0.99850000000000005</v>
      </c>
      <c r="S1070" s="10">
        <f t="shared" si="147"/>
        <v>11.25</v>
      </c>
      <c r="T1070" t="str">
        <f t="shared" si="148"/>
        <v>games/</v>
      </c>
      <c r="U1070" t="str">
        <f t="shared" si="149"/>
        <v>video games</v>
      </c>
      <c r="V1070">
        <f t="shared" si="150"/>
        <v>6</v>
      </c>
      <c r="W1070">
        <f t="shared" si="151"/>
        <v>17</v>
      </c>
    </row>
    <row r="1071" spans="1:23" ht="45" x14ac:dyDescent="0.25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f t="shared" si="152"/>
        <v>41604.06318287037</v>
      </c>
      <c r="K1071">
        <v>1382679059</v>
      </c>
      <c r="L1071" s="14">
        <f t="shared" si="144"/>
        <v>41572.021516203698</v>
      </c>
      <c r="M1071" s="13">
        <f t="shared" si="145"/>
        <v>2013</v>
      </c>
      <c r="N1071" t="b">
        <v>0</v>
      </c>
      <c r="O1071">
        <v>21</v>
      </c>
      <c r="P1071" t="b">
        <v>0</v>
      </c>
      <c r="Q1071" t="s">
        <v>8281</v>
      </c>
      <c r="R1071" s="6">
        <f t="shared" si="146"/>
        <v>-0.61363636363636365</v>
      </c>
      <c r="S1071" s="10">
        <f t="shared" si="147"/>
        <v>40.476190476190474</v>
      </c>
      <c r="T1071" t="str">
        <f t="shared" si="148"/>
        <v>games/</v>
      </c>
      <c r="U1071" t="str">
        <f t="shared" si="149"/>
        <v>video games</v>
      </c>
      <c r="V1071">
        <f t="shared" si="150"/>
        <v>6</v>
      </c>
      <c r="W1071">
        <f t="shared" si="151"/>
        <v>17</v>
      </c>
    </row>
    <row r="1072" spans="1:23" ht="45" x14ac:dyDescent="0.25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f t="shared" si="152"/>
        <v>41182.803495370368</v>
      </c>
      <c r="K1072">
        <v>1347322622</v>
      </c>
      <c r="L1072" s="14">
        <f t="shared" si="144"/>
        <v>41162.803495370368</v>
      </c>
      <c r="M1072" s="13">
        <f t="shared" si="145"/>
        <v>2012</v>
      </c>
      <c r="N1072" t="b">
        <v>0</v>
      </c>
      <c r="O1072">
        <v>2</v>
      </c>
      <c r="P1072" t="b">
        <v>0</v>
      </c>
      <c r="Q1072" t="s">
        <v>8281</v>
      </c>
      <c r="R1072" s="6">
        <f t="shared" si="146"/>
        <v>-0.99299999999999999</v>
      </c>
      <c r="S1072" s="10">
        <f t="shared" si="147"/>
        <v>35</v>
      </c>
      <c r="T1072" t="str">
        <f t="shared" si="148"/>
        <v>games/</v>
      </c>
      <c r="U1072" t="str">
        <f t="shared" si="149"/>
        <v>video games</v>
      </c>
      <c r="V1072">
        <f t="shared" si="150"/>
        <v>6</v>
      </c>
      <c r="W1072">
        <f t="shared" si="151"/>
        <v>17</v>
      </c>
    </row>
    <row r="1073" spans="1:23" ht="45" x14ac:dyDescent="0.25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f t="shared" si="152"/>
        <v>42325.586724537039</v>
      </c>
      <c r="K1073">
        <v>1445191493</v>
      </c>
      <c r="L1073" s="14">
        <f t="shared" si="144"/>
        <v>42295.545057870368</v>
      </c>
      <c r="M1073" s="13">
        <f t="shared" si="145"/>
        <v>2015</v>
      </c>
      <c r="N1073" t="b">
        <v>0</v>
      </c>
      <c r="O1073">
        <v>0</v>
      </c>
      <c r="P1073" t="b">
        <v>0</v>
      </c>
      <c r="Q1073" t="s">
        <v>8281</v>
      </c>
      <c r="R1073" s="6">
        <f t="shared" si="146"/>
        <v>-1</v>
      </c>
      <c r="S1073" s="10" t="e">
        <f t="shared" si="147"/>
        <v>#DIV/0!</v>
      </c>
      <c r="T1073" t="str">
        <f t="shared" si="148"/>
        <v>games/</v>
      </c>
      <c r="U1073" t="str">
        <f t="shared" si="149"/>
        <v>video games</v>
      </c>
      <c r="V1073">
        <f t="shared" si="150"/>
        <v>6</v>
      </c>
      <c r="W1073">
        <f t="shared" si="151"/>
        <v>17</v>
      </c>
    </row>
    <row r="1074" spans="1:23" ht="45" x14ac:dyDescent="0.25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f t="shared" si="152"/>
        <v>41675.623807870368</v>
      </c>
      <c r="K1074">
        <v>1389038297</v>
      </c>
      <c r="L1074" s="14">
        <f t="shared" si="144"/>
        <v>41645.623807870368</v>
      </c>
      <c r="M1074" s="13">
        <f t="shared" si="145"/>
        <v>2014</v>
      </c>
      <c r="N1074" t="b">
        <v>0</v>
      </c>
      <c r="O1074">
        <v>4</v>
      </c>
      <c r="P1074" t="b">
        <v>0</v>
      </c>
      <c r="Q1074" t="s">
        <v>8281</v>
      </c>
      <c r="R1074" s="6">
        <f t="shared" si="146"/>
        <v>-0.99931999999999999</v>
      </c>
      <c r="S1074" s="10">
        <f t="shared" si="147"/>
        <v>12.75</v>
      </c>
      <c r="T1074" t="str">
        <f t="shared" si="148"/>
        <v>games/</v>
      </c>
      <c r="U1074" t="str">
        <f t="shared" si="149"/>
        <v>video games</v>
      </c>
      <c r="V1074">
        <f t="shared" si="150"/>
        <v>6</v>
      </c>
      <c r="W1074">
        <f t="shared" si="151"/>
        <v>17</v>
      </c>
    </row>
    <row r="1075" spans="1:23" ht="30" x14ac:dyDescent="0.25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f t="shared" si="152"/>
        <v>40832.756261574068</v>
      </c>
      <c r="K1075">
        <v>1316214541</v>
      </c>
      <c r="L1075" s="14">
        <f t="shared" si="144"/>
        <v>40802.756261574068</v>
      </c>
      <c r="M1075" s="13">
        <f t="shared" si="145"/>
        <v>2011</v>
      </c>
      <c r="N1075" t="b">
        <v>0</v>
      </c>
      <c r="O1075">
        <v>1</v>
      </c>
      <c r="P1075" t="b">
        <v>0</v>
      </c>
      <c r="Q1075" t="s">
        <v>8281</v>
      </c>
      <c r="R1075" s="6">
        <f t="shared" si="146"/>
        <v>-0.98666666666666669</v>
      </c>
      <c r="S1075" s="10">
        <f t="shared" si="147"/>
        <v>10</v>
      </c>
      <c r="T1075" t="str">
        <f t="shared" si="148"/>
        <v>games/</v>
      </c>
      <c r="U1075" t="str">
        <f t="shared" si="149"/>
        <v>video games</v>
      </c>
      <c r="V1075">
        <f t="shared" si="150"/>
        <v>6</v>
      </c>
      <c r="W1075">
        <f t="shared" si="151"/>
        <v>17</v>
      </c>
    </row>
    <row r="1076" spans="1:23" ht="45" x14ac:dyDescent="0.25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f t="shared" si="152"/>
        <v>41642.964641203704</v>
      </c>
      <c r="K1076">
        <v>1386216545</v>
      </c>
      <c r="L1076" s="14">
        <f t="shared" si="144"/>
        <v>41612.964641203704</v>
      </c>
      <c r="M1076" s="13">
        <f t="shared" si="145"/>
        <v>2013</v>
      </c>
      <c r="N1076" t="b">
        <v>0</v>
      </c>
      <c r="O1076">
        <v>30</v>
      </c>
      <c r="P1076" t="b">
        <v>0</v>
      </c>
      <c r="Q1076" t="s">
        <v>8281</v>
      </c>
      <c r="R1076" s="6">
        <f t="shared" si="146"/>
        <v>-0.93690740740740741</v>
      </c>
      <c r="S1076" s="10">
        <f t="shared" si="147"/>
        <v>113.56666666666666</v>
      </c>
      <c r="T1076" t="str">
        <f t="shared" si="148"/>
        <v>games/</v>
      </c>
      <c r="U1076" t="str">
        <f t="shared" si="149"/>
        <v>video games</v>
      </c>
      <c r="V1076">
        <f t="shared" si="150"/>
        <v>6</v>
      </c>
      <c r="W1076">
        <f t="shared" si="151"/>
        <v>17</v>
      </c>
    </row>
    <row r="1077" spans="1:23" ht="30" x14ac:dyDescent="0.25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f t="shared" si="152"/>
        <v>41035.695787037032</v>
      </c>
      <c r="K1077">
        <v>1333748516</v>
      </c>
      <c r="L1077" s="14">
        <f t="shared" si="144"/>
        <v>41005.695787037032</v>
      </c>
      <c r="M1077" s="13">
        <f t="shared" si="145"/>
        <v>2012</v>
      </c>
      <c r="N1077" t="b">
        <v>0</v>
      </c>
      <c r="O1077">
        <v>3</v>
      </c>
      <c r="P1077" t="b">
        <v>0</v>
      </c>
      <c r="Q1077" t="s">
        <v>8281</v>
      </c>
      <c r="R1077" s="6">
        <f t="shared" si="146"/>
        <v>-0.95499999999999996</v>
      </c>
      <c r="S1077" s="10">
        <f t="shared" si="147"/>
        <v>15</v>
      </c>
      <c r="T1077" t="str">
        <f t="shared" si="148"/>
        <v>games/</v>
      </c>
      <c r="U1077" t="str">
        <f t="shared" si="149"/>
        <v>video games</v>
      </c>
      <c r="V1077">
        <f t="shared" si="150"/>
        <v>6</v>
      </c>
      <c r="W1077">
        <f t="shared" si="151"/>
        <v>17</v>
      </c>
    </row>
    <row r="1078" spans="1:23" ht="45" x14ac:dyDescent="0.25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f t="shared" si="152"/>
        <v>41893.169560185182</v>
      </c>
      <c r="K1078">
        <v>1405674250</v>
      </c>
      <c r="L1078" s="14">
        <f t="shared" si="144"/>
        <v>41838.169560185182</v>
      </c>
      <c r="M1078" s="13">
        <f t="shared" si="145"/>
        <v>2014</v>
      </c>
      <c r="N1078" t="b">
        <v>0</v>
      </c>
      <c r="O1078">
        <v>975</v>
      </c>
      <c r="P1078" t="b">
        <v>0</v>
      </c>
      <c r="Q1078" t="s">
        <v>8281</v>
      </c>
      <c r="R1078" s="6">
        <f t="shared" si="146"/>
        <v>-0.37234666666666666</v>
      </c>
      <c r="S1078" s="10">
        <f t="shared" si="147"/>
        <v>48.281025641025643</v>
      </c>
      <c r="T1078" t="str">
        <f t="shared" si="148"/>
        <v>games/</v>
      </c>
      <c r="U1078" t="str">
        <f t="shared" si="149"/>
        <v>video games</v>
      </c>
      <c r="V1078">
        <f t="shared" si="150"/>
        <v>6</v>
      </c>
      <c r="W1078">
        <f t="shared" si="151"/>
        <v>17</v>
      </c>
    </row>
    <row r="1079" spans="1:23" ht="45" x14ac:dyDescent="0.25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f t="shared" si="152"/>
        <v>42382.958460648144</v>
      </c>
      <c r="K1079">
        <v>1450152011</v>
      </c>
      <c r="L1079" s="14">
        <f t="shared" si="144"/>
        <v>42352.958460648144</v>
      </c>
      <c r="M1079" s="13">
        <f t="shared" si="145"/>
        <v>2015</v>
      </c>
      <c r="N1079" t="b">
        <v>0</v>
      </c>
      <c r="O1079">
        <v>167</v>
      </c>
      <c r="P1079" t="b">
        <v>0</v>
      </c>
      <c r="Q1079" t="s">
        <v>8281</v>
      </c>
      <c r="R1079" s="6">
        <f t="shared" si="146"/>
        <v>-0.70623999999999998</v>
      </c>
      <c r="S1079" s="10">
        <f t="shared" si="147"/>
        <v>43.976047904191617</v>
      </c>
      <c r="T1079" t="str">
        <f t="shared" si="148"/>
        <v>games/</v>
      </c>
      <c r="U1079" t="str">
        <f t="shared" si="149"/>
        <v>video games</v>
      </c>
      <c r="V1079">
        <f t="shared" si="150"/>
        <v>6</v>
      </c>
      <c r="W1079">
        <f t="shared" si="151"/>
        <v>17</v>
      </c>
    </row>
    <row r="1080" spans="1:23" ht="45" x14ac:dyDescent="0.25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f t="shared" si="152"/>
        <v>40745.987511574072</v>
      </c>
      <c r="K1080">
        <v>1307421721</v>
      </c>
      <c r="L1080" s="14">
        <f t="shared" si="144"/>
        <v>40700.987511574072</v>
      </c>
      <c r="M1080" s="13">
        <f t="shared" si="145"/>
        <v>2011</v>
      </c>
      <c r="N1080" t="b">
        <v>0</v>
      </c>
      <c r="O1080">
        <v>5</v>
      </c>
      <c r="P1080" t="b">
        <v>0</v>
      </c>
      <c r="Q1080" t="s">
        <v>8281</v>
      </c>
      <c r="R1080" s="6">
        <f t="shared" si="146"/>
        <v>-0.92500000000000004</v>
      </c>
      <c r="S1080" s="10">
        <f t="shared" si="147"/>
        <v>9</v>
      </c>
      <c r="T1080" t="str">
        <f t="shared" si="148"/>
        <v>games/</v>
      </c>
      <c r="U1080" t="str">
        <f t="shared" si="149"/>
        <v>video games</v>
      </c>
      <c r="V1080">
        <f t="shared" si="150"/>
        <v>6</v>
      </c>
      <c r="W1080">
        <f t="shared" si="151"/>
        <v>17</v>
      </c>
    </row>
    <row r="1081" spans="1:23" ht="45" x14ac:dyDescent="0.25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f t="shared" si="152"/>
        <v>42504.358055555553</v>
      </c>
      <c r="K1081">
        <v>1461072936</v>
      </c>
      <c r="L1081" s="14">
        <f t="shared" si="144"/>
        <v>42479.358055555553</v>
      </c>
      <c r="M1081" s="13">
        <f t="shared" si="145"/>
        <v>2016</v>
      </c>
      <c r="N1081" t="b">
        <v>0</v>
      </c>
      <c r="O1081">
        <v>18</v>
      </c>
      <c r="P1081" t="b">
        <v>0</v>
      </c>
      <c r="Q1081" t="s">
        <v>8281</v>
      </c>
      <c r="R1081" s="6">
        <f t="shared" si="146"/>
        <v>-0.97392307692307689</v>
      </c>
      <c r="S1081" s="10">
        <f t="shared" si="147"/>
        <v>37.666666666666664</v>
      </c>
      <c r="T1081" t="str">
        <f t="shared" si="148"/>
        <v>games/</v>
      </c>
      <c r="U1081" t="str">
        <f t="shared" si="149"/>
        <v>video games</v>
      </c>
      <c r="V1081">
        <f t="shared" si="150"/>
        <v>6</v>
      </c>
      <c r="W1081">
        <f t="shared" si="151"/>
        <v>17</v>
      </c>
    </row>
    <row r="1082" spans="1:23" ht="30" x14ac:dyDescent="0.25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f t="shared" si="152"/>
        <v>41769.929780092592</v>
      </c>
      <c r="K1082">
        <v>1397186333</v>
      </c>
      <c r="L1082" s="14">
        <f t="shared" si="144"/>
        <v>41739.929780092592</v>
      </c>
      <c r="M1082" s="13">
        <f t="shared" si="145"/>
        <v>2014</v>
      </c>
      <c r="N1082" t="b">
        <v>0</v>
      </c>
      <c r="O1082">
        <v>98</v>
      </c>
      <c r="P1082" t="b">
        <v>0</v>
      </c>
      <c r="Q1082" t="s">
        <v>8281</v>
      </c>
      <c r="R1082" s="6">
        <f t="shared" si="146"/>
        <v>-0.90895000000000004</v>
      </c>
      <c r="S1082" s="10">
        <f t="shared" si="147"/>
        <v>18.581632653061224</v>
      </c>
      <c r="T1082" t="str">
        <f t="shared" si="148"/>
        <v>games/</v>
      </c>
      <c r="U1082" t="str">
        <f t="shared" si="149"/>
        <v>video games</v>
      </c>
      <c r="V1082">
        <f t="shared" si="150"/>
        <v>6</v>
      </c>
      <c r="W1082">
        <f t="shared" si="151"/>
        <v>17</v>
      </c>
    </row>
    <row r="1083" spans="1:23" ht="45" x14ac:dyDescent="0.25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f t="shared" si="152"/>
        <v>42032.718657407408</v>
      </c>
      <c r="K1083">
        <v>1419891292</v>
      </c>
      <c r="L1083" s="14">
        <f t="shared" si="144"/>
        <v>42002.718657407408</v>
      </c>
      <c r="M1083" s="13">
        <f t="shared" si="145"/>
        <v>2014</v>
      </c>
      <c r="N1083" t="b">
        <v>0</v>
      </c>
      <c r="O1083">
        <v>4</v>
      </c>
      <c r="P1083" t="b">
        <v>0</v>
      </c>
      <c r="Q1083" t="s">
        <v>8281</v>
      </c>
      <c r="R1083" s="6">
        <f t="shared" si="146"/>
        <v>-0.99982352941176467</v>
      </c>
      <c r="S1083" s="10">
        <f t="shared" si="147"/>
        <v>3</v>
      </c>
      <c r="T1083" t="str">
        <f t="shared" si="148"/>
        <v>games/</v>
      </c>
      <c r="U1083" t="str">
        <f t="shared" si="149"/>
        <v>video games</v>
      </c>
      <c r="V1083">
        <f t="shared" si="150"/>
        <v>6</v>
      </c>
      <c r="W1083">
        <f t="shared" si="151"/>
        <v>17</v>
      </c>
    </row>
    <row r="1084" spans="1:23" ht="30" x14ac:dyDescent="0.25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f t="shared" si="152"/>
        <v>41131.697777777772</v>
      </c>
      <c r="K1084">
        <v>1342043088</v>
      </c>
      <c r="L1084" s="14">
        <f t="shared" si="144"/>
        <v>41101.697777777772</v>
      </c>
      <c r="M1084" s="13">
        <f t="shared" si="145"/>
        <v>2012</v>
      </c>
      <c r="N1084" t="b">
        <v>0</v>
      </c>
      <c r="O1084">
        <v>3</v>
      </c>
      <c r="P1084" t="b">
        <v>0</v>
      </c>
      <c r="Q1084" t="s">
        <v>8281</v>
      </c>
      <c r="R1084" s="6">
        <f t="shared" si="146"/>
        <v>-0.99439999999999995</v>
      </c>
      <c r="S1084" s="10">
        <f t="shared" si="147"/>
        <v>18.666666666666668</v>
      </c>
      <c r="T1084" t="str">
        <f t="shared" si="148"/>
        <v>games/</v>
      </c>
      <c r="U1084" t="str">
        <f t="shared" si="149"/>
        <v>video games</v>
      </c>
      <c r="V1084">
        <f t="shared" si="150"/>
        <v>6</v>
      </c>
      <c r="W1084">
        <f t="shared" si="151"/>
        <v>17</v>
      </c>
    </row>
    <row r="1085" spans="1:23" ht="45" x14ac:dyDescent="0.25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f t="shared" si="152"/>
        <v>41853.451192129629</v>
      </c>
      <c r="K1085">
        <v>1401810583</v>
      </c>
      <c r="L1085" s="14">
        <f t="shared" si="144"/>
        <v>41793.451192129629</v>
      </c>
      <c r="M1085" s="13">
        <f t="shared" si="145"/>
        <v>2014</v>
      </c>
      <c r="N1085" t="b">
        <v>0</v>
      </c>
      <c r="O1085">
        <v>1</v>
      </c>
      <c r="P1085" t="b">
        <v>0</v>
      </c>
      <c r="Q1085" t="s">
        <v>8281</v>
      </c>
      <c r="R1085" s="6">
        <f t="shared" si="146"/>
        <v>-0.99180000000000001</v>
      </c>
      <c r="S1085" s="10">
        <f t="shared" si="147"/>
        <v>410</v>
      </c>
      <c r="T1085" t="str">
        <f t="shared" si="148"/>
        <v>games/</v>
      </c>
      <c r="U1085" t="str">
        <f t="shared" si="149"/>
        <v>video games</v>
      </c>
      <c r="V1085">
        <f t="shared" si="150"/>
        <v>6</v>
      </c>
      <c r="W1085">
        <f t="shared" si="151"/>
        <v>17</v>
      </c>
    </row>
    <row r="1086" spans="1:23" x14ac:dyDescent="0.25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f t="shared" si="152"/>
        <v>41859.703749999993</v>
      </c>
      <c r="K1086">
        <v>1404942804</v>
      </c>
      <c r="L1086" s="14">
        <f t="shared" si="144"/>
        <v>41829.703749999993</v>
      </c>
      <c r="M1086" s="13">
        <f t="shared" si="145"/>
        <v>2014</v>
      </c>
      <c r="N1086" t="b">
        <v>0</v>
      </c>
      <c r="O1086">
        <v>0</v>
      </c>
      <c r="P1086" t="b">
        <v>0</v>
      </c>
      <c r="Q1086" t="s">
        <v>8281</v>
      </c>
      <c r="R1086" s="6">
        <f t="shared" si="146"/>
        <v>-1</v>
      </c>
      <c r="S1086" s="10" t="e">
        <f t="shared" si="147"/>
        <v>#DIV/0!</v>
      </c>
      <c r="T1086" t="str">
        <f t="shared" si="148"/>
        <v>games/</v>
      </c>
      <c r="U1086" t="str">
        <f t="shared" si="149"/>
        <v>video games</v>
      </c>
      <c r="V1086">
        <f t="shared" si="150"/>
        <v>6</v>
      </c>
      <c r="W1086">
        <f t="shared" si="151"/>
        <v>17</v>
      </c>
    </row>
    <row r="1087" spans="1:23" ht="30" x14ac:dyDescent="0.25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f t="shared" si="152"/>
        <v>42443.421006944445</v>
      </c>
      <c r="K1087">
        <v>1455379575</v>
      </c>
      <c r="L1087" s="14">
        <f t="shared" si="144"/>
        <v>42413.462673611109</v>
      </c>
      <c r="M1087" s="13">
        <f t="shared" si="145"/>
        <v>2016</v>
      </c>
      <c r="N1087" t="b">
        <v>0</v>
      </c>
      <c r="O1087">
        <v>9</v>
      </c>
      <c r="P1087" t="b">
        <v>0</v>
      </c>
      <c r="Q1087" t="s">
        <v>8281</v>
      </c>
      <c r="R1087" s="6">
        <f t="shared" si="146"/>
        <v>-0.96579999999999999</v>
      </c>
      <c r="S1087" s="10">
        <f t="shared" si="147"/>
        <v>114</v>
      </c>
      <c r="T1087" t="str">
        <f t="shared" si="148"/>
        <v>games/</v>
      </c>
      <c r="U1087" t="str">
        <f t="shared" si="149"/>
        <v>video games</v>
      </c>
      <c r="V1087">
        <f t="shared" si="150"/>
        <v>6</v>
      </c>
      <c r="W1087">
        <f t="shared" si="151"/>
        <v>17</v>
      </c>
    </row>
    <row r="1088" spans="1:23" x14ac:dyDescent="0.25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f t="shared" si="152"/>
        <v>41875.658460648148</v>
      </c>
      <c r="K1088">
        <v>1406321291</v>
      </c>
      <c r="L1088" s="14">
        <f t="shared" si="144"/>
        <v>41845.658460648148</v>
      </c>
      <c r="M1088" s="13">
        <f t="shared" si="145"/>
        <v>2014</v>
      </c>
      <c r="N1088" t="b">
        <v>0</v>
      </c>
      <c r="O1088">
        <v>2</v>
      </c>
      <c r="P1088" t="b">
        <v>0</v>
      </c>
      <c r="Q1088" t="s">
        <v>8281</v>
      </c>
      <c r="R1088" s="6">
        <f t="shared" si="146"/>
        <v>-0.99916666666666665</v>
      </c>
      <c r="S1088" s="10">
        <f t="shared" si="147"/>
        <v>7.5</v>
      </c>
      <c r="T1088" t="str">
        <f t="shared" si="148"/>
        <v>games/</v>
      </c>
      <c r="U1088" t="str">
        <f t="shared" si="149"/>
        <v>video games</v>
      </c>
      <c r="V1088">
        <f t="shared" si="150"/>
        <v>6</v>
      </c>
      <c r="W1088">
        <f t="shared" si="151"/>
        <v>17</v>
      </c>
    </row>
    <row r="1089" spans="1:23" ht="45" x14ac:dyDescent="0.25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f t="shared" si="152"/>
        <v>41805.505636574067</v>
      </c>
      <c r="K1089">
        <v>1400260087</v>
      </c>
      <c r="L1089" s="14">
        <f t="shared" si="144"/>
        <v>41775.505636574067</v>
      </c>
      <c r="M1089" s="13">
        <f t="shared" si="145"/>
        <v>2014</v>
      </c>
      <c r="N1089" t="b">
        <v>0</v>
      </c>
      <c r="O1089">
        <v>0</v>
      </c>
      <c r="P1089" t="b">
        <v>0</v>
      </c>
      <c r="Q1089" t="s">
        <v>8281</v>
      </c>
      <c r="R1089" s="6">
        <f t="shared" si="146"/>
        <v>-1</v>
      </c>
      <c r="S1089" s="10" t="e">
        <f t="shared" si="147"/>
        <v>#DIV/0!</v>
      </c>
      <c r="T1089" t="str">
        <f t="shared" si="148"/>
        <v>games/</v>
      </c>
      <c r="U1089" t="str">
        <f t="shared" si="149"/>
        <v>video games</v>
      </c>
      <c r="V1089">
        <f t="shared" si="150"/>
        <v>6</v>
      </c>
      <c r="W1089">
        <f t="shared" si="151"/>
        <v>17</v>
      </c>
    </row>
    <row r="1090" spans="1:23" ht="30" x14ac:dyDescent="0.25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f t="shared" si="152"/>
        <v>41753.591053240736</v>
      </c>
      <c r="K1090">
        <v>1395774667</v>
      </c>
      <c r="L1090" s="14">
        <f t="shared" si="144"/>
        <v>41723.591053240736</v>
      </c>
      <c r="M1090" s="13">
        <f t="shared" si="145"/>
        <v>2014</v>
      </c>
      <c r="N1090" t="b">
        <v>0</v>
      </c>
      <c r="O1090">
        <v>147</v>
      </c>
      <c r="P1090" t="b">
        <v>0</v>
      </c>
      <c r="Q1090" t="s">
        <v>8281</v>
      </c>
      <c r="R1090" s="6">
        <f t="shared" si="146"/>
        <v>-0.85817022222222228</v>
      </c>
      <c r="S1090" s="10">
        <f t="shared" si="147"/>
        <v>43.41727891156463</v>
      </c>
      <c r="T1090" t="str">
        <f t="shared" si="148"/>
        <v>games/</v>
      </c>
      <c r="U1090" t="str">
        <f t="shared" si="149"/>
        <v>video games</v>
      </c>
      <c r="V1090">
        <f t="shared" si="150"/>
        <v>6</v>
      </c>
      <c r="W1090">
        <f t="shared" si="151"/>
        <v>17</v>
      </c>
    </row>
    <row r="1091" spans="1:23" ht="30" x14ac:dyDescent="0.25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f t="shared" si="152"/>
        <v>42180.981192129628</v>
      </c>
      <c r="K1091">
        <v>1432701175</v>
      </c>
      <c r="L1091" s="14">
        <f t="shared" ref="L1091:L1154" si="153">(K1091/86400)+25569+(-5/24)</f>
        <v>42150.981192129628</v>
      </c>
      <c r="M1091" s="13">
        <f t="shared" ref="M1091:M1154" si="154">YEAR(L1091)</f>
        <v>2015</v>
      </c>
      <c r="N1091" t="b">
        <v>0</v>
      </c>
      <c r="O1091">
        <v>49</v>
      </c>
      <c r="P1091" t="b">
        <v>0</v>
      </c>
      <c r="Q1091" t="s">
        <v>8281</v>
      </c>
      <c r="R1091" s="6">
        <f t="shared" ref="R1091:R1154" si="155">(E1091-D1091)/D1091</f>
        <v>-0.92173333333333329</v>
      </c>
      <c r="S1091" s="10">
        <f t="shared" ref="S1091:S1154" si="156">E1091/O1091</f>
        <v>23.959183673469386</v>
      </c>
      <c r="T1091" t="str">
        <f t="shared" ref="T1091:T1154" si="157">LEFT(Q1091,V1091)</f>
        <v>games/</v>
      </c>
      <c r="U1091" t="str">
        <f t="shared" ref="U1091:U1154" si="158">RIGHT(Q1091, W1091-V1091)</f>
        <v>video games</v>
      </c>
      <c r="V1091">
        <f t="shared" ref="V1091:V1154" si="159">FIND("/",Q1091)</f>
        <v>6</v>
      </c>
      <c r="W1091">
        <f t="shared" ref="W1091:W1154" si="160">LEN(Q1091)</f>
        <v>17</v>
      </c>
    </row>
    <row r="1092" spans="1:23" ht="45" x14ac:dyDescent="0.25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f t="shared" ref="J1092:J1155" si="161">(I1092/86400)+25569+(-5/24)</f>
        <v>42152.977465277778</v>
      </c>
      <c r="K1092">
        <v>1430281653</v>
      </c>
      <c r="L1092" s="14">
        <f t="shared" si="153"/>
        <v>42122.977465277778</v>
      </c>
      <c r="M1092" s="13">
        <f t="shared" si="154"/>
        <v>2015</v>
      </c>
      <c r="N1092" t="b">
        <v>0</v>
      </c>
      <c r="O1092">
        <v>1</v>
      </c>
      <c r="P1092" t="b">
        <v>0</v>
      </c>
      <c r="Q1092" t="s">
        <v>8281</v>
      </c>
      <c r="R1092" s="6">
        <f t="shared" si="155"/>
        <v>-0.9996153550273098</v>
      </c>
      <c r="S1092" s="10">
        <f t="shared" si="156"/>
        <v>5</v>
      </c>
      <c r="T1092" t="str">
        <f t="shared" si="157"/>
        <v>games/</v>
      </c>
      <c r="U1092" t="str">
        <f t="shared" si="158"/>
        <v>video games</v>
      </c>
      <c r="V1092">
        <f t="shared" si="159"/>
        <v>6</v>
      </c>
      <c r="W1092">
        <f t="shared" si="160"/>
        <v>17</v>
      </c>
    </row>
    <row r="1093" spans="1:23" ht="45" x14ac:dyDescent="0.25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f t="shared" si="161"/>
        <v>42470.570277777777</v>
      </c>
      <c r="K1093">
        <v>1457725272</v>
      </c>
      <c r="L1093" s="14">
        <f t="shared" si="153"/>
        <v>42440.611944444441</v>
      </c>
      <c r="M1093" s="13">
        <f t="shared" si="154"/>
        <v>2016</v>
      </c>
      <c r="N1093" t="b">
        <v>0</v>
      </c>
      <c r="O1093">
        <v>2</v>
      </c>
      <c r="P1093" t="b">
        <v>0</v>
      </c>
      <c r="Q1093" t="s">
        <v>8281</v>
      </c>
      <c r="R1093" s="6">
        <f t="shared" si="155"/>
        <v>-0.875</v>
      </c>
      <c r="S1093" s="10">
        <f t="shared" si="156"/>
        <v>12.5</v>
      </c>
      <c r="T1093" t="str">
        <f t="shared" si="157"/>
        <v>games/</v>
      </c>
      <c r="U1093" t="str">
        <f t="shared" si="158"/>
        <v>video games</v>
      </c>
      <c r="V1093">
        <f t="shared" si="159"/>
        <v>6</v>
      </c>
      <c r="W1093">
        <f t="shared" si="160"/>
        <v>17</v>
      </c>
    </row>
    <row r="1094" spans="1:23" ht="45" x14ac:dyDescent="0.25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f t="shared" si="161"/>
        <v>41279.817569444444</v>
      </c>
      <c r="K1094">
        <v>1354840638</v>
      </c>
      <c r="L1094" s="14">
        <f t="shared" si="153"/>
        <v>41249.817569444444</v>
      </c>
      <c r="M1094" s="13">
        <f t="shared" si="154"/>
        <v>2012</v>
      </c>
      <c r="N1094" t="b">
        <v>0</v>
      </c>
      <c r="O1094">
        <v>7</v>
      </c>
      <c r="P1094" t="b">
        <v>0</v>
      </c>
      <c r="Q1094" t="s">
        <v>8281</v>
      </c>
      <c r="R1094" s="6">
        <f t="shared" si="155"/>
        <v>-0.98950000000000005</v>
      </c>
      <c r="S1094" s="10">
        <f t="shared" si="156"/>
        <v>3</v>
      </c>
      <c r="T1094" t="str">
        <f t="shared" si="157"/>
        <v>games/</v>
      </c>
      <c r="U1094" t="str">
        <f t="shared" si="158"/>
        <v>video games</v>
      </c>
      <c r="V1094">
        <f t="shared" si="159"/>
        <v>6</v>
      </c>
      <c r="W1094">
        <f t="shared" si="160"/>
        <v>17</v>
      </c>
    </row>
    <row r="1095" spans="1:23" ht="45" x14ac:dyDescent="0.25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f t="shared" si="161"/>
        <v>42411.765474537031</v>
      </c>
      <c r="K1095">
        <v>1453936937</v>
      </c>
      <c r="L1095" s="14">
        <f t="shared" si="153"/>
        <v>42396.765474537031</v>
      </c>
      <c r="M1095" s="13">
        <f t="shared" si="154"/>
        <v>2016</v>
      </c>
      <c r="N1095" t="b">
        <v>0</v>
      </c>
      <c r="O1095">
        <v>4</v>
      </c>
      <c r="P1095" t="b">
        <v>0</v>
      </c>
      <c r="Q1095" t="s">
        <v>8281</v>
      </c>
      <c r="R1095" s="6">
        <f t="shared" si="155"/>
        <v>-0.85916666666666663</v>
      </c>
      <c r="S1095" s="10">
        <f t="shared" si="156"/>
        <v>10.5625</v>
      </c>
      <c r="T1095" t="str">
        <f t="shared" si="157"/>
        <v>games/</v>
      </c>
      <c r="U1095" t="str">
        <f t="shared" si="158"/>
        <v>video games</v>
      </c>
      <c r="V1095">
        <f t="shared" si="159"/>
        <v>6</v>
      </c>
      <c r="W1095">
        <f t="shared" si="160"/>
        <v>17</v>
      </c>
    </row>
    <row r="1096" spans="1:23" ht="45" x14ac:dyDescent="0.25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f t="shared" si="161"/>
        <v>40825.505011574074</v>
      </c>
      <c r="K1096">
        <v>1315588033</v>
      </c>
      <c r="L1096" s="14">
        <f t="shared" si="153"/>
        <v>40795.505011574074</v>
      </c>
      <c r="M1096" s="13">
        <f t="shared" si="154"/>
        <v>2011</v>
      </c>
      <c r="N1096" t="b">
        <v>0</v>
      </c>
      <c r="O1096">
        <v>27</v>
      </c>
      <c r="P1096" t="b">
        <v>0</v>
      </c>
      <c r="Q1096" t="s">
        <v>8281</v>
      </c>
      <c r="R1096" s="6">
        <f t="shared" si="155"/>
        <v>-0.81699944444444439</v>
      </c>
      <c r="S1096" s="10">
        <f t="shared" si="156"/>
        <v>122.00037037037038</v>
      </c>
      <c r="T1096" t="str">
        <f t="shared" si="157"/>
        <v>games/</v>
      </c>
      <c r="U1096" t="str">
        <f t="shared" si="158"/>
        <v>video games</v>
      </c>
      <c r="V1096">
        <f t="shared" si="159"/>
        <v>6</v>
      </c>
      <c r="W1096">
        <f t="shared" si="160"/>
        <v>17</v>
      </c>
    </row>
    <row r="1097" spans="1:23" ht="45" x14ac:dyDescent="0.25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f t="shared" si="161"/>
        <v>41516.328935185185</v>
      </c>
      <c r="K1097">
        <v>1375275220</v>
      </c>
      <c r="L1097" s="14">
        <f t="shared" si="153"/>
        <v>41486.328935185185</v>
      </c>
      <c r="M1097" s="13">
        <f t="shared" si="154"/>
        <v>2013</v>
      </c>
      <c r="N1097" t="b">
        <v>0</v>
      </c>
      <c r="O1097">
        <v>94</v>
      </c>
      <c r="P1097" t="b">
        <v>0</v>
      </c>
      <c r="Q1097" t="s">
        <v>8281</v>
      </c>
      <c r="R1097" s="6">
        <f t="shared" si="155"/>
        <v>-0.94965200000000005</v>
      </c>
      <c r="S1097" s="10">
        <f t="shared" si="156"/>
        <v>267.80851063829789</v>
      </c>
      <c r="T1097" t="str">
        <f t="shared" si="157"/>
        <v>games/</v>
      </c>
      <c r="U1097" t="str">
        <f t="shared" si="158"/>
        <v>video games</v>
      </c>
      <c r="V1097">
        <f t="shared" si="159"/>
        <v>6</v>
      </c>
      <c r="W1097">
        <f t="shared" si="160"/>
        <v>17</v>
      </c>
    </row>
    <row r="1098" spans="1:23" ht="45" x14ac:dyDescent="0.25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f t="shared" si="161"/>
        <v>41915.9375</v>
      </c>
      <c r="K1098">
        <v>1409747154</v>
      </c>
      <c r="L1098" s="14">
        <f t="shared" si="153"/>
        <v>41885.309652777774</v>
      </c>
      <c r="M1098" s="13">
        <f t="shared" si="154"/>
        <v>2014</v>
      </c>
      <c r="N1098" t="b">
        <v>0</v>
      </c>
      <c r="O1098">
        <v>29</v>
      </c>
      <c r="P1098" t="b">
        <v>0</v>
      </c>
      <c r="Q1098" t="s">
        <v>8281</v>
      </c>
      <c r="R1098" s="6">
        <f t="shared" si="155"/>
        <v>-0.82066666666666666</v>
      </c>
      <c r="S1098" s="10">
        <f t="shared" si="156"/>
        <v>74.206896551724142</v>
      </c>
      <c r="T1098" t="str">
        <f t="shared" si="157"/>
        <v>games/</v>
      </c>
      <c r="U1098" t="str">
        <f t="shared" si="158"/>
        <v>video games</v>
      </c>
      <c r="V1098">
        <f t="shared" si="159"/>
        <v>6</v>
      </c>
      <c r="W1098">
        <f t="shared" si="160"/>
        <v>17</v>
      </c>
    </row>
    <row r="1099" spans="1:23" ht="45" x14ac:dyDescent="0.25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f t="shared" si="161"/>
        <v>41700.584224537037</v>
      </c>
      <c r="K1099">
        <v>1390330877</v>
      </c>
      <c r="L1099" s="14">
        <f t="shared" si="153"/>
        <v>41660.584224537037</v>
      </c>
      <c r="M1099" s="13">
        <f t="shared" si="154"/>
        <v>2014</v>
      </c>
      <c r="N1099" t="b">
        <v>0</v>
      </c>
      <c r="O1099">
        <v>7</v>
      </c>
      <c r="P1099" t="b">
        <v>0</v>
      </c>
      <c r="Q1099" t="s">
        <v>8281</v>
      </c>
      <c r="R1099" s="6">
        <f t="shared" si="155"/>
        <v>-0.99953000000000003</v>
      </c>
      <c r="S1099" s="10">
        <f t="shared" si="156"/>
        <v>6.7142857142857144</v>
      </c>
      <c r="T1099" t="str">
        <f t="shared" si="157"/>
        <v>games/</v>
      </c>
      <c r="U1099" t="str">
        <f t="shared" si="158"/>
        <v>video games</v>
      </c>
      <c r="V1099">
        <f t="shared" si="159"/>
        <v>6</v>
      </c>
      <c r="W1099">
        <f t="shared" si="160"/>
        <v>17</v>
      </c>
    </row>
    <row r="1100" spans="1:23" ht="30" x14ac:dyDescent="0.25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f t="shared" si="161"/>
        <v>41742.554340277777</v>
      </c>
      <c r="K1100">
        <v>1394821095</v>
      </c>
      <c r="L1100" s="14">
        <f t="shared" si="153"/>
        <v>41712.554340277777</v>
      </c>
      <c r="M1100" s="13">
        <f t="shared" si="154"/>
        <v>2014</v>
      </c>
      <c r="N1100" t="b">
        <v>0</v>
      </c>
      <c r="O1100">
        <v>22</v>
      </c>
      <c r="P1100" t="b">
        <v>0</v>
      </c>
      <c r="Q1100" t="s">
        <v>8281</v>
      </c>
      <c r="R1100" s="6">
        <f t="shared" si="155"/>
        <v>-0.92788000000000004</v>
      </c>
      <c r="S1100" s="10">
        <f t="shared" si="156"/>
        <v>81.954545454545453</v>
      </c>
      <c r="T1100" t="str">
        <f t="shared" si="157"/>
        <v>games/</v>
      </c>
      <c r="U1100" t="str">
        <f t="shared" si="158"/>
        <v>video games</v>
      </c>
      <c r="V1100">
        <f t="shared" si="159"/>
        <v>6</v>
      </c>
      <c r="W1100">
        <f t="shared" si="160"/>
        <v>17</v>
      </c>
    </row>
    <row r="1101" spans="1:23" ht="45" x14ac:dyDescent="0.25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f t="shared" si="161"/>
        <v>42137.628101851849</v>
      </c>
      <c r="K1101">
        <v>1428955468</v>
      </c>
      <c r="L1101" s="14">
        <f t="shared" si="153"/>
        <v>42107.628101851849</v>
      </c>
      <c r="M1101" s="13">
        <f t="shared" si="154"/>
        <v>2015</v>
      </c>
      <c r="N1101" t="b">
        <v>0</v>
      </c>
      <c r="O1101">
        <v>1</v>
      </c>
      <c r="P1101" t="b">
        <v>0</v>
      </c>
      <c r="Q1101" t="s">
        <v>8281</v>
      </c>
      <c r="R1101" s="6">
        <f t="shared" si="155"/>
        <v>-0.995</v>
      </c>
      <c r="S1101" s="10">
        <f t="shared" si="156"/>
        <v>25</v>
      </c>
      <c r="T1101" t="str">
        <f t="shared" si="157"/>
        <v>games/</v>
      </c>
      <c r="U1101" t="str">
        <f t="shared" si="158"/>
        <v>video games</v>
      </c>
      <c r="V1101">
        <f t="shared" si="159"/>
        <v>6</v>
      </c>
      <c r="W1101">
        <f t="shared" si="160"/>
        <v>17</v>
      </c>
    </row>
    <row r="1102" spans="1:23" ht="45" x14ac:dyDescent="0.25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f t="shared" si="161"/>
        <v>42413.902442129627</v>
      </c>
      <c r="K1102">
        <v>1452825571</v>
      </c>
      <c r="L1102" s="14">
        <f t="shared" si="153"/>
        <v>42383.902442129627</v>
      </c>
      <c r="M1102" s="13">
        <f t="shared" si="154"/>
        <v>2016</v>
      </c>
      <c r="N1102" t="b">
        <v>0</v>
      </c>
      <c r="O1102">
        <v>10</v>
      </c>
      <c r="P1102" t="b">
        <v>0</v>
      </c>
      <c r="Q1102" t="s">
        <v>8281</v>
      </c>
      <c r="R1102" s="6">
        <f t="shared" si="155"/>
        <v>-0.97499999999999998</v>
      </c>
      <c r="S1102" s="10">
        <f t="shared" si="156"/>
        <v>10</v>
      </c>
      <c r="T1102" t="str">
        <f t="shared" si="157"/>
        <v>games/</v>
      </c>
      <c r="U1102" t="str">
        <f t="shared" si="158"/>
        <v>video games</v>
      </c>
      <c r="V1102">
        <f t="shared" si="159"/>
        <v>6</v>
      </c>
      <c r="W1102">
        <f t="shared" si="160"/>
        <v>17</v>
      </c>
    </row>
    <row r="1103" spans="1:23" ht="30" x14ac:dyDescent="0.25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f t="shared" si="161"/>
        <v>42565.549999999996</v>
      </c>
      <c r="K1103">
        <v>1466188338</v>
      </c>
      <c r="L1103" s="14">
        <f t="shared" si="153"/>
        <v>42538.564097222225</v>
      </c>
      <c r="M1103" s="13">
        <f t="shared" si="154"/>
        <v>2016</v>
      </c>
      <c r="N1103" t="b">
        <v>0</v>
      </c>
      <c r="O1103">
        <v>6</v>
      </c>
      <c r="P1103" t="b">
        <v>0</v>
      </c>
      <c r="Q1103" t="s">
        <v>8281</v>
      </c>
      <c r="R1103" s="6">
        <f t="shared" si="155"/>
        <v>-0.99958999999999998</v>
      </c>
      <c r="S1103" s="10">
        <f t="shared" si="156"/>
        <v>6.833333333333333</v>
      </c>
      <c r="T1103" t="str">
        <f t="shared" si="157"/>
        <v>games/</v>
      </c>
      <c r="U1103" t="str">
        <f t="shared" si="158"/>
        <v>video games</v>
      </c>
      <c r="V1103">
        <f t="shared" si="159"/>
        <v>6</v>
      </c>
      <c r="W1103">
        <f t="shared" si="160"/>
        <v>17</v>
      </c>
    </row>
    <row r="1104" spans="1:23" ht="45" x14ac:dyDescent="0.25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f t="shared" si="161"/>
        <v>41617.040972222218</v>
      </c>
      <c r="K1104">
        <v>1383095125</v>
      </c>
      <c r="L1104" s="14">
        <f t="shared" si="153"/>
        <v>41576.837094907409</v>
      </c>
      <c r="M1104" s="13">
        <f t="shared" si="154"/>
        <v>2013</v>
      </c>
      <c r="N1104" t="b">
        <v>0</v>
      </c>
      <c r="O1104">
        <v>24</v>
      </c>
      <c r="P1104" t="b">
        <v>0</v>
      </c>
      <c r="Q1104" t="s">
        <v>8281</v>
      </c>
      <c r="R1104" s="6">
        <f t="shared" si="155"/>
        <v>-0.94687500000000002</v>
      </c>
      <c r="S1104" s="10">
        <f t="shared" si="156"/>
        <v>17.708333333333332</v>
      </c>
      <c r="T1104" t="str">
        <f t="shared" si="157"/>
        <v>games/</v>
      </c>
      <c r="U1104" t="str">
        <f t="shared" si="158"/>
        <v>video games</v>
      </c>
      <c r="V1104">
        <f t="shared" si="159"/>
        <v>6</v>
      </c>
      <c r="W1104">
        <f t="shared" si="160"/>
        <v>17</v>
      </c>
    </row>
    <row r="1105" spans="1:23" ht="45" x14ac:dyDescent="0.25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f t="shared" si="161"/>
        <v>42539.013773148145</v>
      </c>
      <c r="K1105">
        <v>1461043190</v>
      </c>
      <c r="L1105" s="14">
        <f t="shared" si="153"/>
        <v>42479.013773148145</v>
      </c>
      <c r="M1105" s="13">
        <f t="shared" si="154"/>
        <v>2016</v>
      </c>
      <c r="N1105" t="b">
        <v>0</v>
      </c>
      <c r="O1105">
        <v>15</v>
      </c>
      <c r="P1105" t="b">
        <v>0</v>
      </c>
      <c r="Q1105" t="s">
        <v>8281</v>
      </c>
      <c r="R1105" s="6">
        <f t="shared" si="155"/>
        <v>-0.98380000000000001</v>
      </c>
      <c r="S1105" s="10">
        <f t="shared" si="156"/>
        <v>16.2</v>
      </c>
      <c r="T1105" t="str">
        <f t="shared" si="157"/>
        <v>games/</v>
      </c>
      <c r="U1105" t="str">
        <f t="shared" si="158"/>
        <v>video games</v>
      </c>
      <c r="V1105">
        <f t="shared" si="159"/>
        <v>6</v>
      </c>
      <c r="W1105">
        <f t="shared" si="160"/>
        <v>17</v>
      </c>
    </row>
    <row r="1106" spans="1:23" ht="45" x14ac:dyDescent="0.25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f t="shared" si="161"/>
        <v>41801.201631944445</v>
      </c>
      <c r="K1106">
        <v>1399888221</v>
      </c>
      <c r="L1106" s="14">
        <f t="shared" si="153"/>
        <v>41771.201631944445</v>
      </c>
      <c r="M1106" s="13">
        <f t="shared" si="154"/>
        <v>2014</v>
      </c>
      <c r="N1106" t="b">
        <v>0</v>
      </c>
      <c r="O1106">
        <v>37</v>
      </c>
      <c r="P1106" t="b">
        <v>0</v>
      </c>
      <c r="Q1106" t="s">
        <v>8281</v>
      </c>
      <c r="R1106" s="6">
        <f t="shared" si="155"/>
        <v>-0.95048333333333335</v>
      </c>
      <c r="S1106" s="10">
        <f t="shared" si="156"/>
        <v>80.297297297297291</v>
      </c>
      <c r="T1106" t="str">
        <f t="shared" si="157"/>
        <v>games/</v>
      </c>
      <c r="U1106" t="str">
        <f t="shared" si="158"/>
        <v>video games</v>
      </c>
      <c r="V1106">
        <f t="shared" si="159"/>
        <v>6</v>
      </c>
      <c r="W1106">
        <f t="shared" si="160"/>
        <v>17</v>
      </c>
    </row>
    <row r="1107" spans="1:23" ht="45" x14ac:dyDescent="0.25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f t="shared" si="161"/>
        <v>41721.885729166665</v>
      </c>
      <c r="K1107">
        <v>1393038927</v>
      </c>
      <c r="L1107" s="14">
        <f t="shared" si="153"/>
        <v>41691.927395833329</v>
      </c>
      <c r="M1107" s="13">
        <f t="shared" si="154"/>
        <v>2014</v>
      </c>
      <c r="N1107" t="b">
        <v>0</v>
      </c>
      <c r="O1107">
        <v>20</v>
      </c>
      <c r="P1107" t="b">
        <v>0</v>
      </c>
      <c r="Q1107" t="s">
        <v>8281</v>
      </c>
      <c r="R1107" s="6">
        <f t="shared" si="155"/>
        <v>-0.99841000000000002</v>
      </c>
      <c r="S1107" s="10">
        <f t="shared" si="156"/>
        <v>71.55</v>
      </c>
      <c r="T1107" t="str">
        <f t="shared" si="157"/>
        <v>games/</v>
      </c>
      <c r="U1107" t="str">
        <f t="shared" si="158"/>
        <v>video games</v>
      </c>
      <c r="V1107">
        <f t="shared" si="159"/>
        <v>6</v>
      </c>
      <c r="W1107">
        <f t="shared" si="160"/>
        <v>17</v>
      </c>
    </row>
    <row r="1108" spans="1:23" ht="45" x14ac:dyDescent="0.25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f t="shared" si="161"/>
        <v>41003.490451388883</v>
      </c>
      <c r="K1108">
        <v>1330969575</v>
      </c>
      <c r="L1108" s="14">
        <f t="shared" si="153"/>
        <v>40973.532118055555</v>
      </c>
      <c r="M1108" s="13">
        <f t="shared" si="154"/>
        <v>2012</v>
      </c>
      <c r="N1108" t="b">
        <v>0</v>
      </c>
      <c r="O1108">
        <v>7</v>
      </c>
      <c r="P1108" t="b">
        <v>0</v>
      </c>
      <c r="Q1108" t="s">
        <v>8281</v>
      </c>
      <c r="R1108" s="6">
        <f t="shared" si="155"/>
        <v>-0.58750000000000002</v>
      </c>
      <c r="S1108" s="10">
        <f t="shared" si="156"/>
        <v>23.571428571428573</v>
      </c>
      <c r="T1108" t="str">
        <f t="shared" si="157"/>
        <v>games/</v>
      </c>
      <c r="U1108" t="str">
        <f t="shared" si="158"/>
        <v>video games</v>
      </c>
      <c r="V1108">
        <f t="shared" si="159"/>
        <v>6</v>
      </c>
      <c r="W1108">
        <f t="shared" si="160"/>
        <v>17</v>
      </c>
    </row>
    <row r="1109" spans="1:23" ht="45" x14ac:dyDescent="0.25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f t="shared" si="161"/>
        <v>41843.653055555551</v>
      </c>
      <c r="K1109">
        <v>1403556024</v>
      </c>
      <c r="L1109" s="14">
        <f t="shared" si="153"/>
        <v>41813.653055555551</v>
      </c>
      <c r="M1109" s="13">
        <f t="shared" si="154"/>
        <v>2014</v>
      </c>
      <c r="N1109" t="b">
        <v>0</v>
      </c>
      <c r="O1109">
        <v>0</v>
      </c>
      <c r="P1109" t="b">
        <v>0</v>
      </c>
      <c r="Q1109" t="s">
        <v>8281</v>
      </c>
      <c r="R1109" s="6">
        <f t="shared" si="155"/>
        <v>-1</v>
      </c>
      <c r="S1109" s="10" t="e">
        <f t="shared" si="156"/>
        <v>#DIV/0!</v>
      </c>
      <c r="T1109" t="str">
        <f t="shared" si="157"/>
        <v>games/</v>
      </c>
      <c r="U1109" t="str">
        <f t="shared" si="158"/>
        <v>video games</v>
      </c>
      <c r="V1109">
        <f t="shared" si="159"/>
        <v>6</v>
      </c>
      <c r="W1109">
        <f t="shared" si="160"/>
        <v>17</v>
      </c>
    </row>
    <row r="1110" spans="1:23" ht="45" x14ac:dyDescent="0.25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f t="shared" si="161"/>
        <v>41012.386979166666</v>
      </c>
      <c r="K1110">
        <v>1329146235</v>
      </c>
      <c r="L1110" s="14">
        <f t="shared" si="153"/>
        <v>40952.42864583333</v>
      </c>
      <c r="M1110" s="13">
        <f t="shared" si="154"/>
        <v>2012</v>
      </c>
      <c r="N1110" t="b">
        <v>0</v>
      </c>
      <c r="O1110">
        <v>21</v>
      </c>
      <c r="P1110" t="b">
        <v>0</v>
      </c>
      <c r="Q1110" t="s">
        <v>8281</v>
      </c>
      <c r="R1110" s="6">
        <f t="shared" si="155"/>
        <v>-0.97070000000000001</v>
      </c>
      <c r="S1110" s="10">
        <f t="shared" si="156"/>
        <v>34.88095238095238</v>
      </c>
      <c r="T1110" t="str">
        <f t="shared" si="157"/>
        <v>games/</v>
      </c>
      <c r="U1110" t="str">
        <f t="shared" si="158"/>
        <v>video games</v>
      </c>
      <c r="V1110">
        <f t="shared" si="159"/>
        <v>6</v>
      </c>
      <c r="W1110">
        <f t="shared" si="160"/>
        <v>17</v>
      </c>
    </row>
    <row r="1111" spans="1:23" ht="45" x14ac:dyDescent="0.25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f t="shared" si="161"/>
        <v>42692.5855324074</v>
      </c>
      <c r="K1111">
        <v>1476900190</v>
      </c>
      <c r="L1111" s="14">
        <f t="shared" si="153"/>
        <v>42662.543865740743</v>
      </c>
      <c r="M1111" s="13">
        <f t="shared" si="154"/>
        <v>2016</v>
      </c>
      <c r="N1111" t="b">
        <v>0</v>
      </c>
      <c r="O1111">
        <v>3</v>
      </c>
      <c r="P1111" t="b">
        <v>0</v>
      </c>
      <c r="Q1111" t="s">
        <v>8281</v>
      </c>
      <c r="R1111" s="6">
        <f t="shared" si="155"/>
        <v>-0.99550000000000005</v>
      </c>
      <c r="S1111" s="10">
        <f t="shared" si="156"/>
        <v>15</v>
      </c>
      <c r="T1111" t="str">
        <f t="shared" si="157"/>
        <v>games/</v>
      </c>
      <c r="U1111" t="str">
        <f t="shared" si="158"/>
        <v>video games</v>
      </c>
      <c r="V1111">
        <f t="shared" si="159"/>
        <v>6</v>
      </c>
      <c r="W1111">
        <f t="shared" si="160"/>
        <v>17</v>
      </c>
    </row>
    <row r="1112" spans="1:23" ht="45" x14ac:dyDescent="0.25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f t="shared" si="161"/>
        <v>41250.72479166666</v>
      </c>
      <c r="K1112">
        <v>1352327022</v>
      </c>
      <c r="L1112" s="14">
        <f t="shared" si="153"/>
        <v>41220.72479166666</v>
      </c>
      <c r="M1112" s="13">
        <f t="shared" si="154"/>
        <v>2012</v>
      </c>
      <c r="N1112" t="b">
        <v>0</v>
      </c>
      <c r="O1112">
        <v>11</v>
      </c>
      <c r="P1112" t="b">
        <v>0</v>
      </c>
      <c r="Q1112" t="s">
        <v>8281</v>
      </c>
      <c r="R1112" s="6">
        <f t="shared" si="155"/>
        <v>-0.99490000000000001</v>
      </c>
      <c r="S1112" s="10">
        <f t="shared" si="156"/>
        <v>23.181818181818183</v>
      </c>
      <c r="T1112" t="str">
        <f t="shared" si="157"/>
        <v>games/</v>
      </c>
      <c r="U1112" t="str">
        <f t="shared" si="158"/>
        <v>video games</v>
      </c>
      <c r="V1112">
        <f t="shared" si="159"/>
        <v>6</v>
      </c>
      <c r="W1112">
        <f t="shared" si="160"/>
        <v>17</v>
      </c>
    </row>
    <row r="1113" spans="1:23" ht="45" x14ac:dyDescent="0.25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f t="shared" si="161"/>
        <v>42376.995254629626</v>
      </c>
      <c r="K1113">
        <v>1449636790</v>
      </c>
      <c r="L1113" s="14">
        <f t="shared" si="153"/>
        <v>42346.995254629626</v>
      </c>
      <c r="M1113" s="13">
        <f t="shared" si="154"/>
        <v>2015</v>
      </c>
      <c r="N1113" t="b">
        <v>0</v>
      </c>
      <c r="O1113">
        <v>1</v>
      </c>
      <c r="P1113" t="b">
        <v>0</v>
      </c>
      <c r="Q1113" t="s">
        <v>8281</v>
      </c>
      <c r="R1113" s="6">
        <f t="shared" si="155"/>
        <v>-0.99960000000000004</v>
      </c>
      <c r="S1113" s="10">
        <f t="shared" si="156"/>
        <v>1</v>
      </c>
      <c r="T1113" t="str">
        <f t="shared" si="157"/>
        <v>games/</v>
      </c>
      <c r="U1113" t="str">
        <f t="shared" si="158"/>
        <v>video games</v>
      </c>
      <c r="V1113">
        <f t="shared" si="159"/>
        <v>6</v>
      </c>
      <c r="W1113">
        <f t="shared" si="160"/>
        <v>17</v>
      </c>
    </row>
    <row r="1114" spans="1:23" ht="45" x14ac:dyDescent="0.25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f t="shared" si="161"/>
        <v>42023.145833333336</v>
      </c>
      <c r="K1114">
        <v>1416507211</v>
      </c>
      <c r="L1114" s="14">
        <f t="shared" si="153"/>
        <v>41963.551053240742</v>
      </c>
      <c r="M1114" s="13">
        <f t="shared" si="154"/>
        <v>2014</v>
      </c>
      <c r="N1114" t="b">
        <v>0</v>
      </c>
      <c r="O1114">
        <v>312</v>
      </c>
      <c r="P1114" t="b">
        <v>0</v>
      </c>
      <c r="Q1114" t="s">
        <v>8281</v>
      </c>
      <c r="R1114" s="6">
        <f t="shared" si="155"/>
        <v>-0.64462590909090911</v>
      </c>
      <c r="S1114" s="10">
        <f t="shared" si="156"/>
        <v>100.23371794871794</v>
      </c>
      <c r="T1114" t="str">
        <f t="shared" si="157"/>
        <v>games/</v>
      </c>
      <c r="U1114" t="str">
        <f t="shared" si="158"/>
        <v>video games</v>
      </c>
      <c r="V1114">
        <f t="shared" si="159"/>
        <v>6</v>
      </c>
      <c r="W1114">
        <f t="shared" si="160"/>
        <v>17</v>
      </c>
    </row>
    <row r="1115" spans="1:23" ht="45" x14ac:dyDescent="0.25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f t="shared" si="161"/>
        <v>41865.768749999996</v>
      </c>
      <c r="K1115">
        <v>1405466820</v>
      </c>
      <c r="L1115" s="14">
        <f t="shared" si="153"/>
        <v>41835.768749999996</v>
      </c>
      <c r="M1115" s="13">
        <f t="shared" si="154"/>
        <v>2014</v>
      </c>
      <c r="N1115" t="b">
        <v>0</v>
      </c>
      <c r="O1115">
        <v>1</v>
      </c>
      <c r="P1115" t="b">
        <v>0</v>
      </c>
      <c r="Q1115" t="s">
        <v>8281</v>
      </c>
      <c r="R1115" s="6">
        <f t="shared" si="155"/>
        <v>-0.995</v>
      </c>
      <c r="S1115" s="10">
        <f t="shared" si="156"/>
        <v>5</v>
      </c>
      <c r="T1115" t="str">
        <f t="shared" si="157"/>
        <v>games/</v>
      </c>
      <c r="U1115" t="str">
        <f t="shared" si="158"/>
        <v>video games</v>
      </c>
      <c r="V1115">
        <f t="shared" si="159"/>
        <v>6</v>
      </c>
      <c r="W1115">
        <f t="shared" si="160"/>
        <v>17</v>
      </c>
    </row>
    <row r="1116" spans="1:23" ht="45" x14ac:dyDescent="0.25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f t="shared" si="161"/>
        <v>41556.13758101852</v>
      </c>
      <c r="K1116">
        <v>1378714687</v>
      </c>
      <c r="L1116" s="14">
        <f t="shared" si="153"/>
        <v>41526.13758101852</v>
      </c>
      <c r="M1116" s="13">
        <f t="shared" si="154"/>
        <v>2013</v>
      </c>
      <c r="N1116" t="b">
        <v>0</v>
      </c>
      <c r="O1116">
        <v>3</v>
      </c>
      <c r="P1116" t="b">
        <v>0</v>
      </c>
      <c r="Q1116" t="s">
        <v>8281</v>
      </c>
      <c r="R1116" s="6">
        <f t="shared" si="155"/>
        <v>-0.99833333333333329</v>
      </c>
      <c r="S1116" s="10">
        <f t="shared" si="156"/>
        <v>3.3333333333333335</v>
      </c>
      <c r="T1116" t="str">
        <f t="shared" si="157"/>
        <v>games/</v>
      </c>
      <c r="U1116" t="str">
        <f t="shared" si="158"/>
        <v>video games</v>
      </c>
      <c r="V1116">
        <f t="shared" si="159"/>
        <v>6</v>
      </c>
      <c r="W1116">
        <f t="shared" si="160"/>
        <v>17</v>
      </c>
    </row>
    <row r="1117" spans="1:23" ht="45" x14ac:dyDescent="0.25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f t="shared" si="161"/>
        <v>42459.445543981477</v>
      </c>
      <c r="K1117">
        <v>1456764095</v>
      </c>
      <c r="L1117" s="14">
        <f t="shared" si="153"/>
        <v>42429.487210648142</v>
      </c>
      <c r="M1117" s="13">
        <f t="shared" si="154"/>
        <v>2016</v>
      </c>
      <c r="N1117" t="b">
        <v>0</v>
      </c>
      <c r="O1117">
        <v>4</v>
      </c>
      <c r="P1117" t="b">
        <v>0</v>
      </c>
      <c r="Q1117" t="s">
        <v>8281</v>
      </c>
      <c r="R1117" s="6">
        <f t="shared" si="155"/>
        <v>-0.99867499999999998</v>
      </c>
      <c r="S1117" s="10">
        <f t="shared" si="156"/>
        <v>13.25</v>
      </c>
      <c r="T1117" t="str">
        <f t="shared" si="157"/>
        <v>games/</v>
      </c>
      <c r="U1117" t="str">
        <f t="shared" si="158"/>
        <v>video games</v>
      </c>
      <c r="V1117">
        <f t="shared" si="159"/>
        <v>6</v>
      </c>
      <c r="W1117">
        <f t="shared" si="160"/>
        <v>17</v>
      </c>
    </row>
    <row r="1118" spans="1:23" ht="30" x14ac:dyDescent="0.25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f t="shared" si="161"/>
        <v>41069.638981481483</v>
      </c>
      <c r="K1118">
        <v>1334089208</v>
      </c>
      <c r="L1118" s="14">
        <f t="shared" si="153"/>
        <v>41009.638981481483</v>
      </c>
      <c r="M1118" s="13">
        <f t="shared" si="154"/>
        <v>2012</v>
      </c>
      <c r="N1118" t="b">
        <v>0</v>
      </c>
      <c r="O1118">
        <v>10</v>
      </c>
      <c r="P1118" t="b">
        <v>0</v>
      </c>
      <c r="Q1118" t="s">
        <v>8281</v>
      </c>
      <c r="R1118" s="6">
        <f t="shared" si="155"/>
        <v>-0.99964295999999997</v>
      </c>
      <c r="S1118" s="10">
        <f t="shared" si="156"/>
        <v>17.852</v>
      </c>
      <c r="T1118" t="str">
        <f t="shared" si="157"/>
        <v>games/</v>
      </c>
      <c r="U1118" t="str">
        <f t="shared" si="158"/>
        <v>video games</v>
      </c>
      <c r="V1118">
        <f t="shared" si="159"/>
        <v>6</v>
      </c>
      <c r="W1118">
        <f t="shared" si="160"/>
        <v>17</v>
      </c>
    </row>
    <row r="1119" spans="1:23" ht="45" x14ac:dyDescent="0.25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f t="shared" si="161"/>
        <v>42363.390196759261</v>
      </c>
      <c r="K1119">
        <v>1448461313</v>
      </c>
      <c r="L1119" s="14">
        <f t="shared" si="153"/>
        <v>42333.390196759261</v>
      </c>
      <c r="M1119" s="13">
        <f t="shared" si="154"/>
        <v>2015</v>
      </c>
      <c r="N1119" t="b">
        <v>0</v>
      </c>
      <c r="O1119">
        <v>8</v>
      </c>
      <c r="P1119" t="b">
        <v>0</v>
      </c>
      <c r="Q1119" t="s">
        <v>8281</v>
      </c>
      <c r="R1119" s="6">
        <f t="shared" si="155"/>
        <v>-0.91700000000000004</v>
      </c>
      <c r="S1119" s="10">
        <f t="shared" si="156"/>
        <v>10.375</v>
      </c>
      <c r="T1119" t="str">
        <f t="shared" si="157"/>
        <v>games/</v>
      </c>
      <c r="U1119" t="str">
        <f t="shared" si="158"/>
        <v>video games</v>
      </c>
      <c r="V1119">
        <f t="shared" si="159"/>
        <v>6</v>
      </c>
      <c r="W1119">
        <f t="shared" si="160"/>
        <v>17</v>
      </c>
    </row>
    <row r="1120" spans="1:23" ht="45" x14ac:dyDescent="0.25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f t="shared" si="161"/>
        <v>41733.91642361111</v>
      </c>
      <c r="K1120">
        <v>1394078379</v>
      </c>
      <c r="L1120" s="14">
        <f t="shared" si="153"/>
        <v>41703.958090277774</v>
      </c>
      <c r="M1120" s="13">
        <f t="shared" si="154"/>
        <v>2014</v>
      </c>
      <c r="N1120" t="b">
        <v>0</v>
      </c>
      <c r="O1120">
        <v>3</v>
      </c>
      <c r="P1120" t="b">
        <v>0</v>
      </c>
      <c r="Q1120" t="s">
        <v>8281</v>
      </c>
      <c r="R1120" s="6">
        <f t="shared" si="155"/>
        <v>-0.97577777777777774</v>
      </c>
      <c r="S1120" s="10">
        <f t="shared" si="156"/>
        <v>36.333333333333336</v>
      </c>
      <c r="T1120" t="str">
        <f t="shared" si="157"/>
        <v>games/</v>
      </c>
      <c r="U1120" t="str">
        <f t="shared" si="158"/>
        <v>video games</v>
      </c>
      <c r="V1120">
        <f t="shared" si="159"/>
        <v>6</v>
      </c>
      <c r="W1120">
        <f t="shared" si="160"/>
        <v>17</v>
      </c>
    </row>
    <row r="1121" spans="1:23" ht="45" x14ac:dyDescent="0.25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f t="shared" si="161"/>
        <v>41735.584074074075</v>
      </c>
      <c r="K1121">
        <v>1395687664</v>
      </c>
      <c r="L1121" s="14">
        <f t="shared" si="153"/>
        <v>41722.584074074075</v>
      </c>
      <c r="M1121" s="13">
        <f t="shared" si="154"/>
        <v>2014</v>
      </c>
      <c r="N1121" t="b">
        <v>0</v>
      </c>
      <c r="O1121">
        <v>1</v>
      </c>
      <c r="P1121" t="b">
        <v>0</v>
      </c>
      <c r="Q1121" t="s">
        <v>8281</v>
      </c>
      <c r="R1121" s="6">
        <f t="shared" si="155"/>
        <v>-0.99761904761904763</v>
      </c>
      <c r="S1121" s="10">
        <f t="shared" si="156"/>
        <v>5</v>
      </c>
      <c r="T1121" t="str">
        <f t="shared" si="157"/>
        <v>games/</v>
      </c>
      <c r="U1121" t="str">
        <f t="shared" si="158"/>
        <v>video games</v>
      </c>
      <c r="V1121">
        <f t="shared" si="159"/>
        <v>6</v>
      </c>
      <c r="W1121">
        <f t="shared" si="160"/>
        <v>17</v>
      </c>
    </row>
    <row r="1122" spans="1:23" ht="30" x14ac:dyDescent="0.25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f t="shared" si="161"/>
        <v>40844.664351851847</v>
      </c>
      <c r="K1122">
        <v>1315947400</v>
      </c>
      <c r="L1122" s="14">
        <f t="shared" si="153"/>
        <v>40799.664351851847</v>
      </c>
      <c r="M1122" s="13">
        <f t="shared" si="154"/>
        <v>2011</v>
      </c>
      <c r="N1122" t="b">
        <v>0</v>
      </c>
      <c r="O1122">
        <v>0</v>
      </c>
      <c r="P1122" t="b">
        <v>0</v>
      </c>
      <c r="Q1122" t="s">
        <v>8281</v>
      </c>
      <c r="R1122" s="6">
        <f t="shared" si="155"/>
        <v>-1</v>
      </c>
      <c r="S1122" s="10" t="e">
        <f t="shared" si="156"/>
        <v>#DIV/0!</v>
      </c>
      <c r="T1122" t="str">
        <f t="shared" si="157"/>
        <v>games/</v>
      </c>
      <c r="U1122" t="str">
        <f t="shared" si="158"/>
        <v>video games</v>
      </c>
      <c r="V1122">
        <f t="shared" si="159"/>
        <v>6</v>
      </c>
      <c r="W1122">
        <f t="shared" si="160"/>
        <v>17</v>
      </c>
    </row>
    <row r="1123" spans="1:23" ht="45" x14ac:dyDescent="0.25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f t="shared" si="161"/>
        <v>42442.684212962959</v>
      </c>
      <c r="K1123">
        <v>1455315916</v>
      </c>
      <c r="L1123" s="14">
        <f t="shared" si="153"/>
        <v>42412.72587962963</v>
      </c>
      <c r="M1123" s="13">
        <f t="shared" si="154"/>
        <v>2016</v>
      </c>
      <c r="N1123" t="b">
        <v>0</v>
      </c>
      <c r="O1123">
        <v>5</v>
      </c>
      <c r="P1123" t="b">
        <v>0</v>
      </c>
      <c r="Q1123" t="s">
        <v>8281</v>
      </c>
      <c r="R1123" s="6">
        <f t="shared" si="155"/>
        <v>-0.999884</v>
      </c>
      <c r="S1123" s="10">
        <f t="shared" si="156"/>
        <v>5.8</v>
      </c>
      <c r="T1123" t="str">
        <f t="shared" si="157"/>
        <v>games/</v>
      </c>
      <c r="U1123" t="str">
        <f t="shared" si="158"/>
        <v>video games</v>
      </c>
      <c r="V1123">
        <f t="shared" si="159"/>
        <v>6</v>
      </c>
      <c r="W1123">
        <f t="shared" si="160"/>
        <v>17</v>
      </c>
    </row>
    <row r="1124" spans="1:23" ht="45" x14ac:dyDescent="0.25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f t="shared" si="161"/>
        <v>41424.495659722219</v>
      </c>
      <c r="K1124">
        <v>1368723225</v>
      </c>
      <c r="L1124" s="14">
        <f t="shared" si="153"/>
        <v>41410.495659722219</v>
      </c>
      <c r="M1124" s="13">
        <f t="shared" si="154"/>
        <v>2013</v>
      </c>
      <c r="N1124" t="b">
        <v>0</v>
      </c>
      <c r="O1124">
        <v>0</v>
      </c>
      <c r="P1124" t="b">
        <v>0</v>
      </c>
      <c r="Q1124" t="s">
        <v>8281</v>
      </c>
      <c r="R1124" s="6">
        <f t="shared" si="155"/>
        <v>-1</v>
      </c>
      <c r="S1124" s="10" t="e">
        <f t="shared" si="156"/>
        <v>#DIV/0!</v>
      </c>
      <c r="T1124" t="str">
        <f t="shared" si="157"/>
        <v>games/</v>
      </c>
      <c r="U1124" t="str">
        <f t="shared" si="158"/>
        <v>video games</v>
      </c>
      <c r="V1124">
        <f t="shared" si="159"/>
        <v>6</v>
      </c>
      <c r="W1124">
        <f t="shared" si="160"/>
        <v>17</v>
      </c>
    </row>
    <row r="1125" spans="1:23" ht="45" x14ac:dyDescent="0.25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f t="shared" si="161"/>
        <v>41748.315370370365</v>
      </c>
      <c r="K1125">
        <v>1395318848</v>
      </c>
      <c r="L1125" s="14">
        <f t="shared" si="153"/>
        <v>41718.315370370365</v>
      </c>
      <c r="M1125" s="13">
        <f t="shared" si="154"/>
        <v>2014</v>
      </c>
      <c r="N1125" t="b">
        <v>0</v>
      </c>
      <c r="O1125">
        <v>3</v>
      </c>
      <c r="P1125" t="b">
        <v>0</v>
      </c>
      <c r="Q1125" t="s">
        <v>8281</v>
      </c>
      <c r="R1125" s="6">
        <f t="shared" si="155"/>
        <v>-0.99780000000000002</v>
      </c>
      <c r="S1125" s="10">
        <f t="shared" si="156"/>
        <v>3.6666666666666665</v>
      </c>
      <c r="T1125" t="str">
        <f t="shared" si="157"/>
        <v>games/</v>
      </c>
      <c r="U1125" t="str">
        <f t="shared" si="158"/>
        <v>video games</v>
      </c>
      <c r="V1125">
        <f t="shared" si="159"/>
        <v>6</v>
      </c>
      <c r="W1125">
        <f t="shared" si="160"/>
        <v>17</v>
      </c>
    </row>
    <row r="1126" spans="1:23" ht="45" x14ac:dyDescent="0.25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f t="shared" si="161"/>
        <v>42124.458923611113</v>
      </c>
      <c r="K1126">
        <v>1427817651</v>
      </c>
      <c r="L1126" s="14">
        <f t="shared" si="153"/>
        <v>42094.458923611113</v>
      </c>
      <c r="M1126" s="13">
        <f t="shared" si="154"/>
        <v>2015</v>
      </c>
      <c r="N1126" t="b">
        <v>0</v>
      </c>
      <c r="O1126">
        <v>7</v>
      </c>
      <c r="P1126" t="b">
        <v>0</v>
      </c>
      <c r="Q1126" t="s">
        <v>8282</v>
      </c>
      <c r="R1126" s="6">
        <f t="shared" si="155"/>
        <v>-0.99527777777777782</v>
      </c>
      <c r="S1126" s="10">
        <f t="shared" si="156"/>
        <v>60.714285714285715</v>
      </c>
      <c r="T1126" t="str">
        <f t="shared" si="157"/>
        <v>games/</v>
      </c>
      <c r="U1126" t="str">
        <f t="shared" si="158"/>
        <v>mobile games</v>
      </c>
      <c r="V1126">
        <f t="shared" si="159"/>
        <v>6</v>
      </c>
      <c r="W1126">
        <f t="shared" si="160"/>
        <v>18</v>
      </c>
    </row>
    <row r="1127" spans="1:23" ht="45" x14ac:dyDescent="0.25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f t="shared" si="161"/>
        <v>42272.415856481479</v>
      </c>
      <c r="K1127">
        <v>1438009130</v>
      </c>
      <c r="L1127" s="14">
        <f t="shared" si="153"/>
        <v>42212.415856481479</v>
      </c>
      <c r="M1127" s="13">
        <f t="shared" si="154"/>
        <v>2015</v>
      </c>
      <c r="N1127" t="b">
        <v>0</v>
      </c>
      <c r="O1127">
        <v>0</v>
      </c>
      <c r="P1127" t="b">
        <v>0</v>
      </c>
      <c r="Q1127" t="s">
        <v>8282</v>
      </c>
      <c r="R1127" s="6">
        <f t="shared" si="155"/>
        <v>-1</v>
      </c>
      <c r="S1127" s="10" t="e">
        <f t="shared" si="156"/>
        <v>#DIV/0!</v>
      </c>
      <c r="T1127" t="str">
        <f t="shared" si="157"/>
        <v>games/</v>
      </c>
      <c r="U1127" t="str">
        <f t="shared" si="158"/>
        <v>mobile games</v>
      </c>
      <c r="V1127">
        <f t="shared" si="159"/>
        <v>6</v>
      </c>
      <c r="W1127">
        <f t="shared" si="160"/>
        <v>18</v>
      </c>
    </row>
    <row r="1128" spans="1:23" ht="30" x14ac:dyDescent="0.25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f t="shared" si="161"/>
        <v>42565.119143518517</v>
      </c>
      <c r="K1128">
        <v>1465890694</v>
      </c>
      <c r="L1128" s="14">
        <f t="shared" si="153"/>
        <v>42535.119143518517</v>
      </c>
      <c r="M1128" s="13">
        <f t="shared" si="154"/>
        <v>2016</v>
      </c>
      <c r="N1128" t="b">
        <v>0</v>
      </c>
      <c r="O1128">
        <v>2</v>
      </c>
      <c r="P1128" t="b">
        <v>0</v>
      </c>
      <c r="Q1128" t="s">
        <v>8282</v>
      </c>
      <c r="R1128" s="6">
        <f t="shared" si="155"/>
        <v>-0.995</v>
      </c>
      <c r="S1128" s="10">
        <f t="shared" si="156"/>
        <v>5</v>
      </c>
      <c r="T1128" t="str">
        <f t="shared" si="157"/>
        <v>games/</v>
      </c>
      <c r="U1128" t="str">
        <f t="shared" si="158"/>
        <v>mobile games</v>
      </c>
      <c r="V1128">
        <f t="shared" si="159"/>
        <v>6</v>
      </c>
      <c r="W1128">
        <f t="shared" si="160"/>
        <v>18</v>
      </c>
    </row>
    <row r="1129" spans="1:23" ht="45" x14ac:dyDescent="0.25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f t="shared" si="161"/>
        <v>41957.687499999993</v>
      </c>
      <c r="K1129">
        <v>1413318600</v>
      </c>
      <c r="L1129" s="14">
        <f t="shared" si="153"/>
        <v>41926.645833333328</v>
      </c>
      <c r="M1129" s="13">
        <f t="shared" si="154"/>
        <v>2014</v>
      </c>
      <c r="N1129" t="b">
        <v>0</v>
      </c>
      <c r="O1129">
        <v>23</v>
      </c>
      <c r="P1129" t="b">
        <v>0</v>
      </c>
      <c r="Q1129" t="s">
        <v>8282</v>
      </c>
      <c r="R1129" s="6">
        <f t="shared" si="155"/>
        <v>-0.98328571428571432</v>
      </c>
      <c r="S1129" s="10">
        <f t="shared" si="156"/>
        <v>25.434782608695652</v>
      </c>
      <c r="T1129" t="str">
        <f t="shared" si="157"/>
        <v>games/</v>
      </c>
      <c r="U1129" t="str">
        <f t="shared" si="158"/>
        <v>mobile games</v>
      </c>
      <c r="V1129">
        <f t="shared" si="159"/>
        <v>6</v>
      </c>
      <c r="W1129">
        <f t="shared" si="160"/>
        <v>18</v>
      </c>
    </row>
    <row r="1130" spans="1:23" x14ac:dyDescent="0.25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f t="shared" si="161"/>
        <v>41858.441168981481</v>
      </c>
      <c r="K1130">
        <v>1404833717</v>
      </c>
      <c r="L1130" s="14">
        <f t="shared" si="153"/>
        <v>41828.441168981481</v>
      </c>
      <c r="M1130" s="13">
        <f t="shared" si="154"/>
        <v>2014</v>
      </c>
      <c r="N1130" t="b">
        <v>0</v>
      </c>
      <c r="O1130">
        <v>1</v>
      </c>
      <c r="P1130" t="b">
        <v>0</v>
      </c>
      <c r="Q1130" t="s">
        <v>8282</v>
      </c>
      <c r="R1130" s="6">
        <f t="shared" si="155"/>
        <v>-0.999</v>
      </c>
      <c r="S1130" s="10">
        <f t="shared" si="156"/>
        <v>1</v>
      </c>
      <c r="T1130" t="str">
        <f t="shared" si="157"/>
        <v>games/</v>
      </c>
      <c r="U1130" t="str">
        <f t="shared" si="158"/>
        <v>mobile games</v>
      </c>
      <c r="V1130">
        <f t="shared" si="159"/>
        <v>6</v>
      </c>
      <c r="W1130">
        <f t="shared" si="160"/>
        <v>18</v>
      </c>
    </row>
    <row r="1131" spans="1:23" ht="45" x14ac:dyDescent="0.25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f t="shared" si="161"/>
        <v>42526.056631944441</v>
      </c>
      <c r="K1131">
        <v>1462515693</v>
      </c>
      <c r="L1131" s="14">
        <f t="shared" si="153"/>
        <v>42496.056631944441</v>
      </c>
      <c r="M1131" s="13">
        <f t="shared" si="154"/>
        <v>2016</v>
      </c>
      <c r="N1131" t="b">
        <v>0</v>
      </c>
      <c r="O1131">
        <v>2</v>
      </c>
      <c r="P1131" t="b">
        <v>0</v>
      </c>
      <c r="Q1131" t="s">
        <v>8282</v>
      </c>
      <c r="R1131" s="6">
        <f t="shared" si="155"/>
        <v>-0.99895</v>
      </c>
      <c r="S1131" s="10">
        <f t="shared" si="156"/>
        <v>10.5</v>
      </c>
      <c r="T1131" t="str">
        <f t="shared" si="157"/>
        <v>games/</v>
      </c>
      <c r="U1131" t="str">
        <f t="shared" si="158"/>
        <v>mobile games</v>
      </c>
      <c r="V1131">
        <f t="shared" si="159"/>
        <v>6</v>
      </c>
      <c r="W1131">
        <f t="shared" si="160"/>
        <v>18</v>
      </c>
    </row>
    <row r="1132" spans="1:23" ht="45" x14ac:dyDescent="0.25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f t="shared" si="161"/>
        <v>41968.829861111109</v>
      </c>
      <c r="K1132">
        <v>1411775700</v>
      </c>
      <c r="L1132" s="14">
        <f t="shared" si="153"/>
        <v>41908.788194444445</v>
      </c>
      <c r="M1132" s="13">
        <f t="shared" si="154"/>
        <v>2014</v>
      </c>
      <c r="N1132" t="b">
        <v>0</v>
      </c>
      <c r="O1132">
        <v>3</v>
      </c>
      <c r="P1132" t="b">
        <v>0</v>
      </c>
      <c r="Q1132" t="s">
        <v>8282</v>
      </c>
      <c r="R1132" s="6">
        <f t="shared" si="155"/>
        <v>-0.99780000000000002</v>
      </c>
      <c r="S1132" s="10">
        <f t="shared" si="156"/>
        <v>3.6666666666666665</v>
      </c>
      <c r="T1132" t="str">
        <f t="shared" si="157"/>
        <v>games/</v>
      </c>
      <c r="U1132" t="str">
        <f t="shared" si="158"/>
        <v>mobile games</v>
      </c>
      <c r="V1132">
        <f t="shared" si="159"/>
        <v>6</v>
      </c>
      <c r="W1132">
        <f t="shared" si="160"/>
        <v>18</v>
      </c>
    </row>
    <row r="1133" spans="1:23" ht="45" x14ac:dyDescent="0.25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f t="shared" si="161"/>
        <v>42362.699861111112</v>
      </c>
      <c r="K1133">
        <v>1448401668</v>
      </c>
      <c r="L1133" s="14">
        <f t="shared" si="153"/>
        <v>42332.699861111112</v>
      </c>
      <c r="M1133" s="13">
        <f t="shared" si="154"/>
        <v>2015</v>
      </c>
      <c r="N1133" t="b">
        <v>0</v>
      </c>
      <c r="O1133">
        <v>0</v>
      </c>
      <c r="P1133" t="b">
        <v>0</v>
      </c>
      <c r="Q1133" t="s">
        <v>8282</v>
      </c>
      <c r="R1133" s="6">
        <f t="shared" si="155"/>
        <v>-1</v>
      </c>
      <c r="S1133" s="10" t="e">
        <f t="shared" si="156"/>
        <v>#DIV/0!</v>
      </c>
      <c r="T1133" t="str">
        <f t="shared" si="157"/>
        <v>games/</v>
      </c>
      <c r="U1133" t="str">
        <f t="shared" si="158"/>
        <v>mobile games</v>
      </c>
      <c r="V1133">
        <f t="shared" si="159"/>
        <v>6</v>
      </c>
      <c r="W1133">
        <f t="shared" si="160"/>
        <v>18</v>
      </c>
    </row>
    <row r="1134" spans="1:23" ht="45" x14ac:dyDescent="0.25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f t="shared" si="161"/>
        <v>42735.907071759262</v>
      </c>
      <c r="K1134">
        <v>1480646771</v>
      </c>
      <c r="L1134" s="14">
        <f t="shared" si="153"/>
        <v>42705.907071759262</v>
      </c>
      <c r="M1134" s="13">
        <f t="shared" si="154"/>
        <v>2016</v>
      </c>
      <c r="N1134" t="b">
        <v>0</v>
      </c>
      <c r="O1134">
        <v>13</v>
      </c>
      <c r="P1134" t="b">
        <v>0</v>
      </c>
      <c r="Q1134" t="s">
        <v>8282</v>
      </c>
      <c r="R1134" s="6">
        <f t="shared" si="155"/>
        <v>-0.85619999999999996</v>
      </c>
      <c r="S1134" s="10">
        <f t="shared" si="156"/>
        <v>110.61538461538461</v>
      </c>
      <c r="T1134" t="str">
        <f t="shared" si="157"/>
        <v>games/</v>
      </c>
      <c r="U1134" t="str">
        <f t="shared" si="158"/>
        <v>mobile games</v>
      </c>
      <c r="V1134">
        <f t="shared" si="159"/>
        <v>6</v>
      </c>
      <c r="W1134">
        <f t="shared" si="160"/>
        <v>18</v>
      </c>
    </row>
    <row r="1135" spans="1:23" ht="45" x14ac:dyDescent="0.25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f t="shared" si="161"/>
        <v>41851.198854166665</v>
      </c>
      <c r="K1135">
        <v>1404207981</v>
      </c>
      <c r="L1135" s="14">
        <f t="shared" si="153"/>
        <v>41821.198854166665</v>
      </c>
      <c r="M1135" s="13">
        <f t="shared" si="154"/>
        <v>2014</v>
      </c>
      <c r="N1135" t="b">
        <v>0</v>
      </c>
      <c r="O1135">
        <v>1</v>
      </c>
      <c r="P1135" t="b">
        <v>0</v>
      </c>
      <c r="Q1135" t="s">
        <v>8282</v>
      </c>
      <c r="R1135" s="6">
        <f t="shared" si="155"/>
        <v>-0.99333333333333329</v>
      </c>
      <c r="S1135" s="10">
        <f t="shared" si="156"/>
        <v>20</v>
      </c>
      <c r="T1135" t="str">
        <f t="shared" si="157"/>
        <v>games/</v>
      </c>
      <c r="U1135" t="str">
        <f t="shared" si="158"/>
        <v>mobile games</v>
      </c>
      <c r="V1135">
        <f t="shared" si="159"/>
        <v>6</v>
      </c>
      <c r="W1135">
        <f t="shared" si="160"/>
        <v>18</v>
      </c>
    </row>
    <row r="1136" spans="1:23" ht="45" x14ac:dyDescent="0.25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f t="shared" si="161"/>
        <v>41971.981249999997</v>
      </c>
      <c r="K1136">
        <v>1416034228</v>
      </c>
      <c r="L1136" s="14">
        <f t="shared" si="153"/>
        <v>41958.07671296296</v>
      </c>
      <c r="M1136" s="13">
        <f t="shared" si="154"/>
        <v>2014</v>
      </c>
      <c r="N1136" t="b">
        <v>0</v>
      </c>
      <c r="O1136">
        <v>1</v>
      </c>
      <c r="P1136" t="b">
        <v>0</v>
      </c>
      <c r="Q1136" t="s">
        <v>8282</v>
      </c>
      <c r="R1136" s="6">
        <f t="shared" si="155"/>
        <v>-0.99995999999999996</v>
      </c>
      <c r="S1136" s="10">
        <f t="shared" si="156"/>
        <v>1</v>
      </c>
      <c r="T1136" t="str">
        <f t="shared" si="157"/>
        <v>games/</v>
      </c>
      <c r="U1136" t="str">
        <f t="shared" si="158"/>
        <v>mobile games</v>
      </c>
      <c r="V1136">
        <f t="shared" si="159"/>
        <v>6</v>
      </c>
      <c r="W1136">
        <f t="shared" si="160"/>
        <v>18</v>
      </c>
    </row>
    <row r="1137" spans="1:23" ht="60" x14ac:dyDescent="0.25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f t="shared" si="161"/>
        <v>42588.781180555554</v>
      </c>
      <c r="K1137">
        <v>1467935094</v>
      </c>
      <c r="L1137" s="14">
        <f t="shared" si="153"/>
        <v>42558.781180555554</v>
      </c>
      <c r="M1137" s="13">
        <f t="shared" si="154"/>
        <v>2016</v>
      </c>
      <c r="N1137" t="b">
        <v>0</v>
      </c>
      <c r="O1137">
        <v>1</v>
      </c>
      <c r="P1137" t="b">
        <v>0</v>
      </c>
      <c r="Q1137" t="s">
        <v>8282</v>
      </c>
      <c r="R1137" s="6">
        <f t="shared" si="155"/>
        <v>-0.95</v>
      </c>
      <c r="S1137" s="10">
        <f t="shared" si="156"/>
        <v>50</v>
      </c>
      <c r="T1137" t="str">
        <f t="shared" si="157"/>
        <v>games/</v>
      </c>
      <c r="U1137" t="str">
        <f t="shared" si="158"/>
        <v>mobile games</v>
      </c>
      <c r="V1137">
        <f t="shared" si="159"/>
        <v>6</v>
      </c>
      <c r="W1137">
        <f t="shared" si="160"/>
        <v>18</v>
      </c>
    </row>
    <row r="1138" spans="1:23" ht="45" x14ac:dyDescent="0.25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f t="shared" si="161"/>
        <v>42357.46329861111</v>
      </c>
      <c r="K1138">
        <v>1447949229</v>
      </c>
      <c r="L1138" s="14">
        <f t="shared" si="153"/>
        <v>42327.46329861111</v>
      </c>
      <c r="M1138" s="13">
        <f t="shared" si="154"/>
        <v>2015</v>
      </c>
      <c r="N1138" t="b">
        <v>0</v>
      </c>
      <c r="O1138">
        <v>6</v>
      </c>
      <c r="P1138" t="b">
        <v>0</v>
      </c>
      <c r="Q1138" t="s">
        <v>8282</v>
      </c>
      <c r="R1138" s="6">
        <f t="shared" si="155"/>
        <v>-0.93556085918854415</v>
      </c>
      <c r="S1138" s="10">
        <f t="shared" si="156"/>
        <v>45</v>
      </c>
      <c r="T1138" t="str">
        <f t="shared" si="157"/>
        <v>games/</v>
      </c>
      <c r="U1138" t="str">
        <f t="shared" si="158"/>
        <v>mobile games</v>
      </c>
      <c r="V1138">
        <f t="shared" si="159"/>
        <v>6</v>
      </c>
      <c r="W1138">
        <f t="shared" si="160"/>
        <v>18</v>
      </c>
    </row>
    <row r="1139" spans="1:23" ht="45" x14ac:dyDescent="0.25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f t="shared" si="161"/>
        <v>42483.611354166664</v>
      </c>
      <c r="K1139">
        <v>1458848421</v>
      </c>
      <c r="L1139" s="14">
        <f t="shared" si="153"/>
        <v>42453.611354166664</v>
      </c>
      <c r="M1139" s="13">
        <f t="shared" si="154"/>
        <v>2016</v>
      </c>
      <c r="N1139" t="b">
        <v>0</v>
      </c>
      <c r="O1139">
        <v>39</v>
      </c>
      <c r="P1139" t="b">
        <v>0</v>
      </c>
      <c r="Q1139" t="s">
        <v>8282</v>
      </c>
      <c r="R1139" s="6">
        <f t="shared" si="155"/>
        <v>-0.60499999999999998</v>
      </c>
      <c r="S1139" s="10">
        <f t="shared" si="156"/>
        <v>253.2051282051282</v>
      </c>
      <c r="T1139" t="str">
        <f t="shared" si="157"/>
        <v>games/</v>
      </c>
      <c r="U1139" t="str">
        <f t="shared" si="158"/>
        <v>mobile games</v>
      </c>
      <c r="V1139">
        <f t="shared" si="159"/>
        <v>6</v>
      </c>
      <c r="W1139">
        <f t="shared" si="160"/>
        <v>18</v>
      </c>
    </row>
    <row r="1140" spans="1:23" ht="45" x14ac:dyDescent="0.25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f t="shared" si="161"/>
        <v>42756.698275462964</v>
      </c>
      <c r="K1140">
        <v>1483307131</v>
      </c>
      <c r="L1140" s="14">
        <f t="shared" si="153"/>
        <v>42736.698275462964</v>
      </c>
      <c r="M1140" s="13">
        <f t="shared" si="154"/>
        <v>2017</v>
      </c>
      <c r="N1140" t="b">
        <v>0</v>
      </c>
      <c r="O1140">
        <v>4</v>
      </c>
      <c r="P1140" t="b">
        <v>0</v>
      </c>
      <c r="Q1140" t="s">
        <v>8282</v>
      </c>
      <c r="R1140" s="6">
        <f t="shared" si="155"/>
        <v>-0.99642857142857144</v>
      </c>
      <c r="S1140" s="10">
        <f t="shared" si="156"/>
        <v>31.25</v>
      </c>
      <c r="T1140" t="str">
        <f t="shared" si="157"/>
        <v>games/</v>
      </c>
      <c r="U1140" t="str">
        <f t="shared" si="158"/>
        <v>mobile games</v>
      </c>
      <c r="V1140">
        <f t="shared" si="159"/>
        <v>6</v>
      </c>
      <c r="W1140">
        <f t="shared" si="160"/>
        <v>18</v>
      </c>
    </row>
    <row r="1141" spans="1:23" ht="45" x14ac:dyDescent="0.25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f t="shared" si="161"/>
        <v>42005.139189814814</v>
      </c>
      <c r="K1141">
        <v>1417508426</v>
      </c>
      <c r="L1141" s="14">
        <f t="shared" si="153"/>
        <v>41975.139189814814</v>
      </c>
      <c r="M1141" s="13">
        <f t="shared" si="154"/>
        <v>2014</v>
      </c>
      <c r="N1141" t="b">
        <v>0</v>
      </c>
      <c r="O1141">
        <v>1</v>
      </c>
      <c r="P1141" t="b">
        <v>0</v>
      </c>
      <c r="Q1141" t="s">
        <v>8282</v>
      </c>
      <c r="R1141" s="6">
        <f t="shared" si="155"/>
        <v>-0.99937500000000001</v>
      </c>
      <c r="S1141" s="10">
        <f t="shared" si="156"/>
        <v>5</v>
      </c>
      <c r="T1141" t="str">
        <f t="shared" si="157"/>
        <v>games/</v>
      </c>
      <c r="U1141" t="str">
        <f t="shared" si="158"/>
        <v>mobile games</v>
      </c>
      <c r="V1141">
        <f t="shared" si="159"/>
        <v>6</v>
      </c>
      <c r="W1141">
        <f t="shared" si="160"/>
        <v>18</v>
      </c>
    </row>
    <row r="1142" spans="1:23" ht="45" x14ac:dyDescent="0.25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f t="shared" si="161"/>
        <v>42222.253715277773</v>
      </c>
      <c r="K1142">
        <v>1436267121</v>
      </c>
      <c r="L1142" s="14">
        <f t="shared" si="153"/>
        <v>42192.253715277773</v>
      </c>
      <c r="M1142" s="13">
        <f t="shared" si="154"/>
        <v>2015</v>
      </c>
      <c r="N1142" t="b">
        <v>0</v>
      </c>
      <c r="O1142">
        <v>0</v>
      </c>
      <c r="P1142" t="b">
        <v>0</v>
      </c>
      <c r="Q1142" t="s">
        <v>8282</v>
      </c>
      <c r="R1142" s="6">
        <f t="shared" si="155"/>
        <v>-1</v>
      </c>
      <c r="S1142" s="10" t="e">
        <f t="shared" si="156"/>
        <v>#DIV/0!</v>
      </c>
      <c r="T1142" t="str">
        <f t="shared" si="157"/>
        <v>games/</v>
      </c>
      <c r="U1142" t="str">
        <f t="shared" si="158"/>
        <v>mobile games</v>
      </c>
      <c r="V1142">
        <f t="shared" si="159"/>
        <v>6</v>
      </c>
      <c r="W1142">
        <f t="shared" si="160"/>
        <v>18</v>
      </c>
    </row>
    <row r="1143" spans="1:23" x14ac:dyDescent="0.25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f t="shared" si="161"/>
        <v>42194.491319444445</v>
      </c>
      <c r="K1143">
        <v>1433868450</v>
      </c>
      <c r="L1143" s="14">
        <f t="shared" si="153"/>
        <v>42164.491319444445</v>
      </c>
      <c r="M1143" s="13">
        <f t="shared" si="154"/>
        <v>2015</v>
      </c>
      <c r="N1143" t="b">
        <v>0</v>
      </c>
      <c r="O1143">
        <v>0</v>
      </c>
      <c r="P1143" t="b">
        <v>0</v>
      </c>
      <c r="Q1143" t="s">
        <v>8282</v>
      </c>
      <c r="R1143" s="6">
        <f t="shared" si="155"/>
        <v>-1</v>
      </c>
      <c r="S1143" s="10" t="e">
        <f t="shared" si="156"/>
        <v>#DIV/0!</v>
      </c>
      <c r="T1143" t="str">
        <f t="shared" si="157"/>
        <v>games/</v>
      </c>
      <c r="U1143" t="str">
        <f t="shared" si="158"/>
        <v>mobile games</v>
      </c>
      <c r="V1143">
        <f t="shared" si="159"/>
        <v>6</v>
      </c>
      <c r="W1143">
        <f t="shared" si="160"/>
        <v>18</v>
      </c>
    </row>
    <row r="1144" spans="1:23" ht="45" x14ac:dyDescent="0.25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f t="shared" si="161"/>
        <v>42051.797766203701</v>
      </c>
      <c r="K1144">
        <v>1421539727</v>
      </c>
      <c r="L1144" s="14">
        <f t="shared" si="153"/>
        <v>42021.797766203701</v>
      </c>
      <c r="M1144" s="13">
        <f t="shared" si="154"/>
        <v>2015</v>
      </c>
      <c r="N1144" t="b">
        <v>0</v>
      </c>
      <c r="O1144">
        <v>0</v>
      </c>
      <c r="P1144" t="b">
        <v>0</v>
      </c>
      <c r="Q1144" t="s">
        <v>8282</v>
      </c>
      <c r="R1144" s="6">
        <f t="shared" si="155"/>
        <v>-1</v>
      </c>
      <c r="S1144" s="10" t="e">
        <f t="shared" si="156"/>
        <v>#DIV/0!</v>
      </c>
      <c r="T1144" t="str">
        <f t="shared" si="157"/>
        <v>games/</v>
      </c>
      <c r="U1144" t="str">
        <f t="shared" si="158"/>
        <v>mobile games</v>
      </c>
      <c r="V1144">
        <f t="shared" si="159"/>
        <v>6</v>
      </c>
      <c r="W1144">
        <f t="shared" si="160"/>
        <v>18</v>
      </c>
    </row>
    <row r="1145" spans="1:23" ht="45" x14ac:dyDescent="0.25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f t="shared" si="161"/>
        <v>42354.985254629624</v>
      </c>
      <c r="K1145">
        <v>1447735126</v>
      </c>
      <c r="L1145" s="14">
        <f t="shared" si="153"/>
        <v>42324.985254629624</v>
      </c>
      <c r="M1145" s="13">
        <f t="shared" si="154"/>
        <v>2015</v>
      </c>
      <c r="N1145" t="b">
        <v>0</v>
      </c>
      <c r="O1145">
        <v>8</v>
      </c>
      <c r="P1145" t="b">
        <v>0</v>
      </c>
      <c r="Q1145" t="s">
        <v>8282</v>
      </c>
      <c r="R1145" s="6">
        <f t="shared" si="155"/>
        <v>-0.99586666666666668</v>
      </c>
      <c r="S1145" s="10">
        <f t="shared" si="156"/>
        <v>23.25</v>
      </c>
      <c r="T1145" t="str">
        <f t="shared" si="157"/>
        <v>games/</v>
      </c>
      <c r="U1145" t="str">
        <f t="shared" si="158"/>
        <v>mobile games</v>
      </c>
      <c r="V1145">
        <f t="shared" si="159"/>
        <v>6</v>
      </c>
      <c r="W1145">
        <f t="shared" si="160"/>
        <v>18</v>
      </c>
    </row>
    <row r="1146" spans="1:23" ht="45" x14ac:dyDescent="0.25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f t="shared" si="161"/>
        <v>42122.973611111105</v>
      </c>
      <c r="K1146">
        <v>1427689320</v>
      </c>
      <c r="L1146" s="14">
        <f t="shared" si="153"/>
        <v>42092.973611111105</v>
      </c>
      <c r="M1146" s="13">
        <f t="shared" si="154"/>
        <v>2015</v>
      </c>
      <c r="N1146" t="b">
        <v>0</v>
      </c>
      <c r="O1146">
        <v>0</v>
      </c>
      <c r="P1146" t="b">
        <v>0</v>
      </c>
      <c r="Q1146" t="s">
        <v>8283</v>
      </c>
      <c r="R1146" s="6">
        <f t="shared" si="155"/>
        <v>-1</v>
      </c>
      <c r="S1146" s="10" t="e">
        <f t="shared" si="156"/>
        <v>#DIV/0!</v>
      </c>
      <c r="T1146" t="str">
        <f t="shared" si="157"/>
        <v>food/</v>
      </c>
      <c r="U1146" t="str">
        <f t="shared" si="158"/>
        <v>food trucks</v>
      </c>
      <c r="V1146">
        <f t="shared" si="159"/>
        <v>5</v>
      </c>
      <c r="W1146">
        <f t="shared" si="160"/>
        <v>16</v>
      </c>
    </row>
    <row r="1147" spans="1:23" ht="30" x14ac:dyDescent="0.25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f t="shared" si="161"/>
        <v>41914.539259259254</v>
      </c>
      <c r="K1147">
        <v>1407088592</v>
      </c>
      <c r="L1147" s="14">
        <f t="shared" si="153"/>
        <v>41854.539259259254</v>
      </c>
      <c r="M1147" s="13">
        <f t="shared" si="154"/>
        <v>2014</v>
      </c>
      <c r="N1147" t="b">
        <v>0</v>
      </c>
      <c r="O1147">
        <v>1</v>
      </c>
      <c r="P1147" t="b">
        <v>0</v>
      </c>
      <c r="Q1147" t="s">
        <v>8283</v>
      </c>
      <c r="R1147" s="6">
        <f t="shared" si="155"/>
        <v>-0.99875000000000003</v>
      </c>
      <c r="S1147" s="10">
        <f t="shared" si="156"/>
        <v>100</v>
      </c>
      <c r="T1147" t="str">
        <f t="shared" si="157"/>
        <v>food/</v>
      </c>
      <c r="U1147" t="str">
        <f t="shared" si="158"/>
        <v>food trucks</v>
      </c>
      <c r="V1147">
        <f t="shared" si="159"/>
        <v>5</v>
      </c>
      <c r="W1147">
        <f t="shared" si="160"/>
        <v>16</v>
      </c>
    </row>
    <row r="1148" spans="1:23" ht="30" x14ac:dyDescent="0.25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f t="shared" si="161"/>
        <v>41761.745057870365</v>
      </c>
      <c r="K1148">
        <v>1395787973</v>
      </c>
      <c r="L1148" s="14">
        <f t="shared" si="153"/>
        <v>41723.745057870365</v>
      </c>
      <c r="M1148" s="13">
        <f t="shared" si="154"/>
        <v>2014</v>
      </c>
      <c r="N1148" t="b">
        <v>0</v>
      </c>
      <c r="O1148">
        <v>12</v>
      </c>
      <c r="P1148" t="b">
        <v>0</v>
      </c>
      <c r="Q1148" t="s">
        <v>8283</v>
      </c>
      <c r="R1148" s="6">
        <f t="shared" si="155"/>
        <v>-0.91166666666666663</v>
      </c>
      <c r="S1148" s="10">
        <f t="shared" si="156"/>
        <v>44.166666666666664</v>
      </c>
      <c r="T1148" t="str">
        <f t="shared" si="157"/>
        <v>food/</v>
      </c>
      <c r="U1148" t="str">
        <f t="shared" si="158"/>
        <v>food trucks</v>
      </c>
      <c r="V1148">
        <f t="shared" si="159"/>
        <v>5</v>
      </c>
      <c r="W1148">
        <f t="shared" si="160"/>
        <v>16</v>
      </c>
    </row>
    <row r="1149" spans="1:23" ht="45" x14ac:dyDescent="0.25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f t="shared" si="161"/>
        <v>41931.763692129629</v>
      </c>
      <c r="K1149">
        <v>1408576783</v>
      </c>
      <c r="L1149" s="14">
        <f t="shared" si="153"/>
        <v>41871.763692129629</v>
      </c>
      <c r="M1149" s="13">
        <f t="shared" si="154"/>
        <v>2014</v>
      </c>
      <c r="N1149" t="b">
        <v>0</v>
      </c>
      <c r="O1149">
        <v>0</v>
      </c>
      <c r="P1149" t="b">
        <v>0</v>
      </c>
      <c r="Q1149" t="s">
        <v>8283</v>
      </c>
      <c r="R1149" s="6">
        <f t="shared" si="155"/>
        <v>-1</v>
      </c>
      <c r="S1149" s="10" t="e">
        <f t="shared" si="156"/>
        <v>#DIV/0!</v>
      </c>
      <c r="T1149" t="str">
        <f t="shared" si="157"/>
        <v>food/</v>
      </c>
      <c r="U1149" t="str">
        <f t="shared" si="158"/>
        <v>food trucks</v>
      </c>
      <c r="V1149">
        <f t="shared" si="159"/>
        <v>5</v>
      </c>
      <c r="W1149">
        <f t="shared" si="160"/>
        <v>16</v>
      </c>
    </row>
    <row r="1150" spans="1:23" ht="30" x14ac:dyDescent="0.25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f t="shared" si="161"/>
        <v>42705.00440972222</v>
      </c>
      <c r="K1150">
        <v>1477973181</v>
      </c>
      <c r="L1150" s="14">
        <f t="shared" si="153"/>
        <v>42674.962743055548</v>
      </c>
      <c r="M1150" s="13">
        <f t="shared" si="154"/>
        <v>2016</v>
      </c>
      <c r="N1150" t="b">
        <v>0</v>
      </c>
      <c r="O1150">
        <v>3</v>
      </c>
      <c r="P1150" t="b">
        <v>0</v>
      </c>
      <c r="Q1150" t="s">
        <v>8283</v>
      </c>
      <c r="R1150" s="6">
        <f t="shared" si="155"/>
        <v>-0.99513333333333331</v>
      </c>
      <c r="S1150" s="10">
        <f t="shared" si="156"/>
        <v>24.333333333333332</v>
      </c>
      <c r="T1150" t="str">
        <f t="shared" si="157"/>
        <v>food/</v>
      </c>
      <c r="U1150" t="str">
        <f t="shared" si="158"/>
        <v>food trucks</v>
      </c>
      <c r="V1150">
        <f t="shared" si="159"/>
        <v>5</v>
      </c>
      <c r="W1150">
        <f t="shared" si="160"/>
        <v>16</v>
      </c>
    </row>
    <row r="1151" spans="1:23" ht="30" x14ac:dyDescent="0.25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f t="shared" si="161"/>
        <v>42537.501921296294</v>
      </c>
      <c r="K1151">
        <v>1463504566</v>
      </c>
      <c r="L1151" s="14">
        <f t="shared" si="153"/>
        <v>42507.501921296294</v>
      </c>
      <c r="M1151" s="13">
        <f t="shared" si="154"/>
        <v>2016</v>
      </c>
      <c r="N1151" t="b">
        <v>0</v>
      </c>
      <c r="O1151">
        <v>2</v>
      </c>
      <c r="P1151" t="b">
        <v>0</v>
      </c>
      <c r="Q1151" t="s">
        <v>8283</v>
      </c>
      <c r="R1151" s="6">
        <f t="shared" si="155"/>
        <v>-0.99850000000000005</v>
      </c>
      <c r="S1151" s="10">
        <f t="shared" si="156"/>
        <v>37.5</v>
      </c>
      <c r="T1151" t="str">
        <f t="shared" si="157"/>
        <v>food/</v>
      </c>
      <c r="U1151" t="str">
        <f t="shared" si="158"/>
        <v>food trucks</v>
      </c>
      <c r="V1151">
        <f t="shared" si="159"/>
        <v>5</v>
      </c>
      <c r="W1151">
        <f t="shared" si="160"/>
        <v>16</v>
      </c>
    </row>
    <row r="1152" spans="1:23" ht="30" x14ac:dyDescent="0.25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f t="shared" si="161"/>
        <v>42377.74623842592</v>
      </c>
      <c r="K1152">
        <v>1447109675</v>
      </c>
      <c r="L1152" s="14">
        <f t="shared" si="153"/>
        <v>42317.74623842592</v>
      </c>
      <c r="M1152" s="13">
        <f t="shared" si="154"/>
        <v>2015</v>
      </c>
      <c r="N1152" t="b">
        <v>0</v>
      </c>
      <c r="O1152">
        <v>6</v>
      </c>
      <c r="P1152" t="b">
        <v>0</v>
      </c>
      <c r="Q1152" t="s">
        <v>8283</v>
      </c>
      <c r="R1152" s="6">
        <f t="shared" si="155"/>
        <v>-0.8992</v>
      </c>
      <c r="S1152" s="10">
        <f t="shared" si="156"/>
        <v>42</v>
      </c>
      <c r="T1152" t="str">
        <f t="shared" si="157"/>
        <v>food/</v>
      </c>
      <c r="U1152" t="str">
        <f t="shared" si="158"/>
        <v>food trucks</v>
      </c>
      <c r="V1152">
        <f t="shared" si="159"/>
        <v>5</v>
      </c>
      <c r="W1152">
        <f t="shared" si="160"/>
        <v>16</v>
      </c>
    </row>
    <row r="1153" spans="1:23" ht="45" x14ac:dyDescent="0.25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f t="shared" si="161"/>
        <v>42253.894247685188</v>
      </c>
      <c r="K1153">
        <v>1439000863</v>
      </c>
      <c r="L1153" s="14">
        <f t="shared" si="153"/>
        <v>42223.894247685188</v>
      </c>
      <c r="M1153" s="13">
        <f t="shared" si="154"/>
        <v>2015</v>
      </c>
      <c r="N1153" t="b">
        <v>0</v>
      </c>
      <c r="O1153">
        <v>0</v>
      </c>
      <c r="P1153" t="b">
        <v>0</v>
      </c>
      <c r="Q1153" t="s">
        <v>8283</v>
      </c>
      <c r="R1153" s="6">
        <f t="shared" si="155"/>
        <v>-1</v>
      </c>
      <c r="S1153" s="10" t="e">
        <f t="shared" si="156"/>
        <v>#DIV/0!</v>
      </c>
      <c r="T1153" t="str">
        <f t="shared" si="157"/>
        <v>food/</v>
      </c>
      <c r="U1153" t="str">
        <f t="shared" si="158"/>
        <v>food trucks</v>
      </c>
      <c r="V1153">
        <f t="shared" si="159"/>
        <v>5</v>
      </c>
      <c r="W1153">
        <f t="shared" si="160"/>
        <v>16</v>
      </c>
    </row>
    <row r="1154" spans="1:23" x14ac:dyDescent="0.25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f t="shared" si="161"/>
        <v>42139.501296296294</v>
      </c>
      <c r="K1154">
        <v>1429117312</v>
      </c>
      <c r="L1154" s="14">
        <f t="shared" si="153"/>
        <v>42109.501296296294</v>
      </c>
      <c r="M1154" s="13">
        <f t="shared" si="154"/>
        <v>2015</v>
      </c>
      <c r="N1154" t="b">
        <v>0</v>
      </c>
      <c r="O1154">
        <v>15</v>
      </c>
      <c r="P1154" t="b">
        <v>0</v>
      </c>
      <c r="Q1154" t="s">
        <v>8283</v>
      </c>
      <c r="R1154" s="6">
        <f t="shared" si="155"/>
        <v>-0.94306250000000003</v>
      </c>
      <c r="S1154" s="10">
        <f t="shared" si="156"/>
        <v>60.733333333333334</v>
      </c>
      <c r="T1154" t="str">
        <f t="shared" si="157"/>
        <v>food/</v>
      </c>
      <c r="U1154" t="str">
        <f t="shared" si="158"/>
        <v>food trucks</v>
      </c>
      <c r="V1154">
        <f t="shared" si="159"/>
        <v>5</v>
      </c>
      <c r="W1154">
        <f t="shared" si="160"/>
        <v>16</v>
      </c>
    </row>
    <row r="1155" spans="1:23" ht="30" x14ac:dyDescent="0.25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f t="shared" si="161"/>
        <v>42173.505844907406</v>
      </c>
      <c r="K1155">
        <v>1432055305</v>
      </c>
      <c r="L1155" s="14">
        <f t="shared" ref="L1155:L1218" si="162">(K1155/86400)+25569+(-5/24)</f>
        <v>42143.505844907406</v>
      </c>
      <c r="M1155" s="13">
        <f t="shared" ref="M1155:M1218" si="163">YEAR(L1155)</f>
        <v>2015</v>
      </c>
      <c r="N1155" t="b">
        <v>0</v>
      </c>
      <c r="O1155">
        <v>1</v>
      </c>
      <c r="P1155" t="b">
        <v>0</v>
      </c>
      <c r="Q1155" t="s">
        <v>8283</v>
      </c>
      <c r="R1155" s="6">
        <f t="shared" ref="R1155:R1218" si="164">(E1155-D1155)/D1155</f>
        <v>-0.99375000000000002</v>
      </c>
      <c r="S1155" s="10">
        <f t="shared" ref="S1155:S1218" si="165">E1155/O1155</f>
        <v>50</v>
      </c>
      <c r="T1155" t="str">
        <f t="shared" ref="T1155:T1218" si="166">LEFT(Q1155,V1155)</f>
        <v>food/</v>
      </c>
      <c r="U1155" t="str">
        <f t="shared" ref="U1155:U1218" si="167">RIGHT(Q1155, W1155-V1155)</f>
        <v>food trucks</v>
      </c>
      <c r="V1155">
        <f t="shared" ref="V1155:V1218" si="168">FIND("/",Q1155)</f>
        <v>5</v>
      </c>
      <c r="W1155">
        <f t="shared" ref="W1155:W1218" si="169">LEN(Q1155)</f>
        <v>16</v>
      </c>
    </row>
    <row r="1156" spans="1:23" ht="45" x14ac:dyDescent="0.25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f t="shared" ref="J1156:J1219" si="170">(I1156/86400)+25569+(-5/24)</f>
        <v>42252.900532407402</v>
      </c>
      <c r="K1156">
        <v>1438915006</v>
      </c>
      <c r="L1156" s="14">
        <f t="shared" si="162"/>
        <v>42222.900532407402</v>
      </c>
      <c r="M1156" s="13">
        <f t="shared" si="163"/>
        <v>2015</v>
      </c>
      <c r="N1156" t="b">
        <v>0</v>
      </c>
      <c r="O1156">
        <v>3</v>
      </c>
      <c r="P1156" t="b">
        <v>0</v>
      </c>
      <c r="Q1156" t="s">
        <v>8283</v>
      </c>
      <c r="R1156" s="6">
        <f t="shared" si="164"/>
        <v>-0.93500000000000005</v>
      </c>
      <c r="S1156" s="10">
        <f t="shared" si="165"/>
        <v>108.33333333333333</v>
      </c>
      <c r="T1156" t="str">
        <f t="shared" si="166"/>
        <v>food/</v>
      </c>
      <c r="U1156" t="str">
        <f t="shared" si="167"/>
        <v>food trucks</v>
      </c>
      <c r="V1156">
        <f t="shared" si="168"/>
        <v>5</v>
      </c>
      <c r="W1156">
        <f t="shared" si="169"/>
        <v>16</v>
      </c>
    </row>
    <row r="1157" spans="1:23" ht="45" x14ac:dyDescent="0.25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f t="shared" si="170"/>
        <v>41865.555648148147</v>
      </c>
      <c r="K1157">
        <v>1405448408</v>
      </c>
      <c r="L1157" s="14">
        <f t="shared" si="162"/>
        <v>41835.555648148147</v>
      </c>
      <c r="M1157" s="13">
        <f t="shared" si="163"/>
        <v>2014</v>
      </c>
      <c r="N1157" t="b">
        <v>0</v>
      </c>
      <c r="O1157">
        <v>8</v>
      </c>
      <c r="P1157" t="b">
        <v>0</v>
      </c>
      <c r="Q1157" t="s">
        <v>8283</v>
      </c>
      <c r="R1157" s="6">
        <f t="shared" si="164"/>
        <v>-0.99248000000000003</v>
      </c>
      <c r="S1157" s="10">
        <f t="shared" si="165"/>
        <v>23.5</v>
      </c>
      <c r="T1157" t="str">
        <f t="shared" si="166"/>
        <v>food/</v>
      </c>
      <c r="U1157" t="str">
        <f t="shared" si="167"/>
        <v>food trucks</v>
      </c>
      <c r="V1157">
        <f t="shared" si="168"/>
        <v>5</v>
      </c>
      <c r="W1157">
        <f t="shared" si="169"/>
        <v>16</v>
      </c>
    </row>
    <row r="1158" spans="1:23" ht="45" x14ac:dyDescent="0.25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f t="shared" si="170"/>
        <v>42058.862986111104</v>
      </c>
      <c r="K1158">
        <v>1422150162</v>
      </c>
      <c r="L1158" s="14">
        <f t="shared" si="162"/>
        <v>42028.862986111104</v>
      </c>
      <c r="M1158" s="13">
        <f t="shared" si="163"/>
        <v>2015</v>
      </c>
      <c r="N1158" t="b">
        <v>0</v>
      </c>
      <c r="O1158">
        <v>0</v>
      </c>
      <c r="P1158" t="b">
        <v>0</v>
      </c>
      <c r="Q1158" t="s">
        <v>8283</v>
      </c>
      <c r="R1158" s="6">
        <f t="shared" si="164"/>
        <v>-1</v>
      </c>
      <c r="S1158" s="10" t="e">
        <f t="shared" si="165"/>
        <v>#DIV/0!</v>
      </c>
      <c r="T1158" t="str">
        <f t="shared" si="166"/>
        <v>food/</v>
      </c>
      <c r="U1158" t="str">
        <f t="shared" si="167"/>
        <v>food trucks</v>
      </c>
      <c r="V1158">
        <f t="shared" si="168"/>
        <v>5</v>
      </c>
      <c r="W1158">
        <f t="shared" si="169"/>
        <v>16</v>
      </c>
    </row>
    <row r="1159" spans="1:23" ht="45" x14ac:dyDescent="0.25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f t="shared" si="170"/>
        <v>41978.46157407407</v>
      </c>
      <c r="K1159">
        <v>1412607880</v>
      </c>
      <c r="L1159" s="14">
        <f t="shared" si="162"/>
        <v>41918.419907407406</v>
      </c>
      <c r="M1159" s="13">
        <f t="shared" si="163"/>
        <v>2014</v>
      </c>
      <c r="N1159" t="b">
        <v>0</v>
      </c>
      <c r="O1159">
        <v>3</v>
      </c>
      <c r="P1159" t="b">
        <v>0</v>
      </c>
      <c r="Q1159" t="s">
        <v>8283</v>
      </c>
      <c r="R1159" s="6">
        <f t="shared" si="164"/>
        <v>-0.9849</v>
      </c>
      <c r="S1159" s="10">
        <f t="shared" si="165"/>
        <v>50.333333333333336</v>
      </c>
      <c r="T1159" t="str">
        <f t="shared" si="166"/>
        <v>food/</v>
      </c>
      <c r="U1159" t="str">
        <f t="shared" si="167"/>
        <v>food trucks</v>
      </c>
      <c r="V1159">
        <f t="shared" si="168"/>
        <v>5</v>
      </c>
      <c r="W1159">
        <f t="shared" si="169"/>
        <v>16</v>
      </c>
    </row>
    <row r="1160" spans="1:23" ht="45" x14ac:dyDescent="0.25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f t="shared" si="170"/>
        <v>41981.883425925924</v>
      </c>
      <c r="K1160">
        <v>1415499128</v>
      </c>
      <c r="L1160" s="14">
        <f t="shared" si="162"/>
        <v>41951.883425925924</v>
      </c>
      <c r="M1160" s="13">
        <f t="shared" si="163"/>
        <v>2014</v>
      </c>
      <c r="N1160" t="b">
        <v>0</v>
      </c>
      <c r="O1160">
        <v>3</v>
      </c>
      <c r="P1160" t="b">
        <v>0</v>
      </c>
      <c r="Q1160" t="s">
        <v>8283</v>
      </c>
      <c r="R1160" s="6">
        <f t="shared" si="164"/>
        <v>-0.99533333333333329</v>
      </c>
      <c r="S1160" s="10">
        <f t="shared" si="165"/>
        <v>11.666666666666666</v>
      </c>
      <c r="T1160" t="str">
        <f t="shared" si="166"/>
        <v>food/</v>
      </c>
      <c r="U1160" t="str">
        <f t="shared" si="167"/>
        <v>food trucks</v>
      </c>
      <c r="V1160">
        <f t="shared" si="168"/>
        <v>5</v>
      </c>
      <c r="W1160">
        <f t="shared" si="169"/>
        <v>16</v>
      </c>
    </row>
    <row r="1161" spans="1:23" ht="45" x14ac:dyDescent="0.25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f t="shared" si="170"/>
        <v>42185.447916666664</v>
      </c>
      <c r="K1161">
        <v>1433006765</v>
      </c>
      <c r="L1161" s="14">
        <f t="shared" si="162"/>
        <v>42154.518113425926</v>
      </c>
      <c r="M1161" s="13">
        <f t="shared" si="163"/>
        <v>2015</v>
      </c>
      <c r="N1161" t="b">
        <v>0</v>
      </c>
      <c r="O1161">
        <v>0</v>
      </c>
      <c r="P1161" t="b">
        <v>0</v>
      </c>
      <c r="Q1161" t="s">
        <v>8283</v>
      </c>
      <c r="R1161" s="6">
        <f t="shared" si="164"/>
        <v>-1</v>
      </c>
      <c r="S1161" s="10" t="e">
        <f t="shared" si="165"/>
        <v>#DIV/0!</v>
      </c>
      <c r="T1161" t="str">
        <f t="shared" si="166"/>
        <v>food/</v>
      </c>
      <c r="U1161" t="str">
        <f t="shared" si="167"/>
        <v>food trucks</v>
      </c>
      <c r="V1161">
        <f t="shared" si="168"/>
        <v>5</v>
      </c>
      <c r="W1161">
        <f t="shared" si="169"/>
        <v>16</v>
      </c>
    </row>
    <row r="1162" spans="1:23" ht="45" x14ac:dyDescent="0.25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f t="shared" si="170"/>
        <v>42090.904930555553</v>
      </c>
      <c r="K1162">
        <v>1424922186</v>
      </c>
      <c r="L1162" s="14">
        <f t="shared" si="162"/>
        <v>42060.946597222217</v>
      </c>
      <c r="M1162" s="13">
        <f t="shared" si="163"/>
        <v>2015</v>
      </c>
      <c r="N1162" t="b">
        <v>0</v>
      </c>
      <c r="O1162">
        <v>19</v>
      </c>
      <c r="P1162" t="b">
        <v>0</v>
      </c>
      <c r="Q1162" t="s">
        <v>8283</v>
      </c>
      <c r="R1162" s="6">
        <f t="shared" si="164"/>
        <v>-0.96150000000000002</v>
      </c>
      <c r="S1162" s="10">
        <f t="shared" si="165"/>
        <v>60.789473684210527</v>
      </c>
      <c r="T1162" t="str">
        <f t="shared" si="166"/>
        <v>food/</v>
      </c>
      <c r="U1162" t="str">
        <f t="shared" si="167"/>
        <v>food trucks</v>
      </c>
      <c r="V1162">
        <f t="shared" si="168"/>
        <v>5</v>
      </c>
      <c r="W1162">
        <f t="shared" si="169"/>
        <v>16</v>
      </c>
    </row>
    <row r="1163" spans="1:23" ht="45" x14ac:dyDescent="0.25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f t="shared" si="170"/>
        <v>42143.421168981477</v>
      </c>
      <c r="K1163">
        <v>1430233589</v>
      </c>
      <c r="L1163" s="14">
        <f t="shared" si="162"/>
        <v>42122.421168981477</v>
      </c>
      <c r="M1163" s="13">
        <f t="shared" si="163"/>
        <v>2015</v>
      </c>
      <c r="N1163" t="b">
        <v>0</v>
      </c>
      <c r="O1163">
        <v>0</v>
      </c>
      <c r="P1163" t="b">
        <v>0</v>
      </c>
      <c r="Q1163" t="s">
        <v>8283</v>
      </c>
      <c r="R1163" s="6">
        <f t="shared" si="164"/>
        <v>-1</v>
      </c>
      <c r="S1163" s="10" t="e">
        <f t="shared" si="165"/>
        <v>#DIV/0!</v>
      </c>
      <c r="T1163" t="str">
        <f t="shared" si="166"/>
        <v>food/</v>
      </c>
      <c r="U1163" t="str">
        <f t="shared" si="167"/>
        <v>food trucks</v>
      </c>
      <c r="V1163">
        <f t="shared" si="168"/>
        <v>5</v>
      </c>
      <c r="W1163">
        <f t="shared" si="169"/>
        <v>16</v>
      </c>
    </row>
    <row r="1164" spans="1:23" ht="45" x14ac:dyDescent="0.25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f t="shared" si="170"/>
        <v>41907.475277777776</v>
      </c>
      <c r="K1164">
        <v>1408983864</v>
      </c>
      <c r="L1164" s="14">
        <f t="shared" si="162"/>
        <v>41876.475277777776</v>
      </c>
      <c r="M1164" s="13">
        <f t="shared" si="163"/>
        <v>2014</v>
      </c>
      <c r="N1164" t="b">
        <v>0</v>
      </c>
      <c r="O1164">
        <v>2</v>
      </c>
      <c r="P1164" t="b">
        <v>0</v>
      </c>
      <c r="Q1164" t="s">
        <v>8283</v>
      </c>
      <c r="R1164" s="6">
        <f t="shared" si="164"/>
        <v>-0.99941666666666662</v>
      </c>
      <c r="S1164" s="10">
        <f t="shared" si="165"/>
        <v>17.5</v>
      </c>
      <c r="T1164" t="str">
        <f t="shared" si="166"/>
        <v>food/</v>
      </c>
      <c r="U1164" t="str">
        <f t="shared" si="167"/>
        <v>food trucks</v>
      </c>
      <c r="V1164">
        <f t="shared" si="168"/>
        <v>5</v>
      </c>
      <c r="W1164">
        <f t="shared" si="169"/>
        <v>16</v>
      </c>
    </row>
    <row r="1165" spans="1:23" ht="45" x14ac:dyDescent="0.25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f t="shared" si="170"/>
        <v>41860.515277777777</v>
      </c>
      <c r="K1165">
        <v>1405012920</v>
      </c>
      <c r="L1165" s="14">
        <f t="shared" si="162"/>
        <v>41830.515277777777</v>
      </c>
      <c r="M1165" s="13">
        <f t="shared" si="163"/>
        <v>2014</v>
      </c>
      <c r="N1165" t="b">
        <v>0</v>
      </c>
      <c r="O1165">
        <v>0</v>
      </c>
      <c r="P1165" t="b">
        <v>0</v>
      </c>
      <c r="Q1165" t="s">
        <v>8283</v>
      </c>
      <c r="R1165" s="6">
        <f t="shared" si="164"/>
        <v>-1</v>
      </c>
      <c r="S1165" s="10" t="e">
        <f t="shared" si="165"/>
        <v>#DIV/0!</v>
      </c>
      <c r="T1165" t="str">
        <f t="shared" si="166"/>
        <v>food/</v>
      </c>
      <c r="U1165" t="str">
        <f t="shared" si="167"/>
        <v>food trucks</v>
      </c>
      <c r="V1165">
        <f t="shared" si="168"/>
        <v>5</v>
      </c>
      <c r="W1165">
        <f t="shared" si="169"/>
        <v>16</v>
      </c>
    </row>
    <row r="1166" spans="1:23" ht="60" x14ac:dyDescent="0.25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f t="shared" si="170"/>
        <v>42539.51599537037</v>
      </c>
      <c r="K1166">
        <v>1463678582</v>
      </c>
      <c r="L1166" s="14">
        <f t="shared" si="162"/>
        <v>42509.51599537037</v>
      </c>
      <c r="M1166" s="13">
        <f t="shared" si="163"/>
        <v>2016</v>
      </c>
      <c r="N1166" t="b">
        <v>0</v>
      </c>
      <c r="O1166">
        <v>0</v>
      </c>
      <c r="P1166" t="b">
        <v>0</v>
      </c>
      <c r="Q1166" t="s">
        <v>8283</v>
      </c>
      <c r="R1166" s="6">
        <f t="shared" si="164"/>
        <v>-1</v>
      </c>
      <c r="S1166" s="10" t="e">
        <f t="shared" si="165"/>
        <v>#DIV/0!</v>
      </c>
      <c r="T1166" t="str">
        <f t="shared" si="166"/>
        <v>food/</v>
      </c>
      <c r="U1166" t="str">
        <f t="shared" si="167"/>
        <v>food trucks</v>
      </c>
      <c r="V1166">
        <f t="shared" si="168"/>
        <v>5</v>
      </c>
      <c r="W1166">
        <f t="shared" si="169"/>
        <v>16</v>
      </c>
    </row>
    <row r="1167" spans="1:23" ht="45" x14ac:dyDescent="0.25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f t="shared" si="170"/>
        <v>41826.00613425926</v>
      </c>
      <c r="K1167">
        <v>1401685730</v>
      </c>
      <c r="L1167" s="14">
        <f t="shared" si="162"/>
        <v>41792.00613425926</v>
      </c>
      <c r="M1167" s="13">
        <f t="shared" si="163"/>
        <v>2014</v>
      </c>
      <c r="N1167" t="b">
        <v>0</v>
      </c>
      <c r="O1167">
        <v>25</v>
      </c>
      <c r="P1167" t="b">
        <v>0</v>
      </c>
      <c r="Q1167" t="s">
        <v>8283</v>
      </c>
      <c r="R1167" s="6">
        <f t="shared" si="164"/>
        <v>-0.79295000000000004</v>
      </c>
      <c r="S1167" s="10">
        <f t="shared" si="165"/>
        <v>82.82</v>
      </c>
      <c r="T1167" t="str">
        <f t="shared" si="166"/>
        <v>food/</v>
      </c>
      <c r="U1167" t="str">
        <f t="shared" si="167"/>
        <v>food trucks</v>
      </c>
      <c r="V1167">
        <f t="shared" si="168"/>
        <v>5</v>
      </c>
      <c r="W1167">
        <f t="shared" si="169"/>
        <v>16</v>
      </c>
    </row>
    <row r="1168" spans="1:23" ht="45" x14ac:dyDescent="0.25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f t="shared" si="170"/>
        <v>42180.958333333336</v>
      </c>
      <c r="K1168">
        <v>1432640342</v>
      </c>
      <c r="L1168" s="14">
        <f t="shared" si="162"/>
        <v>42150.277106481481</v>
      </c>
      <c r="M1168" s="13">
        <f t="shared" si="163"/>
        <v>2015</v>
      </c>
      <c r="N1168" t="b">
        <v>0</v>
      </c>
      <c r="O1168">
        <v>8</v>
      </c>
      <c r="P1168" t="b">
        <v>0</v>
      </c>
      <c r="Q1168" t="s">
        <v>8283</v>
      </c>
      <c r="R1168" s="6">
        <f t="shared" si="164"/>
        <v>-0.80859999999999999</v>
      </c>
      <c r="S1168" s="10">
        <f t="shared" si="165"/>
        <v>358.875</v>
      </c>
      <c r="T1168" t="str">
        <f t="shared" si="166"/>
        <v>food/</v>
      </c>
      <c r="U1168" t="str">
        <f t="shared" si="167"/>
        <v>food trucks</v>
      </c>
      <c r="V1168">
        <f t="shared" si="168"/>
        <v>5</v>
      </c>
      <c r="W1168">
        <f t="shared" si="169"/>
        <v>16</v>
      </c>
    </row>
    <row r="1169" spans="1:23" ht="45" x14ac:dyDescent="0.25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f t="shared" si="170"/>
        <v>41894.526562499996</v>
      </c>
      <c r="K1169">
        <v>1407865095</v>
      </c>
      <c r="L1169" s="14">
        <f t="shared" si="162"/>
        <v>41863.526562499996</v>
      </c>
      <c r="M1169" s="13">
        <f t="shared" si="163"/>
        <v>2014</v>
      </c>
      <c r="N1169" t="b">
        <v>0</v>
      </c>
      <c r="O1169">
        <v>16</v>
      </c>
      <c r="P1169" t="b">
        <v>0</v>
      </c>
      <c r="Q1169" t="s">
        <v>8283</v>
      </c>
      <c r="R1169" s="6">
        <f t="shared" si="164"/>
        <v>-0.98368333333333335</v>
      </c>
      <c r="S1169" s="10">
        <f t="shared" si="165"/>
        <v>61.1875</v>
      </c>
      <c r="T1169" t="str">
        <f t="shared" si="166"/>
        <v>food/</v>
      </c>
      <c r="U1169" t="str">
        <f t="shared" si="167"/>
        <v>food trucks</v>
      </c>
      <c r="V1169">
        <f t="shared" si="168"/>
        <v>5</v>
      </c>
      <c r="W1169">
        <f t="shared" si="169"/>
        <v>16</v>
      </c>
    </row>
    <row r="1170" spans="1:23" ht="45" x14ac:dyDescent="0.25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f t="shared" si="170"/>
        <v>42634.845659722218</v>
      </c>
      <c r="K1170">
        <v>1471915065</v>
      </c>
      <c r="L1170" s="14">
        <f t="shared" si="162"/>
        <v>42604.845659722218</v>
      </c>
      <c r="M1170" s="13">
        <f t="shared" si="163"/>
        <v>2016</v>
      </c>
      <c r="N1170" t="b">
        <v>0</v>
      </c>
      <c r="O1170">
        <v>3</v>
      </c>
      <c r="P1170" t="b">
        <v>0</v>
      </c>
      <c r="Q1170" t="s">
        <v>8283</v>
      </c>
      <c r="R1170" s="6">
        <f t="shared" si="164"/>
        <v>-0.94333333333333336</v>
      </c>
      <c r="S1170" s="10">
        <f t="shared" si="165"/>
        <v>340</v>
      </c>
      <c r="T1170" t="str">
        <f t="shared" si="166"/>
        <v>food/</v>
      </c>
      <c r="U1170" t="str">
        <f t="shared" si="167"/>
        <v>food trucks</v>
      </c>
      <c r="V1170">
        <f t="shared" si="168"/>
        <v>5</v>
      </c>
      <c r="W1170">
        <f t="shared" si="169"/>
        <v>16</v>
      </c>
    </row>
    <row r="1171" spans="1:23" ht="45" x14ac:dyDescent="0.25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f t="shared" si="170"/>
        <v>42057.145405092589</v>
      </c>
      <c r="K1171">
        <v>1422001763</v>
      </c>
      <c r="L1171" s="14">
        <f t="shared" si="162"/>
        <v>42027.145405092589</v>
      </c>
      <c r="M1171" s="13">
        <f t="shared" si="163"/>
        <v>2015</v>
      </c>
      <c r="N1171" t="b">
        <v>0</v>
      </c>
      <c r="O1171">
        <v>3</v>
      </c>
      <c r="P1171" t="b">
        <v>0</v>
      </c>
      <c r="Q1171" t="s">
        <v>8283</v>
      </c>
      <c r="R1171" s="6">
        <f t="shared" si="164"/>
        <v>-0.99829999999999997</v>
      </c>
      <c r="S1171" s="10">
        <f t="shared" si="165"/>
        <v>5.666666666666667</v>
      </c>
      <c r="T1171" t="str">
        <f t="shared" si="166"/>
        <v>food/</v>
      </c>
      <c r="U1171" t="str">
        <f t="shared" si="167"/>
        <v>food trucks</v>
      </c>
      <c r="V1171">
        <f t="shared" si="168"/>
        <v>5</v>
      </c>
      <c r="W1171">
        <f t="shared" si="169"/>
        <v>16</v>
      </c>
    </row>
    <row r="1172" spans="1:23" ht="45" x14ac:dyDescent="0.25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f t="shared" si="170"/>
        <v>42154.684849537036</v>
      </c>
      <c r="K1172">
        <v>1430429171</v>
      </c>
      <c r="L1172" s="14">
        <f t="shared" si="162"/>
        <v>42124.684849537036</v>
      </c>
      <c r="M1172" s="13">
        <f t="shared" si="163"/>
        <v>2015</v>
      </c>
      <c r="N1172" t="b">
        <v>0</v>
      </c>
      <c r="O1172">
        <v>2</v>
      </c>
      <c r="P1172" t="b">
        <v>0</v>
      </c>
      <c r="Q1172" t="s">
        <v>8283</v>
      </c>
      <c r="R1172" s="6">
        <f t="shared" si="164"/>
        <v>-0.996</v>
      </c>
      <c r="S1172" s="10">
        <f t="shared" si="165"/>
        <v>50</v>
      </c>
      <c r="T1172" t="str">
        <f t="shared" si="166"/>
        <v>food/</v>
      </c>
      <c r="U1172" t="str">
        <f t="shared" si="167"/>
        <v>food trucks</v>
      </c>
      <c r="V1172">
        <f t="shared" si="168"/>
        <v>5</v>
      </c>
      <c r="W1172">
        <f t="shared" si="169"/>
        <v>16</v>
      </c>
    </row>
    <row r="1173" spans="1:23" ht="30" x14ac:dyDescent="0.25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f t="shared" si="170"/>
        <v>41956.638043981475</v>
      </c>
      <c r="K1173">
        <v>1414351127</v>
      </c>
      <c r="L1173" s="14">
        <f t="shared" si="162"/>
        <v>41938.596377314811</v>
      </c>
      <c r="M1173" s="13">
        <f t="shared" si="163"/>
        <v>2014</v>
      </c>
      <c r="N1173" t="b">
        <v>0</v>
      </c>
      <c r="O1173">
        <v>1</v>
      </c>
      <c r="P1173" t="b">
        <v>0</v>
      </c>
      <c r="Q1173" t="s">
        <v>8283</v>
      </c>
      <c r="R1173" s="6">
        <f t="shared" si="164"/>
        <v>-0.999</v>
      </c>
      <c r="S1173" s="10">
        <f t="shared" si="165"/>
        <v>25</v>
      </c>
      <c r="T1173" t="str">
        <f t="shared" si="166"/>
        <v>food/</v>
      </c>
      <c r="U1173" t="str">
        <f t="shared" si="167"/>
        <v>food trucks</v>
      </c>
      <c r="V1173">
        <f t="shared" si="168"/>
        <v>5</v>
      </c>
      <c r="W1173">
        <f t="shared" si="169"/>
        <v>16</v>
      </c>
    </row>
    <row r="1174" spans="1:23" x14ac:dyDescent="0.25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f t="shared" si="170"/>
        <v>41871.473981481475</v>
      </c>
      <c r="K1174">
        <v>1405959752</v>
      </c>
      <c r="L1174" s="14">
        <f t="shared" si="162"/>
        <v>41841.473981481475</v>
      </c>
      <c r="M1174" s="13">
        <f t="shared" si="163"/>
        <v>2014</v>
      </c>
      <c r="N1174" t="b">
        <v>0</v>
      </c>
      <c r="O1174">
        <v>0</v>
      </c>
      <c r="P1174" t="b">
        <v>0</v>
      </c>
      <c r="Q1174" t="s">
        <v>8283</v>
      </c>
      <c r="R1174" s="6">
        <f t="shared" si="164"/>
        <v>-1</v>
      </c>
      <c r="S1174" s="10" t="e">
        <f t="shared" si="165"/>
        <v>#DIV/0!</v>
      </c>
      <c r="T1174" t="str">
        <f t="shared" si="166"/>
        <v>food/</v>
      </c>
      <c r="U1174" t="str">
        <f t="shared" si="167"/>
        <v>food trucks</v>
      </c>
      <c r="V1174">
        <f t="shared" si="168"/>
        <v>5</v>
      </c>
      <c r="W1174">
        <f t="shared" si="169"/>
        <v>16</v>
      </c>
    </row>
    <row r="1175" spans="1:23" ht="45" x14ac:dyDescent="0.25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f t="shared" si="170"/>
        <v>42218.97751157407</v>
      </c>
      <c r="K1175">
        <v>1435552057</v>
      </c>
      <c r="L1175" s="14">
        <f t="shared" si="162"/>
        <v>42183.97751157407</v>
      </c>
      <c r="M1175" s="13">
        <f t="shared" si="163"/>
        <v>2015</v>
      </c>
      <c r="N1175" t="b">
        <v>0</v>
      </c>
      <c r="O1175">
        <v>1</v>
      </c>
      <c r="P1175" t="b">
        <v>0</v>
      </c>
      <c r="Q1175" t="s">
        <v>8283</v>
      </c>
      <c r="R1175" s="6">
        <f t="shared" si="164"/>
        <v>-0.99975999999999998</v>
      </c>
      <c r="S1175" s="10">
        <f t="shared" si="165"/>
        <v>30</v>
      </c>
      <c r="T1175" t="str">
        <f t="shared" si="166"/>
        <v>food/</v>
      </c>
      <c r="U1175" t="str">
        <f t="shared" si="167"/>
        <v>food trucks</v>
      </c>
      <c r="V1175">
        <f t="shared" si="168"/>
        <v>5</v>
      </c>
      <c r="W1175">
        <f t="shared" si="169"/>
        <v>16</v>
      </c>
    </row>
    <row r="1176" spans="1:23" ht="30" x14ac:dyDescent="0.25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f t="shared" si="170"/>
        <v>42498.633414351854</v>
      </c>
      <c r="K1176">
        <v>1460146327</v>
      </c>
      <c r="L1176" s="14">
        <f t="shared" si="162"/>
        <v>42468.633414351854</v>
      </c>
      <c r="M1176" s="13">
        <f t="shared" si="163"/>
        <v>2016</v>
      </c>
      <c r="N1176" t="b">
        <v>0</v>
      </c>
      <c r="O1176">
        <v>19</v>
      </c>
      <c r="P1176" t="b">
        <v>0</v>
      </c>
      <c r="Q1176" t="s">
        <v>8283</v>
      </c>
      <c r="R1176" s="6">
        <f t="shared" si="164"/>
        <v>-0.94093333333333329</v>
      </c>
      <c r="S1176" s="10">
        <f t="shared" si="165"/>
        <v>46.631578947368418</v>
      </c>
      <c r="T1176" t="str">
        <f t="shared" si="166"/>
        <v>food/</v>
      </c>
      <c r="U1176" t="str">
        <f t="shared" si="167"/>
        <v>food trucks</v>
      </c>
      <c r="V1176">
        <f t="shared" si="168"/>
        <v>5</v>
      </c>
      <c r="W1176">
        <f t="shared" si="169"/>
        <v>16</v>
      </c>
    </row>
    <row r="1177" spans="1:23" ht="45" x14ac:dyDescent="0.25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f t="shared" si="170"/>
        <v>42200.520127314812</v>
      </c>
      <c r="K1177">
        <v>1434389339</v>
      </c>
      <c r="L1177" s="14">
        <f t="shared" si="162"/>
        <v>42170.520127314812</v>
      </c>
      <c r="M1177" s="13">
        <f t="shared" si="163"/>
        <v>2015</v>
      </c>
      <c r="N1177" t="b">
        <v>0</v>
      </c>
      <c r="O1177">
        <v>9</v>
      </c>
      <c r="P1177" t="b">
        <v>0</v>
      </c>
      <c r="Q1177" t="s">
        <v>8283</v>
      </c>
      <c r="R1177" s="6">
        <f t="shared" si="164"/>
        <v>-0.97075</v>
      </c>
      <c r="S1177" s="10">
        <f t="shared" si="165"/>
        <v>65</v>
      </c>
      <c r="T1177" t="str">
        <f t="shared" si="166"/>
        <v>food/</v>
      </c>
      <c r="U1177" t="str">
        <f t="shared" si="167"/>
        <v>food trucks</v>
      </c>
      <c r="V1177">
        <f t="shared" si="168"/>
        <v>5</v>
      </c>
      <c r="W1177">
        <f t="shared" si="169"/>
        <v>16</v>
      </c>
    </row>
    <row r="1178" spans="1:23" ht="60" x14ac:dyDescent="0.25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f t="shared" si="170"/>
        <v>42800.333333333336</v>
      </c>
      <c r="K1178">
        <v>1484094498</v>
      </c>
      <c r="L1178" s="14">
        <f t="shared" si="162"/>
        <v>42745.811319444438</v>
      </c>
      <c r="M1178" s="13">
        <f t="shared" si="163"/>
        <v>2017</v>
      </c>
      <c r="N1178" t="b">
        <v>0</v>
      </c>
      <c r="O1178">
        <v>1</v>
      </c>
      <c r="P1178" t="b">
        <v>0</v>
      </c>
      <c r="Q1178" t="s">
        <v>8283</v>
      </c>
      <c r="R1178" s="6">
        <f t="shared" si="164"/>
        <v>-0.99994285714285713</v>
      </c>
      <c r="S1178" s="10">
        <f t="shared" si="165"/>
        <v>10</v>
      </c>
      <c r="T1178" t="str">
        <f t="shared" si="166"/>
        <v>food/</v>
      </c>
      <c r="U1178" t="str">
        <f t="shared" si="167"/>
        <v>food trucks</v>
      </c>
      <c r="V1178">
        <f t="shared" si="168"/>
        <v>5</v>
      </c>
      <c r="W1178">
        <f t="shared" si="169"/>
        <v>16</v>
      </c>
    </row>
    <row r="1179" spans="1:23" ht="45" x14ac:dyDescent="0.25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f t="shared" si="170"/>
        <v>41927.452499999999</v>
      </c>
      <c r="K1179">
        <v>1410796296</v>
      </c>
      <c r="L1179" s="14">
        <f t="shared" si="162"/>
        <v>41897.452499999999</v>
      </c>
      <c r="M1179" s="13">
        <f t="shared" si="163"/>
        <v>2014</v>
      </c>
      <c r="N1179" t="b">
        <v>0</v>
      </c>
      <c r="O1179">
        <v>0</v>
      </c>
      <c r="P1179" t="b">
        <v>0</v>
      </c>
      <c r="Q1179" t="s">
        <v>8283</v>
      </c>
      <c r="R1179" s="6">
        <f t="shared" si="164"/>
        <v>-1</v>
      </c>
      <c r="S1179" s="10" t="e">
        <f t="shared" si="165"/>
        <v>#DIV/0!</v>
      </c>
      <c r="T1179" t="str">
        <f t="shared" si="166"/>
        <v>food/</v>
      </c>
      <c r="U1179" t="str">
        <f t="shared" si="167"/>
        <v>food trucks</v>
      </c>
      <c r="V1179">
        <f t="shared" si="168"/>
        <v>5</v>
      </c>
      <c r="W1179">
        <f t="shared" si="169"/>
        <v>16</v>
      </c>
    </row>
    <row r="1180" spans="1:23" ht="45" x14ac:dyDescent="0.25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f t="shared" si="170"/>
        <v>41867.69736111111</v>
      </c>
      <c r="K1180">
        <v>1405633452</v>
      </c>
      <c r="L1180" s="14">
        <f t="shared" si="162"/>
        <v>41837.69736111111</v>
      </c>
      <c r="M1180" s="13">
        <f t="shared" si="163"/>
        <v>2014</v>
      </c>
      <c r="N1180" t="b">
        <v>0</v>
      </c>
      <c r="O1180">
        <v>1</v>
      </c>
      <c r="P1180" t="b">
        <v>0</v>
      </c>
      <c r="Q1180" t="s">
        <v>8283</v>
      </c>
      <c r="R1180" s="6">
        <f t="shared" si="164"/>
        <v>-0.99993333333333334</v>
      </c>
      <c r="S1180" s="10">
        <f t="shared" si="165"/>
        <v>5</v>
      </c>
      <c r="T1180" t="str">
        <f t="shared" si="166"/>
        <v>food/</v>
      </c>
      <c r="U1180" t="str">
        <f t="shared" si="167"/>
        <v>food trucks</v>
      </c>
      <c r="V1180">
        <f t="shared" si="168"/>
        <v>5</v>
      </c>
      <c r="W1180">
        <f t="shared" si="169"/>
        <v>16</v>
      </c>
    </row>
    <row r="1181" spans="1:23" ht="45" x14ac:dyDescent="0.25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f t="shared" si="170"/>
        <v>42305.511886574073</v>
      </c>
      <c r="K1181">
        <v>1443460627</v>
      </c>
      <c r="L1181" s="14">
        <f t="shared" si="162"/>
        <v>42275.511886574073</v>
      </c>
      <c r="M1181" s="13">
        <f t="shared" si="163"/>
        <v>2015</v>
      </c>
      <c r="N1181" t="b">
        <v>0</v>
      </c>
      <c r="O1181">
        <v>5</v>
      </c>
      <c r="P1181" t="b">
        <v>0</v>
      </c>
      <c r="Q1181" t="s">
        <v>8283</v>
      </c>
      <c r="R1181" s="6">
        <f t="shared" si="164"/>
        <v>-0.94666666666666666</v>
      </c>
      <c r="S1181" s="10">
        <f t="shared" si="165"/>
        <v>640</v>
      </c>
      <c r="T1181" t="str">
        <f t="shared" si="166"/>
        <v>food/</v>
      </c>
      <c r="U1181" t="str">
        <f t="shared" si="167"/>
        <v>food trucks</v>
      </c>
      <c r="V1181">
        <f t="shared" si="168"/>
        <v>5</v>
      </c>
      <c r="W1181">
        <f t="shared" si="169"/>
        <v>16</v>
      </c>
    </row>
    <row r="1182" spans="1:23" ht="30" x14ac:dyDescent="0.25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f t="shared" si="170"/>
        <v>41818.598541666666</v>
      </c>
      <c r="K1182">
        <v>1400786514</v>
      </c>
      <c r="L1182" s="14">
        <f t="shared" si="162"/>
        <v>41781.598541666666</v>
      </c>
      <c r="M1182" s="13">
        <f t="shared" si="163"/>
        <v>2014</v>
      </c>
      <c r="N1182" t="b">
        <v>0</v>
      </c>
      <c r="O1182">
        <v>85</v>
      </c>
      <c r="P1182" t="b">
        <v>0</v>
      </c>
      <c r="Q1182" t="s">
        <v>8283</v>
      </c>
      <c r="R1182" s="6">
        <f t="shared" si="164"/>
        <v>-0.88249999999999995</v>
      </c>
      <c r="S1182" s="10">
        <f t="shared" si="165"/>
        <v>69.117647058823536</v>
      </c>
      <c r="T1182" t="str">
        <f t="shared" si="166"/>
        <v>food/</v>
      </c>
      <c r="U1182" t="str">
        <f t="shared" si="167"/>
        <v>food trucks</v>
      </c>
      <c r="V1182">
        <f t="shared" si="168"/>
        <v>5</v>
      </c>
      <c r="W1182">
        <f t="shared" si="169"/>
        <v>16</v>
      </c>
    </row>
    <row r="1183" spans="1:23" x14ac:dyDescent="0.25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f t="shared" si="170"/>
        <v>42064.131030092591</v>
      </c>
      <c r="K1183">
        <v>1422605321</v>
      </c>
      <c r="L1183" s="14">
        <f t="shared" si="162"/>
        <v>42034.131030092591</v>
      </c>
      <c r="M1183" s="13">
        <f t="shared" si="163"/>
        <v>2015</v>
      </c>
      <c r="N1183" t="b">
        <v>0</v>
      </c>
      <c r="O1183">
        <v>3</v>
      </c>
      <c r="P1183" t="b">
        <v>0</v>
      </c>
      <c r="Q1183" t="s">
        <v>8283</v>
      </c>
      <c r="R1183" s="6">
        <f t="shared" si="164"/>
        <v>-0.99992000000000003</v>
      </c>
      <c r="S1183" s="10">
        <f t="shared" si="165"/>
        <v>1.3333333333333333</v>
      </c>
      <c r="T1183" t="str">
        <f t="shared" si="166"/>
        <v>food/</v>
      </c>
      <c r="U1183" t="str">
        <f t="shared" si="167"/>
        <v>food trucks</v>
      </c>
      <c r="V1183">
        <f t="shared" si="168"/>
        <v>5</v>
      </c>
      <c r="W1183">
        <f t="shared" si="169"/>
        <v>16</v>
      </c>
    </row>
    <row r="1184" spans="1:23" ht="45" x14ac:dyDescent="0.25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f t="shared" si="170"/>
        <v>42747.487499999996</v>
      </c>
      <c r="K1184">
        <v>1482609088</v>
      </c>
      <c r="L1184" s="14">
        <f t="shared" si="162"/>
        <v>42728.619074074071</v>
      </c>
      <c r="M1184" s="13">
        <f t="shared" si="163"/>
        <v>2016</v>
      </c>
      <c r="N1184" t="b">
        <v>0</v>
      </c>
      <c r="O1184">
        <v>4</v>
      </c>
      <c r="P1184" t="b">
        <v>0</v>
      </c>
      <c r="Q1184" t="s">
        <v>8283</v>
      </c>
      <c r="R1184" s="6">
        <f t="shared" si="164"/>
        <v>-0.95799999999999996</v>
      </c>
      <c r="S1184" s="10">
        <f t="shared" si="165"/>
        <v>10.5</v>
      </c>
      <c r="T1184" t="str">
        <f t="shared" si="166"/>
        <v>food/</v>
      </c>
      <c r="U1184" t="str">
        <f t="shared" si="167"/>
        <v>food trucks</v>
      </c>
      <c r="V1184">
        <f t="shared" si="168"/>
        <v>5</v>
      </c>
      <c r="W1184">
        <f t="shared" si="169"/>
        <v>16</v>
      </c>
    </row>
    <row r="1185" spans="1:23" ht="45" x14ac:dyDescent="0.25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f t="shared" si="170"/>
        <v>42675.957638888889</v>
      </c>
      <c r="K1185">
        <v>1476391223</v>
      </c>
      <c r="L1185" s="14">
        <f t="shared" si="162"/>
        <v>42656.653043981474</v>
      </c>
      <c r="M1185" s="13">
        <f t="shared" si="163"/>
        <v>2016</v>
      </c>
      <c r="N1185" t="b">
        <v>0</v>
      </c>
      <c r="O1185">
        <v>3</v>
      </c>
      <c r="P1185" t="b">
        <v>0</v>
      </c>
      <c r="Q1185" t="s">
        <v>8283</v>
      </c>
      <c r="R1185" s="6">
        <f t="shared" si="164"/>
        <v>-0.96</v>
      </c>
      <c r="S1185" s="10">
        <f t="shared" si="165"/>
        <v>33.333333333333336</v>
      </c>
      <c r="T1185" t="str">
        <f t="shared" si="166"/>
        <v>food/</v>
      </c>
      <c r="U1185" t="str">
        <f t="shared" si="167"/>
        <v>food trucks</v>
      </c>
      <c r="V1185">
        <f t="shared" si="168"/>
        <v>5</v>
      </c>
      <c r="W1185">
        <f t="shared" si="169"/>
        <v>16</v>
      </c>
    </row>
    <row r="1186" spans="1:23" ht="45" x14ac:dyDescent="0.25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f t="shared" si="170"/>
        <v>42772.391331018516</v>
      </c>
      <c r="K1186">
        <v>1483712611</v>
      </c>
      <c r="L1186" s="14">
        <f t="shared" si="162"/>
        <v>42741.391331018516</v>
      </c>
      <c r="M1186" s="13">
        <f t="shared" si="163"/>
        <v>2017</v>
      </c>
      <c r="N1186" t="b">
        <v>0</v>
      </c>
      <c r="O1186">
        <v>375</v>
      </c>
      <c r="P1186" t="b">
        <v>1</v>
      </c>
      <c r="Q1186" t="s">
        <v>8284</v>
      </c>
      <c r="R1186" s="6">
        <f t="shared" si="164"/>
        <v>4.9363636363636366E-2</v>
      </c>
      <c r="S1186" s="10">
        <f t="shared" si="165"/>
        <v>61.562666666666665</v>
      </c>
      <c r="T1186" t="str">
        <f t="shared" si="166"/>
        <v>photography/</v>
      </c>
      <c r="U1186" t="str">
        <f t="shared" si="167"/>
        <v>photobooks</v>
      </c>
      <c r="V1186">
        <f t="shared" si="168"/>
        <v>12</v>
      </c>
      <c r="W1186">
        <f t="shared" si="169"/>
        <v>22</v>
      </c>
    </row>
    <row r="1187" spans="1:23" ht="45" x14ac:dyDescent="0.25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f t="shared" si="170"/>
        <v>42162.958333333336</v>
      </c>
      <c r="K1187">
        <v>1430945149</v>
      </c>
      <c r="L1187" s="14">
        <f t="shared" si="162"/>
        <v>42130.656817129631</v>
      </c>
      <c r="M1187" s="13">
        <f t="shared" si="163"/>
        <v>2015</v>
      </c>
      <c r="N1187" t="b">
        <v>0</v>
      </c>
      <c r="O1187">
        <v>111</v>
      </c>
      <c r="P1187" t="b">
        <v>1</v>
      </c>
      <c r="Q1187" t="s">
        <v>8284</v>
      </c>
      <c r="R1187" s="6">
        <f t="shared" si="164"/>
        <v>5.4399999999999997E-2</v>
      </c>
      <c r="S1187" s="10">
        <f t="shared" si="165"/>
        <v>118.73873873873873</v>
      </c>
      <c r="T1187" t="str">
        <f t="shared" si="166"/>
        <v>photography/</v>
      </c>
      <c r="U1187" t="str">
        <f t="shared" si="167"/>
        <v>photobooks</v>
      </c>
      <c r="V1187">
        <f t="shared" si="168"/>
        <v>12</v>
      </c>
      <c r="W1187">
        <f t="shared" si="169"/>
        <v>22</v>
      </c>
    </row>
    <row r="1188" spans="1:23" ht="45" x14ac:dyDescent="0.25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f t="shared" si="170"/>
        <v>42156.737499999996</v>
      </c>
      <c r="K1188">
        <v>1430340195</v>
      </c>
      <c r="L1188" s="14">
        <f t="shared" si="162"/>
        <v>42123.655034722215</v>
      </c>
      <c r="M1188" s="13">
        <f t="shared" si="163"/>
        <v>2015</v>
      </c>
      <c r="N1188" t="b">
        <v>0</v>
      </c>
      <c r="O1188">
        <v>123</v>
      </c>
      <c r="P1188" t="b">
        <v>1</v>
      </c>
      <c r="Q1188" t="s">
        <v>8284</v>
      </c>
      <c r="R1188" s="6">
        <f t="shared" si="164"/>
        <v>6.7333333333333328E-2</v>
      </c>
      <c r="S1188" s="10">
        <f t="shared" si="165"/>
        <v>65.081300813008127</v>
      </c>
      <c r="T1188" t="str">
        <f t="shared" si="166"/>
        <v>photography/</v>
      </c>
      <c r="U1188" t="str">
        <f t="shared" si="167"/>
        <v>photobooks</v>
      </c>
      <c r="V1188">
        <f t="shared" si="168"/>
        <v>12</v>
      </c>
      <c r="W1188">
        <f t="shared" si="169"/>
        <v>22</v>
      </c>
    </row>
    <row r="1189" spans="1:23" ht="45" x14ac:dyDescent="0.25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f t="shared" si="170"/>
        <v>42141.541666666664</v>
      </c>
      <c r="K1189">
        <v>1429133323</v>
      </c>
      <c r="L1189" s="14">
        <f t="shared" si="162"/>
        <v>42109.686608796292</v>
      </c>
      <c r="M1189" s="13">
        <f t="shared" si="163"/>
        <v>2015</v>
      </c>
      <c r="N1189" t="b">
        <v>0</v>
      </c>
      <c r="O1189">
        <v>70</v>
      </c>
      <c r="P1189" t="b">
        <v>1</v>
      </c>
      <c r="Q1189" t="s">
        <v>8284</v>
      </c>
      <c r="R1189" s="6">
        <f t="shared" si="164"/>
        <v>4.125714285714286E-2</v>
      </c>
      <c r="S1189" s="10">
        <f t="shared" si="165"/>
        <v>130.15714285714284</v>
      </c>
      <c r="T1189" t="str">
        <f t="shared" si="166"/>
        <v>photography/</v>
      </c>
      <c r="U1189" t="str">
        <f t="shared" si="167"/>
        <v>photobooks</v>
      </c>
      <c r="V1189">
        <f t="shared" si="168"/>
        <v>12</v>
      </c>
      <c r="W1189">
        <f t="shared" si="169"/>
        <v>22</v>
      </c>
    </row>
    <row r="1190" spans="1:23" ht="45" x14ac:dyDescent="0.25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f t="shared" si="170"/>
        <v>42732.492361111108</v>
      </c>
      <c r="K1190">
        <v>1481129340</v>
      </c>
      <c r="L1190" s="14">
        <f t="shared" si="162"/>
        <v>42711.492361111108</v>
      </c>
      <c r="M1190" s="13">
        <f t="shared" si="163"/>
        <v>2016</v>
      </c>
      <c r="N1190" t="b">
        <v>0</v>
      </c>
      <c r="O1190">
        <v>85</v>
      </c>
      <c r="P1190" t="b">
        <v>1</v>
      </c>
      <c r="Q1190" t="s">
        <v>8284</v>
      </c>
      <c r="R1190" s="6">
        <f t="shared" si="164"/>
        <v>0.60550000000000004</v>
      </c>
      <c r="S1190" s="10">
        <f t="shared" si="165"/>
        <v>37.776470588235291</v>
      </c>
      <c r="T1190" t="str">
        <f t="shared" si="166"/>
        <v>photography/</v>
      </c>
      <c r="U1190" t="str">
        <f t="shared" si="167"/>
        <v>photobooks</v>
      </c>
      <c r="V1190">
        <f t="shared" si="168"/>
        <v>12</v>
      </c>
      <c r="W1190">
        <f t="shared" si="169"/>
        <v>22</v>
      </c>
    </row>
    <row r="1191" spans="1:23" ht="45" x14ac:dyDescent="0.25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f t="shared" si="170"/>
        <v>42550.770775462959</v>
      </c>
      <c r="K1191">
        <v>1465428595</v>
      </c>
      <c r="L1191" s="14">
        <f t="shared" si="162"/>
        <v>42529.770775462959</v>
      </c>
      <c r="M1191" s="13">
        <f t="shared" si="163"/>
        <v>2016</v>
      </c>
      <c r="N1191" t="b">
        <v>0</v>
      </c>
      <c r="O1191">
        <v>86</v>
      </c>
      <c r="P1191" t="b">
        <v>1</v>
      </c>
      <c r="Q1191" t="s">
        <v>8284</v>
      </c>
      <c r="R1191" s="6">
        <f t="shared" si="164"/>
        <v>7.7777777777777779E-2</v>
      </c>
      <c r="S1191" s="10">
        <f t="shared" si="165"/>
        <v>112.79069767441861</v>
      </c>
      <c r="T1191" t="str">
        <f t="shared" si="166"/>
        <v>photography/</v>
      </c>
      <c r="U1191" t="str">
        <f t="shared" si="167"/>
        <v>photobooks</v>
      </c>
      <c r="V1191">
        <f t="shared" si="168"/>
        <v>12</v>
      </c>
      <c r="W1191">
        <f t="shared" si="169"/>
        <v>22</v>
      </c>
    </row>
    <row r="1192" spans="1:23" ht="30" x14ac:dyDescent="0.25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f t="shared" si="170"/>
        <v>41882.457465277774</v>
      </c>
      <c r="K1192">
        <v>1406908725</v>
      </c>
      <c r="L1192" s="14">
        <f t="shared" si="162"/>
        <v>41852.457465277774</v>
      </c>
      <c r="M1192" s="13">
        <f t="shared" si="163"/>
        <v>2014</v>
      </c>
      <c r="N1192" t="b">
        <v>0</v>
      </c>
      <c r="O1192">
        <v>13</v>
      </c>
      <c r="P1192" t="b">
        <v>1</v>
      </c>
      <c r="Q1192" t="s">
        <v>8284</v>
      </c>
      <c r="R1192" s="6">
        <f t="shared" si="164"/>
        <v>0.35</v>
      </c>
      <c r="S1192" s="10">
        <f t="shared" si="165"/>
        <v>51.92307692307692</v>
      </c>
      <c r="T1192" t="str">
        <f t="shared" si="166"/>
        <v>photography/</v>
      </c>
      <c r="U1192" t="str">
        <f t="shared" si="167"/>
        <v>photobooks</v>
      </c>
      <c r="V1192">
        <f t="shared" si="168"/>
        <v>12</v>
      </c>
      <c r="W1192">
        <f t="shared" si="169"/>
        <v>22</v>
      </c>
    </row>
    <row r="1193" spans="1:23" ht="45" x14ac:dyDescent="0.25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f t="shared" si="170"/>
        <v>42449.353703703702</v>
      </c>
      <c r="K1193">
        <v>1455892160</v>
      </c>
      <c r="L1193" s="14">
        <f t="shared" si="162"/>
        <v>42419.395370370366</v>
      </c>
      <c r="M1193" s="13">
        <f t="shared" si="163"/>
        <v>2016</v>
      </c>
      <c r="N1193" t="b">
        <v>0</v>
      </c>
      <c r="O1193">
        <v>33</v>
      </c>
      <c r="P1193" t="b">
        <v>1</v>
      </c>
      <c r="Q1193" t="s">
        <v>8284</v>
      </c>
      <c r="R1193" s="6">
        <f t="shared" si="164"/>
        <v>9.0740740740740747E-2</v>
      </c>
      <c r="S1193" s="10">
        <f t="shared" si="165"/>
        <v>89.242424242424249</v>
      </c>
      <c r="T1193" t="str">
        <f t="shared" si="166"/>
        <v>photography/</v>
      </c>
      <c r="U1193" t="str">
        <f t="shared" si="167"/>
        <v>photobooks</v>
      </c>
      <c r="V1193">
        <f t="shared" si="168"/>
        <v>12</v>
      </c>
      <c r="W1193">
        <f t="shared" si="169"/>
        <v>22</v>
      </c>
    </row>
    <row r="1194" spans="1:23" ht="30" x14ac:dyDescent="0.25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f t="shared" si="170"/>
        <v>42777.298356481479</v>
      </c>
      <c r="K1194">
        <v>1484222978</v>
      </c>
      <c r="L1194" s="14">
        <f t="shared" si="162"/>
        <v>42747.298356481479</v>
      </c>
      <c r="M1194" s="13">
        <f t="shared" si="163"/>
        <v>2017</v>
      </c>
      <c r="N1194" t="b">
        <v>0</v>
      </c>
      <c r="O1194">
        <v>15</v>
      </c>
      <c r="P1194" t="b">
        <v>1</v>
      </c>
      <c r="Q1194" t="s">
        <v>8284</v>
      </c>
      <c r="R1194" s="6">
        <f t="shared" si="164"/>
        <v>1.9</v>
      </c>
      <c r="S1194" s="10">
        <f t="shared" si="165"/>
        <v>19.333333333333332</v>
      </c>
      <c r="T1194" t="str">
        <f t="shared" si="166"/>
        <v>photography/</v>
      </c>
      <c r="U1194" t="str">
        <f t="shared" si="167"/>
        <v>photobooks</v>
      </c>
      <c r="V1194">
        <f t="shared" si="168"/>
        <v>12</v>
      </c>
      <c r="W1194">
        <f t="shared" si="169"/>
        <v>22</v>
      </c>
    </row>
    <row r="1195" spans="1:23" ht="45" x14ac:dyDescent="0.25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f t="shared" si="170"/>
        <v>42469.526076388887</v>
      </c>
      <c r="K1195">
        <v>1455043053</v>
      </c>
      <c r="L1195" s="14">
        <f t="shared" si="162"/>
        <v>42409.567743055552</v>
      </c>
      <c r="M1195" s="13">
        <f t="shared" si="163"/>
        <v>2016</v>
      </c>
      <c r="N1195" t="b">
        <v>0</v>
      </c>
      <c r="O1195">
        <v>273</v>
      </c>
      <c r="P1195" t="b">
        <v>1</v>
      </c>
      <c r="Q1195" t="s">
        <v>8284</v>
      </c>
      <c r="R1195" s="6">
        <f t="shared" si="164"/>
        <v>3.957142857142857E-2</v>
      </c>
      <c r="S1195" s="10">
        <f t="shared" si="165"/>
        <v>79.967032967032964</v>
      </c>
      <c r="T1195" t="str">
        <f t="shared" si="166"/>
        <v>photography/</v>
      </c>
      <c r="U1195" t="str">
        <f t="shared" si="167"/>
        <v>photobooks</v>
      </c>
      <c r="V1195">
        <f t="shared" si="168"/>
        <v>12</v>
      </c>
      <c r="W1195">
        <f t="shared" si="169"/>
        <v>22</v>
      </c>
    </row>
    <row r="1196" spans="1:23" ht="45" x14ac:dyDescent="0.25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f t="shared" si="170"/>
        <v>42102.27984953703</v>
      </c>
      <c r="K1196">
        <v>1425901379</v>
      </c>
      <c r="L1196" s="14">
        <f t="shared" si="162"/>
        <v>42072.27984953703</v>
      </c>
      <c r="M1196" s="13">
        <f t="shared" si="163"/>
        <v>2015</v>
      </c>
      <c r="N1196" t="b">
        <v>0</v>
      </c>
      <c r="O1196">
        <v>714</v>
      </c>
      <c r="P1196" t="b">
        <v>1</v>
      </c>
      <c r="Q1196" t="s">
        <v>8284</v>
      </c>
      <c r="R1196" s="6">
        <f t="shared" si="164"/>
        <v>2.2223999999999999</v>
      </c>
      <c r="S1196" s="10">
        <f t="shared" si="165"/>
        <v>56.414565826330531</v>
      </c>
      <c r="T1196" t="str">
        <f t="shared" si="166"/>
        <v>photography/</v>
      </c>
      <c r="U1196" t="str">
        <f t="shared" si="167"/>
        <v>photobooks</v>
      </c>
      <c r="V1196">
        <f t="shared" si="168"/>
        <v>12</v>
      </c>
      <c r="W1196">
        <f t="shared" si="169"/>
        <v>22</v>
      </c>
    </row>
    <row r="1197" spans="1:23" ht="60" x14ac:dyDescent="0.25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f t="shared" si="170"/>
        <v>42358.166666666664</v>
      </c>
      <c r="K1197">
        <v>1445415653</v>
      </c>
      <c r="L1197" s="14">
        <f t="shared" si="162"/>
        <v>42298.139502314814</v>
      </c>
      <c r="M1197" s="13">
        <f t="shared" si="163"/>
        <v>2015</v>
      </c>
      <c r="N1197" t="b">
        <v>0</v>
      </c>
      <c r="O1197">
        <v>170</v>
      </c>
      <c r="P1197" t="b">
        <v>1</v>
      </c>
      <c r="Q1197" t="s">
        <v>8284</v>
      </c>
      <c r="R1197" s="6">
        <f t="shared" si="164"/>
        <v>0.35</v>
      </c>
      <c r="S1197" s="10">
        <f t="shared" si="165"/>
        <v>79.411764705882348</v>
      </c>
      <c r="T1197" t="str">
        <f t="shared" si="166"/>
        <v>photography/</v>
      </c>
      <c r="U1197" t="str">
        <f t="shared" si="167"/>
        <v>photobooks</v>
      </c>
      <c r="V1197">
        <f t="shared" si="168"/>
        <v>12</v>
      </c>
      <c r="W1197">
        <f t="shared" si="169"/>
        <v>22</v>
      </c>
    </row>
    <row r="1198" spans="1:23" ht="30" x14ac:dyDescent="0.25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f t="shared" si="170"/>
        <v>42356.610405092586</v>
      </c>
      <c r="K1198">
        <v>1447875539</v>
      </c>
      <c r="L1198" s="14">
        <f t="shared" si="162"/>
        <v>42326.610405092586</v>
      </c>
      <c r="M1198" s="13">
        <f t="shared" si="163"/>
        <v>2015</v>
      </c>
      <c r="N1198" t="b">
        <v>0</v>
      </c>
      <c r="O1198">
        <v>512</v>
      </c>
      <c r="P1198" t="b">
        <v>1</v>
      </c>
      <c r="Q1198" t="s">
        <v>8284</v>
      </c>
      <c r="R1198" s="6">
        <f t="shared" si="164"/>
        <v>1.699103448275862</v>
      </c>
      <c r="S1198" s="10">
        <f t="shared" si="165"/>
        <v>76.439453125</v>
      </c>
      <c r="T1198" t="str">
        <f t="shared" si="166"/>
        <v>photography/</v>
      </c>
      <c r="U1198" t="str">
        <f t="shared" si="167"/>
        <v>photobooks</v>
      </c>
      <c r="V1198">
        <f t="shared" si="168"/>
        <v>12</v>
      </c>
      <c r="W1198">
        <f t="shared" si="169"/>
        <v>22</v>
      </c>
    </row>
    <row r="1199" spans="1:23" ht="45" x14ac:dyDescent="0.25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f t="shared" si="170"/>
        <v>42534.040972222218</v>
      </c>
      <c r="K1199">
        <v>1463155034</v>
      </c>
      <c r="L1199" s="14">
        <f t="shared" si="162"/>
        <v>42503.456412037034</v>
      </c>
      <c r="M1199" s="13">
        <f t="shared" si="163"/>
        <v>2016</v>
      </c>
      <c r="N1199" t="b">
        <v>0</v>
      </c>
      <c r="O1199">
        <v>314</v>
      </c>
      <c r="P1199" t="b">
        <v>1</v>
      </c>
      <c r="Q1199" t="s">
        <v>8284</v>
      </c>
      <c r="R1199" s="6">
        <f t="shared" si="164"/>
        <v>1.5329333333333333</v>
      </c>
      <c r="S1199" s="10">
        <f t="shared" si="165"/>
        <v>121</v>
      </c>
      <c r="T1199" t="str">
        <f t="shared" si="166"/>
        <v>photography/</v>
      </c>
      <c r="U1199" t="str">
        <f t="shared" si="167"/>
        <v>photobooks</v>
      </c>
      <c r="V1199">
        <f t="shared" si="168"/>
        <v>12</v>
      </c>
      <c r="W1199">
        <f t="shared" si="169"/>
        <v>22</v>
      </c>
    </row>
    <row r="1200" spans="1:23" ht="45" x14ac:dyDescent="0.25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f t="shared" si="170"/>
        <v>42368.916666666664</v>
      </c>
      <c r="K1200">
        <v>1448463086</v>
      </c>
      <c r="L1200" s="14">
        <f t="shared" si="162"/>
        <v>42333.410717592589</v>
      </c>
      <c r="M1200" s="13">
        <f t="shared" si="163"/>
        <v>2015</v>
      </c>
      <c r="N1200" t="b">
        <v>0</v>
      </c>
      <c r="O1200">
        <v>167</v>
      </c>
      <c r="P1200" t="b">
        <v>1</v>
      </c>
      <c r="Q1200" t="s">
        <v>8284</v>
      </c>
      <c r="R1200" s="6">
        <f t="shared" si="164"/>
        <v>1.6060000000000001</v>
      </c>
      <c r="S1200" s="10">
        <f t="shared" si="165"/>
        <v>54.616766467065865</v>
      </c>
      <c r="T1200" t="str">
        <f t="shared" si="166"/>
        <v>photography/</v>
      </c>
      <c r="U1200" t="str">
        <f t="shared" si="167"/>
        <v>photobooks</v>
      </c>
      <c r="V1200">
        <f t="shared" si="168"/>
        <v>12</v>
      </c>
      <c r="W1200">
        <f t="shared" si="169"/>
        <v>22</v>
      </c>
    </row>
    <row r="1201" spans="1:23" ht="45" x14ac:dyDescent="0.25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f t="shared" si="170"/>
        <v>42193.562499999993</v>
      </c>
      <c r="K1201">
        <v>1433615400</v>
      </c>
      <c r="L1201" s="14">
        <f t="shared" si="162"/>
        <v>42161.562499999993</v>
      </c>
      <c r="M1201" s="13">
        <f t="shared" si="163"/>
        <v>2015</v>
      </c>
      <c r="N1201" t="b">
        <v>0</v>
      </c>
      <c r="O1201">
        <v>9</v>
      </c>
      <c r="P1201" t="b">
        <v>1</v>
      </c>
      <c r="Q1201" t="s">
        <v>8284</v>
      </c>
      <c r="R1201" s="6">
        <f t="shared" si="164"/>
        <v>1.3167795334838224E-2</v>
      </c>
      <c r="S1201" s="10">
        <f t="shared" si="165"/>
        <v>299.22222222222223</v>
      </c>
      <c r="T1201" t="str">
        <f t="shared" si="166"/>
        <v>photography/</v>
      </c>
      <c r="U1201" t="str">
        <f t="shared" si="167"/>
        <v>photobooks</v>
      </c>
      <c r="V1201">
        <f t="shared" si="168"/>
        <v>12</v>
      </c>
      <c r="W1201">
        <f t="shared" si="169"/>
        <v>22</v>
      </c>
    </row>
    <row r="1202" spans="1:23" ht="45" x14ac:dyDescent="0.25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f t="shared" si="170"/>
        <v>42110.269166666665</v>
      </c>
      <c r="K1202">
        <v>1427369256</v>
      </c>
      <c r="L1202" s="14">
        <f t="shared" si="162"/>
        <v>42089.269166666665</v>
      </c>
      <c r="M1202" s="13">
        <f t="shared" si="163"/>
        <v>2015</v>
      </c>
      <c r="N1202" t="b">
        <v>0</v>
      </c>
      <c r="O1202">
        <v>103</v>
      </c>
      <c r="P1202" t="b">
        <v>1</v>
      </c>
      <c r="Q1202" t="s">
        <v>8284</v>
      </c>
      <c r="R1202" s="6">
        <f t="shared" si="164"/>
        <v>0.25604166666666667</v>
      </c>
      <c r="S1202" s="10">
        <f t="shared" si="165"/>
        <v>58.533980582524272</v>
      </c>
      <c r="T1202" t="str">
        <f t="shared" si="166"/>
        <v>photography/</v>
      </c>
      <c r="U1202" t="str">
        <f t="shared" si="167"/>
        <v>photobooks</v>
      </c>
      <c r="V1202">
        <f t="shared" si="168"/>
        <v>12</v>
      </c>
      <c r="W1202">
        <f t="shared" si="169"/>
        <v>22</v>
      </c>
    </row>
    <row r="1203" spans="1:23" ht="45" x14ac:dyDescent="0.25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f t="shared" si="170"/>
        <v>42566.398680555554</v>
      </c>
      <c r="K1203">
        <v>1466001246</v>
      </c>
      <c r="L1203" s="14">
        <f t="shared" si="162"/>
        <v>42536.398680555554</v>
      </c>
      <c r="M1203" s="13">
        <f t="shared" si="163"/>
        <v>2016</v>
      </c>
      <c r="N1203" t="b">
        <v>0</v>
      </c>
      <c r="O1203">
        <v>111</v>
      </c>
      <c r="P1203" t="b">
        <v>1</v>
      </c>
      <c r="Q1203" t="s">
        <v>8284</v>
      </c>
      <c r="R1203" s="6">
        <f t="shared" si="164"/>
        <v>2.4378333333333405E-2</v>
      </c>
      <c r="S1203" s="10">
        <f t="shared" si="165"/>
        <v>55.371801801801809</v>
      </c>
      <c r="T1203" t="str">
        <f t="shared" si="166"/>
        <v>photography/</v>
      </c>
      <c r="U1203" t="str">
        <f t="shared" si="167"/>
        <v>photobooks</v>
      </c>
      <c r="V1203">
        <f t="shared" si="168"/>
        <v>12</v>
      </c>
      <c r="W1203">
        <f t="shared" si="169"/>
        <v>22</v>
      </c>
    </row>
    <row r="1204" spans="1:23" ht="45" x14ac:dyDescent="0.25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f t="shared" si="170"/>
        <v>42182.08048611111</v>
      </c>
      <c r="K1204">
        <v>1432796154</v>
      </c>
      <c r="L1204" s="14">
        <f t="shared" si="162"/>
        <v>42152.08048611111</v>
      </c>
      <c r="M1204" s="13">
        <f t="shared" si="163"/>
        <v>2015</v>
      </c>
      <c r="N1204" t="b">
        <v>0</v>
      </c>
      <c r="O1204">
        <v>271</v>
      </c>
      <c r="P1204" t="b">
        <v>1</v>
      </c>
      <c r="Q1204" t="s">
        <v>8284</v>
      </c>
      <c r="R1204" s="6">
        <f t="shared" si="164"/>
        <v>0.99243999999999999</v>
      </c>
      <c r="S1204" s="10">
        <f t="shared" si="165"/>
        <v>183.80442804428046</v>
      </c>
      <c r="T1204" t="str">
        <f t="shared" si="166"/>
        <v>photography/</v>
      </c>
      <c r="U1204" t="str">
        <f t="shared" si="167"/>
        <v>photobooks</v>
      </c>
      <c r="V1204">
        <f t="shared" si="168"/>
        <v>12</v>
      </c>
      <c r="W1204">
        <f t="shared" si="169"/>
        <v>22</v>
      </c>
    </row>
    <row r="1205" spans="1:23" ht="45" x14ac:dyDescent="0.25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f t="shared" si="170"/>
        <v>42155.4065625</v>
      </c>
      <c r="K1205">
        <v>1430491527</v>
      </c>
      <c r="L1205" s="14">
        <f t="shared" si="162"/>
        <v>42125.4065625</v>
      </c>
      <c r="M1205" s="13">
        <f t="shared" si="163"/>
        <v>2015</v>
      </c>
      <c r="N1205" t="b">
        <v>0</v>
      </c>
      <c r="O1205">
        <v>101</v>
      </c>
      <c r="P1205" t="b">
        <v>1</v>
      </c>
      <c r="Q1205" t="s">
        <v>8284</v>
      </c>
      <c r="R1205" s="6">
        <f t="shared" si="164"/>
        <v>2.4539877300613498E-2</v>
      </c>
      <c r="S1205" s="10">
        <f t="shared" si="165"/>
        <v>165.34653465346534</v>
      </c>
      <c r="T1205" t="str">
        <f t="shared" si="166"/>
        <v>photography/</v>
      </c>
      <c r="U1205" t="str">
        <f t="shared" si="167"/>
        <v>photobooks</v>
      </c>
      <c r="V1205">
        <f t="shared" si="168"/>
        <v>12</v>
      </c>
      <c r="W1205">
        <f t="shared" si="169"/>
        <v>22</v>
      </c>
    </row>
    <row r="1206" spans="1:23" ht="45" x14ac:dyDescent="0.25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f t="shared" si="170"/>
        <v>42341.999999999993</v>
      </c>
      <c r="K1206">
        <v>1445363833</v>
      </c>
      <c r="L1206" s="14">
        <f t="shared" si="162"/>
        <v>42297.539733796293</v>
      </c>
      <c r="M1206" s="13">
        <f t="shared" si="163"/>
        <v>2015</v>
      </c>
      <c r="N1206" t="b">
        <v>0</v>
      </c>
      <c r="O1206">
        <v>57</v>
      </c>
      <c r="P1206" t="b">
        <v>1</v>
      </c>
      <c r="Q1206" t="s">
        <v>8284</v>
      </c>
      <c r="R1206" s="6">
        <f t="shared" si="164"/>
        <v>2.9461538461538463E-2</v>
      </c>
      <c r="S1206" s="10">
        <f t="shared" si="165"/>
        <v>234.78947368421052</v>
      </c>
      <c r="T1206" t="str">
        <f t="shared" si="166"/>
        <v>photography/</v>
      </c>
      <c r="U1206" t="str">
        <f t="shared" si="167"/>
        <v>photobooks</v>
      </c>
      <c r="V1206">
        <f t="shared" si="168"/>
        <v>12</v>
      </c>
      <c r="W1206">
        <f t="shared" si="169"/>
        <v>22</v>
      </c>
    </row>
    <row r="1207" spans="1:23" ht="45" x14ac:dyDescent="0.25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f t="shared" si="170"/>
        <v>42168.298043981478</v>
      </c>
      <c r="K1207">
        <v>1431605351</v>
      </c>
      <c r="L1207" s="14">
        <f t="shared" si="162"/>
        <v>42138.298043981478</v>
      </c>
      <c r="M1207" s="13">
        <f t="shared" si="163"/>
        <v>2015</v>
      </c>
      <c r="N1207" t="b">
        <v>0</v>
      </c>
      <c r="O1207">
        <v>62</v>
      </c>
      <c r="P1207" t="b">
        <v>1</v>
      </c>
      <c r="Q1207" t="s">
        <v>8284</v>
      </c>
      <c r="R1207" s="6">
        <f t="shared" si="164"/>
        <v>8.615384615384615E-3</v>
      </c>
      <c r="S1207" s="10">
        <f t="shared" si="165"/>
        <v>211.48387096774192</v>
      </c>
      <c r="T1207" t="str">
        <f t="shared" si="166"/>
        <v>photography/</v>
      </c>
      <c r="U1207" t="str">
        <f t="shared" si="167"/>
        <v>photobooks</v>
      </c>
      <c r="V1207">
        <f t="shared" si="168"/>
        <v>12</v>
      </c>
      <c r="W1207">
        <f t="shared" si="169"/>
        <v>22</v>
      </c>
    </row>
    <row r="1208" spans="1:23" ht="45" x14ac:dyDescent="0.25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f t="shared" si="170"/>
        <v>42805.353472222218</v>
      </c>
      <c r="K1208">
        <v>1486406253</v>
      </c>
      <c r="L1208" s="14">
        <f t="shared" si="162"/>
        <v>42772.567743055552</v>
      </c>
      <c r="M1208" s="13">
        <f t="shared" si="163"/>
        <v>2017</v>
      </c>
      <c r="N1208" t="b">
        <v>0</v>
      </c>
      <c r="O1208">
        <v>32</v>
      </c>
      <c r="P1208" t="b">
        <v>1</v>
      </c>
      <c r="Q1208" t="s">
        <v>8284</v>
      </c>
      <c r="R1208" s="6">
        <f t="shared" si="164"/>
        <v>0.15</v>
      </c>
      <c r="S1208" s="10">
        <f t="shared" si="165"/>
        <v>32.34375</v>
      </c>
      <c r="T1208" t="str">
        <f t="shared" si="166"/>
        <v>photography/</v>
      </c>
      <c r="U1208" t="str">
        <f t="shared" si="167"/>
        <v>photobooks</v>
      </c>
      <c r="V1208">
        <f t="shared" si="168"/>
        <v>12</v>
      </c>
      <c r="W1208">
        <f t="shared" si="169"/>
        <v>22</v>
      </c>
    </row>
    <row r="1209" spans="1:23" ht="30" x14ac:dyDescent="0.25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f t="shared" si="170"/>
        <v>42460.208333333336</v>
      </c>
      <c r="K1209">
        <v>1456827573</v>
      </c>
      <c r="L1209" s="14">
        <f t="shared" si="162"/>
        <v>42430.221909722219</v>
      </c>
      <c r="M1209" s="13">
        <f t="shared" si="163"/>
        <v>2016</v>
      </c>
      <c r="N1209" t="b">
        <v>0</v>
      </c>
      <c r="O1209">
        <v>141</v>
      </c>
      <c r="P1209" t="b">
        <v>1</v>
      </c>
      <c r="Q1209" t="s">
        <v>8284</v>
      </c>
      <c r="R1209" s="6">
        <f t="shared" si="164"/>
        <v>4.1676646706586828E-2</v>
      </c>
      <c r="S1209" s="10">
        <f t="shared" si="165"/>
        <v>123.37588652482269</v>
      </c>
      <c r="T1209" t="str">
        <f t="shared" si="166"/>
        <v>photography/</v>
      </c>
      <c r="U1209" t="str">
        <f t="shared" si="167"/>
        <v>photobooks</v>
      </c>
      <c r="V1209">
        <f t="shared" si="168"/>
        <v>12</v>
      </c>
      <c r="W1209">
        <f t="shared" si="169"/>
        <v>22</v>
      </c>
    </row>
    <row r="1210" spans="1:23" ht="45" x14ac:dyDescent="0.25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f t="shared" si="170"/>
        <v>42453.459074074075</v>
      </c>
      <c r="K1210">
        <v>1456246864</v>
      </c>
      <c r="L1210" s="14">
        <f t="shared" si="162"/>
        <v>42423.500740740739</v>
      </c>
      <c r="M1210" s="13">
        <f t="shared" si="163"/>
        <v>2016</v>
      </c>
      <c r="N1210" t="b">
        <v>0</v>
      </c>
      <c r="O1210">
        <v>75</v>
      </c>
      <c r="P1210" t="b">
        <v>1</v>
      </c>
      <c r="Q1210" t="s">
        <v>8284</v>
      </c>
      <c r="R1210" s="6">
        <f t="shared" si="164"/>
        <v>0.55300000000000005</v>
      </c>
      <c r="S1210" s="10">
        <f t="shared" si="165"/>
        <v>207.06666666666666</v>
      </c>
      <c r="T1210" t="str">
        <f t="shared" si="166"/>
        <v>photography/</v>
      </c>
      <c r="U1210" t="str">
        <f t="shared" si="167"/>
        <v>photobooks</v>
      </c>
      <c r="V1210">
        <f t="shared" si="168"/>
        <v>12</v>
      </c>
      <c r="W1210">
        <f t="shared" si="169"/>
        <v>22</v>
      </c>
    </row>
    <row r="1211" spans="1:23" ht="45" x14ac:dyDescent="0.25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f t="shared" si="170"/>
        <v>42791.637789351851</v>
      </c>
      <c r="K1211">
        <v>1485461905</v>
      </c>
      <c r="L1211" s="14">
        <f t="shared" si="162"/>
        <v>42761.637789351851</v>
      </c>
      <c r="M1211" s="13">
        <f t="shared" si="163"/>
        <v>2017</v>
      </c>
      <c r="N1211" t="b">
        <v>0</v>
      </c>
      <c r="O1211">
        <v>46</v>
      </c>
      <c r="P1211" t="b">
        <v>1</v>
      </c>
      <c r="Q1211" t="s">
        <v>8284</v>
      </c>
      <c r="R1211" s="6">
        <f t="shared" si="164"/>
        <v>0.06</v>
      </c>
      <c r="S1211" s="10">
        <f t="shared" si="165"/>
        <v>138.2608695652174</v>
      </c>
      <c r="T1211" t="str">
        <f t="shared" si="166"/>
        <v>photography/</v>
      </c>
      <c r="U1211" t="str">
        <f t="shared" si="167"/>
        <v>photobooks</v>
      </c>
      <c r="V1211">
        <f t="shared" si="168"/>
        <v>12</v>
      </c>
      <c r="W1211">
        <f t="shared" si="169"/>
        <v>22</v>
      </c>
    </row>
    <row r="1212" spans="1:23" ht="30" x14ac:dyDescent="0.25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f t="shared" si="170"/>
        <v>42155.666666666664</v>
      </c>
      <c r="K1212">
        <v>1431124572</v>
      </c>
      <c r="L1212" s="14">
        <f t="shared" si="162"/>
        <v>42132.733472222222</v>
      </c>
      <c r="M1212" s="13">
        <f t="shared" si="163"/>
        <v>2015</v>
      </c>
      <c r="N1212" t="b">
        <v>0</v>
      </c>
      <c r="O1212">
        <v>103</v>
      </c>
      <c r="P1212" t="b">
        <v>1</v>
      </c>
      <c r="Q1212" t="s">
        <v>8284</v>
      </c>
      <c r="R1212" s="6">
        <f t="shared" si="164"/>
        <v>1.54315</v>
      </c>
      <c r="S1212" s="10">
        <f t="shared" si="165"/>
        <v>493.81553398058253</v>
      </c>
      <c r="T1212" t="str">
        <f t="shared" si="166"/>
        <v>photography/</v>
      </c>
      <c r="U1212" t="str">
        <f t="shared" si="167"/>
        <v>photobooks</v>
      </c>
      <c r="V1212">
        <f t="shared" si="168"/>
        <v>12</v>
      </c>
      <c r="W1212">
        <f t="shared" si="169"/>
        <v>22</v>
      </c>
    </row>
    <row r="1213" spans="1:23" ht="45" x14ac:dyDescent="0.25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f t="shared" si="170"/>
        <v>42530.658113425925</v>
      </c>
      <c r="K1213">
        <v>1464209261</v>
      </c>
      <c r="L1213" s="14">
        <f t="shared" si="162"/>
        <v>42515.658113425925</v>
      </c>
      <c r="M1213" s="13">
        <f t="shared" si="163"/>
        <v>2016</v>
      </c>
      <c r="N1213" t="b">
        <v>0</v>
      </c>
      <c r="O1213">
        <v>6</v>
      </c>
      <c r="P1213" t="b">
        <v>1</v>
      </c>
      <c r="Q1213" t="s">
        <v>8284</v>
      </c>
      <c r="R1213" s="6">
        <f t="shared" si="164"/>
        <v>1.0999999999999999E-2</v>
      </c>
      <c r="S1213" s="10">
        <f t="shared" si="165"/>
        <v>168.5</v>
      </c>
      <c r="T1213" t="str">
        <f t="shared" si="166"/>
        <v>photography/</v>
      </c>
      <c r="U1213" t="str">
        <f t="shared" si="167"/>
        <v>photobooks</v>
      </c>
      <c r="V1213">
        <f t="shared" si="168"/>
        <v>12</v>
      </c>
      <c r="W1213">
        <f t="shared" si="169"/>
        <v>22</v>
      </c>
    </row>
    <row r="1214" spans="1:23" ht="45" x14ac:dyDescent="0.25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f t="shared" si="170"/>
        <v>42334.833333333336</v>
      </c>
      <c r="K1214">
        <v>1447195695</v>
      </c>
      <c r="L1214" s="14">
        <f t="shared" si="162"/>
        <v>42318.741840277777</v>
      </c>
      <c r="M1214" s="13">
        <f t="shared" si="163"/>
        <v>2015</v>
      </c>
      <c r="N1214" t="b">
        <v>0</v>
      </c>
      <c r="O1214">
        <v>83</v>
      </c>
      <c r="P1214" t="b">
        <v>1</v>
      </c>
      <c r="Q1214" t="s">
        <v>8284</v>
      </c>
      <c r="R1214" s="6">
        <f t="shared" si="164"/>
        <v>0.29039999999999999</v>
      </c>
      <c r="S1214" s="10">
        <f t="shared" si="165"/>
        <v>38.867469879518069</v>
      </c>
      <c r="T1214" t="str">
        <f t="shared" si="166"/>
        <v>photography/</v>
      </c>
      <c r="U1214" t="str">
        <f t="shared" si="167"/>
        <v>photobooks</v>
      </c>
      <c r="V1214">
        <f t="shared" si="168"/>
        <v>12</v>
      </c>
      <c r="W1214">
        <f t="shared" si="169"/>
        <v>22</v>
      </c>
    </row>
    <row r="1215" spans="1:23" ht="45" x14ac:dyDescent="0.25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f t="shared" si="170"/>
        <v>42766.547453703701</v>
      </c>
      <c r="K1215">
        <v>1482862100</v>
      </c>
      <c r="L1215" s="14">
        <f t="shared" si="162"/>
        <v>42731.547453703701</v>
      </c>
      <c r="M1215" s="13">
        <f t="shared" si="163"/>
        <v>2016</v>
      </c>
      <c r="N1215" t="b">
        <v>0</v>
      </c>
      <c r="O1215">
        <v>108</v>
      </c>
      <c r="P1215" t="b">
        <v>1</v>
      </c>
      <c r="Q1215" t="s">
        <v>8284</v>
      </c>
      <c r="R1215" s="6">
        <f t="shared" si="164"/>
        <v>2.2307692307692306E-2</v>
      </c>
      <c r="S1215" s="10">
        <f t="shared" si="165"/>
        <v>61.527777777777779</v>
      </c>
      <c r="T1215" t="str">
        <f t="shared" si="166"/>
        <v>photography/</v>
      </c>
      <c r="U1215" t="str">
        <f t="shared" si="167"/>
        <v>photobooks</v>
      </c>
      <c r="V1215">
        <f t="shared" si="168"/>
        <v>12</v>
      </c>
      <c r="W1215">
        <f t="shared" si="169"/>
        <v>22</v>
      </c>
    </row>
    <row r="1216" spans="1:23" ht="45" x14ac:dyDescent="0.25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f t="shared" si="170"/>
        <v>42164.632002314807</v>
      </c>
      <c r="K1216">
        <v>1428696605</v>
      </c>
      <c r="L1216" s="14">
        <f t="shared" si="162"/>
        <v>42104.632002314807</v>
      </c>
      <c r="M1216" s="13">
        <f t="shared" si="163"/>
        <v>2015</v>
      </c>
      <c r="N1216" t="b">
        <v>0</v>
      </c>
      <c r="O1216">
        <v>25</v>
      </c>
      <c r="P1216" t="b">
        <v>1</v>
      </c>
      <c r="Q1216" t="s">
        <v>8284</v>
      </c>
      <c r="R1216" s="6">
        <f t="shared" si="164"/>
        <v>0.318</v>
      </c>
      <c r="S1216" s="10">
        <f t="shared" si="165"/>
        <v>105.44</v>
      </c>
      <c r="T1216" t="str">
        <f t="shared" si="166"/>
        <v>photography/</v>
      </c>
      <c r="U1216" t="str">
        <f t="shared" si="167"/>
        <v>photobooks</v>
      </c>
      <c r="V1216">
        <f t="shared" si="168"/>
        <v>12</v>
      </c>
      <c r="W1216">
        <f t="shared" si="169"/>
        <v>22</v>
      </c>
    </row>
    <row r="1217" spans="1:23" ht="45" x14ac:dyDescent="0.25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f t="shared" si="170"/>
        <v>41789.714768518512</v>
      </c>
      <c r="K1217">
        <v>1398895756</v>
      </c>
      <c r="L1217" s="14">
        <f t="shared" si="162"/>
        <v>41759.714768518512</v>
      </c>
      <c r="M1217" s="13">
        <f t="shared" si="163"/>
        <v>2014</v>
      </c>
      <c r="N1217" t="b">
        <v>0</v>
      </c>
      <c r="O1217">
        <v>549</v>
      </c>
      <c r="P1217" t="b">
        <v>1</v>
      </c>
      <c r="Q1217" t="s">
        <v>8284</v>
      </c>
      <c r="R1217" s="6">
        <f t="shared" si="164"/>
        <v>6.8608020000000005</v>
      </c>
      <c r="S1217" s="10">
        <f t="shared" si="165"/>
        <v>71.592003642987251</v>
      </c>
      <c r="T1217" t="str">
        <f t="shared" si="166"/>
        <v>photography/</v>
      </c>
      <c r="U1217" t="str">
        <f t="shared" si="167"/>
        <v>photobooks</v>
      </c>
      <c r="V1217">
        <f t="shared" si="168"/>
        <v>12</v>
      </c>
      <c r="W1217">
        <f t="shared" si="169"/>
        <v>22</v>
      </c>
    </row>
    <row r="1218" spans="1:23" ht="30" x14ac:dyDescent="0.25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f t="shared" si="170"/>
        <v>42279.752083333333</v>
      </c>
      <c r="K1218">
        <v>1441032457</v>
      </c>
      <c r="L1218" s="14">
        <f t="shared" si="162"/>
        <v>42247.408067129632</v>
      </c>
      <c r="M1218" s="13">
        <f t="shared" si="163"/>
        <v>2015</v>
      </c>
      <c r="N1218" t="b">
        <v>0</v>
      </c>
      <c r="O1218">
        <v>222</v>
      </c>
      <c r="P1218" t="b">
        <v>1</v>
      </c>
      <c r="Q1218" t="s">
        <v>8284</v>
      </c>
      <c r="R1218" s="6">
        <f t="shared" si="164"/>
        <v>0.45700000000000002</v>
      </c>
      <c r="S1218" s="10">
        <f t="shared" si="165"/>
        <v>91.882882882882882</v>
      </c>
      <c r="T1218" t="str">
        <f t="shared" si="166"/>
        <v>photography/</v>
      </c>
      <c r="U1218" t="str">
        <f t="shared" si="167"/>
        <v>photobooks</v>
      </c>
      <c r="V1218">
        <f t="shared" si="168"/>
        <v>12</v>
      </c>
      <c r="W1218">
        <f t="shared" si="169"/>
        <v>22</v>
      </c>
    </row>
    <row r="1219" spans="1:23" ht="45" x14ac:dyDescent="0.25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f t="shared" si="170"/>
        <v>42565.6011574074</v>
      </c>
      <c r="K1219">
        <v>1465932340</v>
      </c>
      <c r="L1219" s="14">
        <f t="shared" ref="L1219:L1282" si="171">(K1219/86400)+25569+(-5/24)</f>
        <v>42535.6011574074</v>
      </c>
      <c r="M1219" s="13">
        <f t="shared" ref="M1219:M1282" si="172">YEAR(L1219)</f>
        <v>2016</v>
      </c>
      <c r="N1219" t="b">
        <v>0</v>
      </c>
      <c r="O1219">
        <v>183</v>
      </c>
      <c r="P1219" t="b">
        <v>1</v>
      </c>
      <c r="Q1219" t="s">
        <v>8284</v>
      </c>
      <c r="R1219" s="6">
        <f t="shared" ref="R1219:R1282" si="173">(E1219-D1219)/D1219</f>
        <v>2.5999999999999999E-2</v>
      </c>
      <c r="S1219" s="10">
        <f t="shared" ref="S1219:S1282" si="174">E1219/O1219</f>
        <v>148.57377049180329</v>
      </c>
      <c r="T1219" t="str">
        <f t="shared" ref="T1219:T1282" si="175">LEFT(Q1219,V1219)</f>
        <v>photography/</v>
      </c>
      <c r="U1219" t="str">
        <f t="shared" ref="U1219:U1282" si="176">RIGHT(Q1219, W1219-V1219)</f>
        <v>photobooks</v>
      </c>
      <c r="V1219">
        <f t="shared" ref="V1219:V1282" si="177">FIND("/",Q1219)</f>
        <v>12</v>
      </c>
      <c r="W1219">
        <f t="shared" ref="W1219:W1282" si="178">LEN(Q1219)</f>
        <v>22</v>
      </c>
    </row>
    <row r="1220" spans="1:23" ht="45" x14ac:dyDescent="0.25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f t="shared" ref="J1220:J1283" si="179">(I1220/86400)+25569+(-5/24)</f>
        <v>42308.916666666664</v>
      </c>
      <c r="K1220">
        <v>1443714800</v>
      </c>
      <c r="L1220" s="14">
        <f t="shared" si="171"/>
        <v>42278.453703703701</v>
      </c>
      <c r="M1220" s="13">
        <f t="shared" si="172"/>
        <v>2015</v>
      </c>
      <c r="N1220" t="b">
        <v>0</v>
      </c>
      <c r="O1220">
        <v>89</v>
      </c>
      <c r="P1220" t="b">
        <v>1</v>
      </c>
      <c r="Q1220" t="s">
        <v>8284</v>
      </c>
      <c r="R1220" s="6">
        <f t="shared" si="173"/>
        <v>0.72277777777777774</v>
      </c>
      <c r="S1220" s="10">
        <f t="shared" si="174"/>
        <v>174.2134831460674</v>
      </c>
      <c r="T1220" t="str">
        <f t="shared" si="175"/>
        <v>photography/</v>
      </c>
      <c r="U1220" t="str">
        <f t="shared" si="176"/>
        <v>photobooks</v>
      </c>
      <c r="V1220">
        <f t="shared" si="177"/>
        <v>12</v>
      </c>
      <c r="W1220">
        <f t="shared" si="178"/>
        <v>22</v>
      </c>
    </row>
    <row r="1221" spans="1:23" ht="30" x14ac:dyDescent="0.25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f t="shared" si="179"/>
        <v>42663.253622685188</v>
      </c>
      <c r="K1221">
        <v>1474369513</v>
      </c>
      <c r="L1221" s="14">
        <f t="shared" si="171"/>
        <v>42633.253622685188</v>
      </c>
      <c r="M1221" s="13">
        <f t="shared" si="172"/>
        <v>2016</v>
      </c>
      <c r="N1221" t="b">
        <v>0</v>
      </c>
      <c r="O1221">
        <v>253</v>
      </c>
      <c r="P1221" t="b">
        <v>1</v>
      </c>
      <c r="Q1221" t="s">
        <v>8284</v>
      </c>
      <c r="R1221" s="6">
        <f t="shared" si="173"/>
        <v>0.59168195718654437</v>
      </c>
      <c r="S1221" s="10">
        <f t="shared" si="174"/>
        <v>102.86166007905139</v>
      </c>
      <c r="T1221" t="str">
        <f t="shared" si="175"/>
        <v>photography/</v>
      </c>
      <c r="U1221" t="str">
        <f t="shared" si="176"/>
        <v>photobooks</v>
      </c>
      <c r="V1221">
        <f t="shared" si="177"/>
        <v>12</v>
      </c>
      <c r="W1221">
        <f t="shared" si="178"/>
        <v>22</v>
      </c>
    </row>
    <row r="1222" spans="1:23" ht="45" x14ac:dyDescent="0.25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f t="shared" si="179"/>
        <v>42241.420277777775</v>
      </c>
      <c r="K1222">
        <v>1437923112</v>
      </c>
      <c r="L1222" s="14">
        <f t="shared" si="171"/>
        <v>42211.420277777775</v>
      </c>
      <c r="M1222" s="13">
        <f t="shared" si="172"/>
        <v>2015</v>
      </c>
      <c r="N1222" t="b">
        <v>0</v>
      </c>
      <c r="O1222">
        <v>140</v>
      </c>
      <c r="P1222" t="b">
        <v>1</v>
      </c>
      <c r="Q1222" t="s">
        <v>8284</v>
      </c>
      <c r="R1222" s="6">
        <f t="shared" si="173"/>
        <v>3.7666666666666668E-2</v>
      </c>
      <c r="S1222" s="10">
        <f t="shared" si="174"/>
        <v>111.17857142857143</v>
      </c>
      <c r="T1222" t="str">
        <f t="shared" si="175"/>
        <v>photography/</v>
      </c>
      <c r="U1222" t="str">
        <f t="shared" si="176"/>
        <v>photobooks</v>
      </c>
      <c r="V1222">
        <f t="shared" si="177"/>
        <v>12</v>
      </c>
      <c r="W1222">
        <f t="shared" si="178"/>
        <v>22</v>
      </c>
    </row>
    <row r="1223" spans="1:23" ht="45" x14ac:dyDescent="0.25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f t="shared" si="179"/>
        <v>42707.791666666664</v>
      </c>
      <c r="K1223">
        <v>1478431488</v>
      </c>
      <c r="L1223" s="14">
        <f t="shared" si="171"/>
        <v>42680.267222222225</v>
      </c>
      <c r="M1223" s="13">
        <f t="shared" si="172"/>
        <v>2016</v>
      </c>
      <c r="N1223" t="b">
        <v>0</v>
      </c>
      <c r="O1223">
        <v>103</v>
      </c>
      <c r="P1223" t="b">
        <v>1</v>
      </c>
      <c r="Q1223" t="s">
        <v>8284</v>
      </c>
      <c r="R1223" s="6">
        <f t="shared" si="173"/>
        <v>0.11409545454545464</v>
      </c>
      <c r="S1223" s="10">
        <f t="shared" si="174"/>
        <v>23.796213592233013</v>
      </c>
      <c r="T1223" t="str">
        <f t="shared" si="175"/>
        <v>photography/</v>
      </c>
      <c r="U1223" t="str">
        <f t="shared" si="176"/>
        <v>photobooks</v>
      </c>
      <c r="V1223">
        <f t="shared" si="177"/>
        <v>12</v>
      </c>
      <c r="W1223">
        <f t="shared" si="178"/>
        <v>22</v>
      </c>
    </row>
    <row r="1224" spans="1:23" ht="30" x14ac:dyDescent="0.25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f t="shared" si="179"/>
        <v>42460.958333333336</v>
      </c>
      <c r="K1224">
        <v>1456852647</v>
      </c>
      <c r="L1224" s="14">
        <f t="shared" si="171"/>
        <v>42430.512118055551</v>
      </c>
      <c r="M1224" s="13">
        <f t="shared" si="172"/>
        <v>2016</v>
      </c>
      <c r="N1224" t="b">
        <v>0</v>
      </c>
      <c r="O1224">
        <v>138</v>
      </c>
      <c r="P1224" t="b">
        <v>1</v>
      </c>
      <c r="Q1224" t="s">
        <v>8284</v>
      </c>
      <c r="R1224" s="6">
        <f t="shared" si="173"/>
        <v>1.80375</v>
      </c>
      <c r="S1224" s="10">
        <f t="shared" si="174"/>
        <v>81.268115942028984</v>
      </c>
      <c r="T1224" t="str">
        <f t="shared" si="175"/>
        <v>photography/</v>
      </c>
      <c r="U1224" t="str">
        <f t="shared" si="176"/>
        <v>photobooks</v>
      </c>
      <c r="V1224">
        <f t="shared" si="177"/>
        <v>12</v>
      </c>
      <c r="W1224">
        <f t="shared" si="178"/>
        <v>22</v>
      </c>
    </row>
    <row r="1225" spans="1:23" ht="30" x14ac:dyDescent="0.25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f t="shared" si="179"/>
        <v>42684.010520833333</v>
      </c>
      <c r="K1225">
        <v>1476159309</v>
      </c>
      <c r="L1225" s="14">
        <f t="shared" si="171"/>
        <v>42653.968854166662</v>
      </c>
      <c r="M1225" s="13">
        <f t="shared" si="172"/>
        <v>2016</v>
      </c>
      <c r="N1225" t="b">
        <v>0</v>
      </c>
      <c r="O1225">
        <v>191</v>
      </c>
      <c r="P1225" t="b">
        <v>1</v>
      </c>
      <c r="Q1225" t="s">
        <v>8284</v>
      </c>
      <c r="R1225" s="6">
        <f t="shared" si="173"/>
        <v>0.12106060606060606</v>
      </c>
      <c r="S1225" s="10">
        <f t="shared" si="174"/>
        <v>116.21465968586388</v>
      </c>
      <c r="T1225" t="str">
        <f t="shared" si="175"/>
        <v>photography/</v>
      </c>
      <c r="U1225" t="str">
        <f t="shared" si="176"/>
        <v>photobooks</v>
      </c>
      <c r="V1225">
        <f t="shared" si="177"/>
        <v>12</v>
      </c>
      <c r="W1225">
        <f t="shared" si="178"/>
        <v>22</v>
      </c>
    </row>
    <row r="1226" spans="1:23" ht="30" x14ac:dyDescent="0.25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f t="shared" si="179"/>
        <v>41796.341458333329</v>
      </c>
      <c r="K1226">
        <v>1396876302</v>
      </c>
      <c r="L1226" s="14">
        <f t="shared" si="171"/>
        <v>41736.341458333329</v>
      </c>
      <c r="M1226" s="13">
        <f t="shared" si="172"/>
        <v>2014</v>
      </c>
      <c r="N1226" t="b">
        <v>0</v>
      </c>
      <c r="O1226">
        <v>18</v>
      </c>
      <c r="P1226" t="b">
        <v>0</v>
      </c>
      <c r="Q1226" t="s">
        <v>8285</v>
      </c>
      <c r="R1226" s="6">
        <f t="shared" si="173"/>
        <v>-0.92933333333333334</v>
      </c>
      <c r="S1226" s="10">
        <f t="shared" si="174"/>
        <v>58.888888888888886</v>
      </c>
      <c r="T1226" t="str">
        <f t="shared" si="175"/>
        <v>music/</v>
      </c>
      <c r="U1226" t="str">
        <f t="shared" si="176"/>
        <v>world music</v>
      </c>
      <c r="V1226">
        <f t="shared" si="177"/>
        <v>6</v>
      </c>
      <c r="W1226">
        <f t="shared" si="178"/>
        <v>17</v>
      </c>
    </row>
    <row r="1227" spans="1:23" ht="45" x14ac:dyDescent="0.25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f t="shared" si="179"/>
        <v>41569.697662037033</v>
      </c>
      <c r="K1227">
        <v>1377294278</v>
      </c>
      <c r="L1227" s="14">
        <f t="shared" si="171"/>
        <v>41509.697662037033</v>
      </c>
      <c r="M1227" s="13">
        <f t="shared" si="172"/>
        <v>2013</v>
      </c>
      <c r="N1227" t="b">
        <v>0</v>
      </c>
      <c r="O1227">
        <v>3</v>
      </c>
      <c r="P1227" t="b">
        <v>0</v>
      </c>
      <c r="Q1227" t="s">
        <v>8285</v>
      </c>
      <c r="R1227" s="6">
        <f t="shared" si="173"/>
        <v>-0.95599999999999996</v>
      </c>
      <c r="S1227" s="10">
        <f t="shared" si="174"/>
        <v>44</v>
      </c>
      <c r="T1227" t="str">
        <f t="shared" si="175"/>
        <v>music/</v>
      </c>
      <c r="U1227" t="str">
        <f t="shared" si="176"/>
        <v>world music</v>
      </c>
      <c r="V1227">
        <f t="shared" si="177"/>
        <v>6</v>
      </c>
      <c r="W1227">
        <f t="shared" si="178"/>
        <v>17</v>
      </c>
    </row>
    <row r="1228" spans="1:23" ht="45" x14ac:dyDescent="0.25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f t="shared" si="179"/>
        <v>41749.833333333328</v>
      </c>
      <c r="K1228">
        <v>1395089981</v>
      </c>
      <c r="L1228" s="14">
        <f t="shared" si="171"/>
        <v>41715.666446759256</v>
      </c>
      <c r="M1228" s="13">
        <f t="shared" si="172"/>
        <v>2014</v>
      </c>
      <c r="N1228" t="b">
        <v>0</v>
      </c>
      <c r="O1228">
        <v>40</v>
      </c>
      <c r="P1228" t="b">
        <v>0</v>
      </c>
      <c r="Q1228" t="s">
        <v>8285</v>
      </c>
      <c r="R1228" s="6">
        <f t="shared" si="173"/>
        <v>-0.96126</v>
      </c>
      <c r="S1228" s="10">
        <f t="shared" si="174"/>
        <v>48.424999999999997</v>
      </c>
      <c r="T1228" t="str">
        <f t="shared" si="175"/>
        <v>music/</v>
      </c>
      <c r="U1228" t="str">
        <f t="shared" si="176"/>
        <v>world music</v>
      </c>
      <c r="V1228">
        <f t="shared" si="177"/>
        <v>6</v>
      </c>
      <c r="W1228">
        <f t="shared" si="178"/>
        <v>17</v>
      </c>
    </row>
    <row r="1229" spans="1:23" ht="45" x14ac:dyDescent="0.25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f t="shared" si="179"/>
        <v>41858.083333333328</v>
      </c>
      <c r="K1229">
        <v>1404770616</v>
      </c>
      <c r="L1229" s="14">
        <f t="shared" si="171"/>
        <v>41827.710833333331</v>
      </c>
      <c r="M1229" s="13">
        <f t="shared" si="172"/>
        <v>2014</v>
      </c>
      <c r="N1229" t="b">
        <v>0</v>
      </c>
      <c r="O1229">
        <v>0</v>
      </c>
      <c r="P1229" t="b">
        <v>0</v>
      </c>
      <c r="Q1229" t="s">
        <v>8285</v>
      </c>
      <c r="R1229" s="6">
        <f t="shared" si="173"/>
        <v>-1</v>
      </c>
      <c r="S1229" s="10" t="e">
        <f t="shared" si="174"/>
        <v>#DIV/0!</v>
      </c>
      <c r="T1229" t="str">
        <f t="shared" si="175"/>
        <v>music/</v>
      </c>
      <c r="U1229" t="str">
        <f t="shared" si="176"/>
        <v>world music</v>
      </c>
      <c r="V1229">
        <f t="shared" si="177"/>
        <v>6</v>
      </c>
      <c r="W1229">
        <f t="shared" si="178"/>
        <v>17</v>
      </c>
    </row>
    <row r="1230" spans="1:23" ht="30" x14ac:dyDescent="0.25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f t="shared" si="179"/>
        <v>40814.520925925921</v>
      </c>
      <c r="K1230">
        <v>1312047008</v>
      </c>
      <c r="L1230" s="14">
        <f t="shared" si="171"/>
        <v>40754.520925925921</v>
      </c>
      <c r="M1230" s="13">
        <f t="shared" si="172"/>
        <v>2011</v>
      </c>
      <c r="N1230" t="b">
        <v>0</v>
      </c>
      <c r="O1230">
        <v>24</v>
      </c>
      <c r="P1230" t="b">
        <v>0</v>
      </c>
      <c r="Q1230" t="s">
        <v>8285</v>
      </c>
      <c r="R1230" s="6">
        <f t="shared" si="173"/>
        <v>-0.70699999999999996</v>
      </c>
      <c r="S1230" s="10">
        <f t="shared" si="174"/>
        <v>61.041666666666664</v>
      </c>
      <c r="T1230" t="str">
        <f t="shared" si="175"/>
        <v>music/</v>
      </c>
      <c r="U1230" t="str">
        <f t="shared" si="176"/>
        <v>world music</v>
      </c>
      <c r="V1230">
        <f t="shared" si="177"/>
        <v>6</v>
      </c>
      <c r="W1230">
        <f t="shared" si="178"/>
        <v>17</v>
      </c>
    </row>
    <row r="1231" spans="1:23" ht="45" x14ac:dyDescent="0.25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f t="shared" si="179"/>
        <v>41015.458333333328</v>
      </c>
      <c r="K1231">
        <v>1331982127</v>
      </c>
      <c r="L1231" s="14">
        <f t="shared" si="171"/>
        <v>40985.251469907402</v>
      </c>
      <c r="M1231" s="13">
        <f t="shared" si="172"/>
        <v>2012</v>
      </c>
      <c r="N1231" t="b">
        <v>0</v>
      </c>
      <c r="O1231">
        <v>1</v>
      </c>
      <c r="P1231" t="b">
        <v>0</v>
      </c>
      <c r="Q1231" t="s">
        <v>8285</v>
      </c>
      <c r="R1231" s="6">
        <f t="shared" si="173"/>
        <v>-0.99090909090909096</v>
      </c>
      <c r="S1231" s="10">
        <f t="shared" si="174"/>
        <v>25</v>
      </c>
      <c r="T1231" t="str">
        <f t="shared" si="175"/>
        <v>music/</v>
      </c>
      <c r="U1231" t="str">
        <f t="shared" si="176"/>
        <v>world music</v>
      </c>
      <c r="V1231">
        <f t="shared" si="177"/>
        <v>6</v>
      </c>
      <c r="W1231">
        <f t="shared" si="178"/>
        <v>17</v>
      </c>
    </row>
    <row r="1232" spans="1:23" ht="45" x14ac:dyDescent="0.25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f t="shared" si="179"/>
        <v>40598.764236111107</v>
      </c>
      <c r="K1232">
        <v>1295997630</v>
      </c>
      <c r="L1232" s="14">
        <f t="shared" si="171"/>
        <v>40568.764236111107</v>
      </c>
      <c r="M1232" s="13">
        <f t="shared" si="172"/>
        <v>2011</v>
      </c>
      <c r="N1232" t="b">
        <v>0</v>
      </c>
      <c r="O1232">
        <v>0</v>
      </c>
      <c r="P1232" t="b">
        <v>0</v>
      </c>
      <c r="Q1232" t="s">
        <v>8285</v>
      </c>
      <c r="R1232" s="6">
        <f t="shared" si="173"/>
        <v>-1</v>
      </c>
      <c r="S1232" s="10" t="e">
        <f t="shared" si="174"/>
        <v>#DIV/0!</v>
      </c>
      <c r="T1232" t="str">
        <f t="shared" si="175"/>
        <v>music/</v>
      </c>
      <c r="U1232" t="str">
        <f t="shared" si="176"/>
        <v>world music</v>
      </c>
      <c r="V1232">
        <f t="shared" si="177"/>
        <v>6</v>
      </c>
      <c r="W1232">
        <f t="shared" si="178"/>
        <v>17</v>
      </c>
    </row>
    <row r="1233" spans="1:23" ht="45" x14ac:dyDescent="0.25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f t="shared" si="179"/>
        <v>42243.833333333336</v>
      </c>
      <c r="K1233">
        <v>1436394968</v>
      </c>
      <c r="L1233" s="14">
        <f t="shared" si="171"/>
        <v>42193.733425925922</v>
      </c>
      <c r="M1233" s="13">
        <f t="shared" si="172"/>
        <v>2015</v>
      </c>
      <c r="N1233" t="b">
        <v>0</v>
      </c>
      <c r="O1233">
        <v>0</v>
      </c>
      <c r="P1233" t="b">
        <v>0</v>
      </c>
      <c r="Q1233" t="s">
        <v>8285</v>
      </c>
      <c r="R1233" s="6">
        <f t="shared" si="173"/>
        <v>-1</v>
      </c>
      <c r="S1233" s="10" t="e">
        <f t="shared" si="174"/>
        <v>#DIV/0!</v>
      </c>
      <c r="T1233" t="str">
        <f t="shared" si="175"/>
        <v>music/</v>
      </c>
      <c r="U1233" t="str">
        <f t="shared" si="176"/>
        <v>world music</v>
      </c>
      <c r="V1233">
        <f t="shared" si="177"/>
        <v>6</v>
      </c>
      <c r="W1233">
        <f t="shared" si="178"/>
        <v>17</v>
      </c>
    </row>
    <row r="1234" spans="1:23" ht="45" x14ac:dyDescent="0.25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f t="shared" si="179"/>
        <v>41553.639699074069</v>
      </c>
      <c r="K1234">
        <v>1377030070</v>
      </c>
      <c r="L1234" s="14">
        <f t="shared" si="171"/>
        <v>41506.639699074069</v>
      </c>
      <c r="M1234" s="13">
        <f t="shared" si="172"/>
        <v>2013</v>
      </c>
      <c r="N1234" t="b">
        <v>0</v>
      </c>
      <c r="O1234">
        <v>1</v>
      </c>
      <c r="P1234" t="b">
        <v>0</v>
      </c>
      <c r="Q1234" t="s">
        <v>8285</v>
      </c>
      <c r="R1234" s="6">
        <f t="shared" si="173"/>
        <v>-0.99199999999999999</v>
      </c>
      <c r="S1234" s="10">
        <f t="shared" si="174"/>
        <v>40</v>
      </c>
      <c r="T1234" t="str">
        <f t="shared" si="175"/>
        <v>music/</v>
      </c>
      <c r="U1234" t="str">
        <f t="shared" si="176"/>
        <v>world music</v>
      </c>
      <c r="V1234">
        <f t="shared" si="177"/>
        <v>6</v>
      </c>
      <c r="W1234">
        <f t="shared" si="178"/>
        <v>17</v>
      </c>
    </row>
    <row r="1235" spans="1:23" ht="45" x14ac:dyDescent="0.25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f t="shared" si="179"/>
        <v>40960.740439814814</v>
      </c>
      <c r="K1235">
        <v>1328049974</v>
      </c>
      <c r="L1235" s="14">
        <f t="shared" si="171"/>
        <v>40939.740439814814</v>
      </c>
      <c r="M1235" s="13">
        <f t="shared" si="172"/>
        <v>2012</v>
      </c>
      <c r="N1235" t="b">
        <v>0</v>
      </c>
      <c r="O1235">
        <v>6</v>
      </c>
      <c r="P1235" t="b">
        <v>0</v>
      </c>
      <c r="Q1235" t="s">
        <v>8285</v>
      </c>
      <c r="R1235" s="6">
        <f t="shared" si="173"/>
        <v>-0.88400000000000001</v>
      </c>
      <c r="S1235" s="10">
        <f t="shared" si="174"/>
        <v>19.333333333333332</v>
      </c>
      <c r="T1235" t="str">
        <f t="shared" si="175"/>
        <v>music/</v>
      </c>
      <c r="U1235" t="str">
        <f t="shared" si="176"/>
        <v>world music</v>
      </c>
      <c r="V1235">
        <f t="shared" si="177"/>
        <v>6</v>
      </c>
      <c r="W1235">
        <f t="shared" si="178"/>
        <v>17</v>
      </c>
    </row>
    <row r="1236" spans="1:23" ht="45" x14ac:dyDescent="0.25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f t="shared" si="179"/>
        <v>42037.580347222225</v>
      </c>
      <c r="K1236">
        <v>1420311342</v>
      </c>
      <c r="L1236" s="14">
        <f t="shared" si="171"/>
        <v>42007.580347222225</v>
      </c>
      <c r="M1236" s="13">
        <f t="shared" si="172"/>
        <v>2015</v>
      </c>
      <c r="N1236" t="b">
        <v>0</v>
      </c>
      <c r="O1236">
        <v>0</v>
      </c>
      <c r="P1236" t="b">
        <v>0</v>
      </c>
      <c r="Q1236" t="s">
        <v>8285</v>
      </c>
      <c r="R1236" s="6">
        <f t="shared" si="173"/>
        <v>-1</v>
      </c>
      <c r="S1236" s="10" t="e">
        <f t="shared" si="174"/>
        <v>#DIV/0!</v>
      </c>
      <c r="T1236" t="str">
        <f t="shared" si="175"/>
        <v>music/</v>
      </c>
      <c r="U1236" t="str">
        <f t="shared" si="176"/>
        <v>world music</v>
      </c>
      <c r="V1236">
        <f t="shared" si="177"/>
        <v>6</v>
      </c>
      <c r="W1236">
        <f t="shared" si="178"/>
        <v>17</v>
      </c>
    </row>
    <row r="1237" spans="1:23" ht="45" x14ac:dyDescent="0.25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f t="shared" si="179"/>
        <v>41622.927071759259</v>
      </c>
      <c r="K1237">
        <v>1383621299</v>
      </c>
      <c r="L1237" s="14">
        <f t="shared" si="171"/>
        <v>41582.927071759259</v>
      </c>
      <c r="M1237" s="13">
        <f t="shared" si="172"/>
        <v>2013</v>
      </c>
      <c r="N1237" t="b">
        <v>0</v>
      </c>
      <c r="O1237">
        <v>6</v>
      </c>
      <c r="P1237" t="b">
        <v>0</v>
      </c>
      <c r="Q1237" t="s">
        <v>8285</v>
      </c>
      <c r="R1237" s="6">
        <f t="shared" si="173"/>
        <v>-0.97212636049907086</v>
      </c>
      <c r="S1237" s="10">
        <f t="shared" si="174"/>
        <v>35</v>
      </c>
      <c r="T1237" t="str">
        <f t="shared" si="175"/>
        <v>music/</v>
      </c>
      <c r="U1237" t="str">
        <f t="shared" si="176"/>
        <v>world music</v>
      </c>
      <c r="V1237">
        <f t="shared" si="177"/>
        <v>6</v>
      </c>
      <c r="W1237">
        <f t="shared" si="178"/>
        <v>17</v>
      </c>
    </row>
    <row r="1238" spans="1:23" x14ac:dyDescent="0.25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f t="shared" si="179"/>
        <v>41118.458333333328</v>
      </c>
      <c r="K1238">
        <v>1342801164</v>
      </c>
      <c r="L1238" s="14">
        <f t="shared" si="171"/>
        <v>41110.47180555555</v>
      </c>
      <c r="M1238" s="13">
        <f t="shared" si="172"/>
        <v>2012</v>
      </c>
      <c r="N1238" t="b">
        <v>0</v>
      </c>
      <c r="O1238">
        <v>0</v>
      </c>
      <c r="P1238" t="b">
        <v>0</v>
      </c>
      <c r="Q1238" t="s">
        <v>8285</v>
      </c>
      <c r="R1238" s="6">
        <f t="shared" si="173"/>
        <v>-1</v>
      </c>
      <c r="S1238" s="10" t="e">
        <f t="shared" si="174"/>
        <v>#DIV/0!</v>
      </c>
      <c r="T1238" t="str">
        <f t="shared" si="175"/>
        <v>music/</v>
      </c>
      <c r="U1238" t="str">
        <f t="shared" si="176"/>
        <v>world music</v>
      </c>
      <c r="V1238">
        <f t="shared" si="177"/>
        <v>6</v>
      </c>
      <c r="W1238">
        <f t="shared" si="178"/>
        <v>17</v>
      </c>
    </row>
    <row r="1239" spans="1:23" ht="45" x14ac:dyDescent="0.25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f t="shared" si="179"/>
        <v>41145.074826388889</v>
      </c>
      <c r="K1239">
        <v>1344062865</v>
      </c>
      <c r="L1239" s="14">
        <f t="shared" si="171"/>
        <v>41125.074826388889</v>
      </c>
      <c r="M1239" s="13">
        <f t="shared" si="172"/>
        <v>2012</v>
      </c>
      <c r="N1239" t="b">
        <v>0</v>
      </c>
      <c r="O1239">
        <v>0</v>
      </c>
      <c r="P1239" t="b">
        <v>0</v>
      </c>
      <c r="Q1239" t="s">
        <v>8285</v>
      </c>
      <c r="R1239" s="6">
        <f t="shared" si="173"/>
        <v>-1</v>
      </c>
      <c r="S1239" s="10" t="e">
        <f t="shared" si="174"/>
        <v>#DIV/0!</v>
      </c>
      <c r="T1239" t="str">
        <f t="shared" si="175"/>
        <v>music/</v>
      </c>
      <c r="U1239" t="str">
        <f t="shared" si="176"/>
        <v>world music</v>
      </c>
      <c r="V1239">
        <f t="shared" si="177"/>
        <v>6</v>
      </c>
      <c r="W1239">
        <f t="shared" si="178"/>
        <v>17</v>
      </c>
    </row>
    <row r="1240" spans="1:23" ht="45" x14ac:dyDescent="0.25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f t="shared" si="179"/>
        <v>40761.402037037034</v>
      </c>
      <c r="K1240">
        <v>1310049536</v>
      </c>
      <c r="L1240" s="14">
        <f t="shared" si="171"/>
        <v>40731.402037037034</v>
      </c>
      <c r="M1240" s="13">
        <f t="shared" si="172"/>
        <v>2011</v>
      </c>
      <c r="N1240" t="b">
        <v>0</v>
      </c>
      <c r="O1240">
        <v>3</v>
      </c>
      <c r="P1240" t="b">
        <v>0</v>
      </c>
      <c r="Q1240" t="s">
        <v>8285</v>
      </c>
      <c r="R1240" s="6">
        <f t="shared" si="173"/>
        <v>-0.82199999999999995</v>
      </c>
      <c r="S1240" s="10">
        <f t="shared" si="174"/>
        <v>59.333333333333336</v>
      </c>
      <c r="T1240" t="str">
        <f t="shared" si="175"/>
        <v>music/</v>
      </c>
      <c r="U1240" t="str">
        <f t="shared" si="176"/>
        <v>world music</v>
      </c>
      <c r="V1240">
        <f t="shared" si="177"/>
        <v>6</v>
      </c>
      <c r="W1240">
        <f t="shared" si="178"/>
        <v>17</v>
      </c>
    </row>
    <row r="1241" spans="1:23" ht="30" x14ac:dyDescent="0.25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f t="shared" si="179"/>
        <v>40913.754247685181</v>
      </c>
      <c r="K1241">
        <v>1323212767</v>
      </c>
      <c r="L1241" s="14">
        <f t="shared" si="171"/>
        <v>40883.754247685181</v>
      </c>
      <c r="M1241" s="13">
        <f t="shared" si="172"/>
        <v>2011</v>
      </c>
      <c r="N1241" t="b">
        <v>0</v>
      </c>
      <c r="O1241">
        <v>0</v>
      </c>
      <c r="P1241" t="b">
        <v>0</v>
      </c>
      <c r="Q1241" t="s">
        <v>8285</v>
      </c>
      <c r="R1241" s="6">
        <f t="shared" si="173"/>
        <v>-1</v>
      </c>
      <c r="S1241" s="10" t="e">
        <f t="shared" si="174"/>
        <v>#DIV/0!</v>
      </c>
      <c r="T1241" t="str">
        <f t="shared" si="175"/>
        <v>music/</v>
      </c>
      <c r="U1241" t="str">
        <f t="shared" si="176"/>
        <v>world music</v>
      </c>
      <c r="V1241">
        <f t="shared" si="177"/>
        <v>6</v>
      </c>
      <c r="W1241">
        <f t="shared" si="178"/>
        <v>17</v>
      </c>
    </row>
    <row r="1242" spans="1:23" ht="30" x14ac:dyDescent="0.25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f t="shared" si="179"/>
        <v>41467.70208333333</v>
      </c>
      <c r="K1242">
        <v>1368579457</v>
      </c>
      <c r="L1242" s="14">
        <f t="shared" si="171"/>
        <v>41408.831678240742</v>
      </c>
      <c r="M1242" s="13">
        <f t="shared" si="172"/>
        <v>2013</v>
      </c>
      <c r="N1242" t="b">
        <v>0</v>
      </c>
      <c r="O1242">
        <v>8</v>
      </c>
      <c r="P1242" t="b">
        <v>0</v>
      </c>
      <c r="Q1242" t="s">
        <v>8285</v>
      </c>
      <c r="R1242" s="6">
        <f t="shared" si="173"/>
        <v>-0.96987500000000004</v>
      </c>
      <c r="S1242" s="10">
        <f t="shared" si="174"/>
        <v>30.125</v>
      </c>
      <c r="T1242" t="str">
        <f t="shared" si="175"/>
        <v>music/</v>
      </c>
      <c r="U1242" t="str">
        <f t="shared" si="176"/>
        <v>world music</v>
      </c>
      <c r="V1242">
        <f t="shared" si="177"/>
        <v>6</v>
      </c>
      <c r="W1242">
        <f t="shared" si="178"/>
        <v>17</v>
      </c>
    </row>
    <row r="1243" spans="1:23" ht="45" x14ac:dyDescent="0.25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f t="shared" si="179"/>
        <v>41946.040972222218</v>
      </c>
      <c r="K1243">
        <v>1413057980</v>
      </c>
      <c r="L1243" s="14">
        <f t="shared" si="171"/>
        <v>41923.629398148143</v>
      </c>
      <c r="M1243" s="13">
        <f t="shared" si="172"/>
        <v>2014</v>
      </c>
      <c r="N1243" t="b">
        <v>0</v>
      </c>
      <c r="O1243">
        <v>34</v>
      </c>
      <c r="P1243" t="b">
        <v>0</v>
      </c>
      <c r="Q1243" t="s">
        <v>8285</v>
      </c>
      <c r="R1243" s="6">
        <f t="shared" si="173"/>
        <v>-0.49259999999999998</v>
      </c>
      <c r="S1243" s="10">
        <f t="shared" si="174"/>
        <v>74.617647058823536</v>
      </c>
      <c r="T1243" t="str">
        <f t="shared" si="175"/>
        <v>music/</v>
      </c>
      <c r="U1243" t="str">
        <f t="shared" si="176"/>
        <v>world music</v>
      </c>
      <c r="V1243">
        <f t="shared" si="177"/>
        <v>6</v>
      </c>
      <c r="W1243">
        <f t="shared" si="178"/>
        <v>17</v>
      </c>
    </row>
    <row r="1244" spans="1:23" ht="45" x14ac:dyDescent="0.25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f t="shared" si="179"/>
        <v>40797.345833333333</v>
      </c>
      <c r="K1244">
        <v>1314417502</v>
      </c>
      <c r="L1244" s="14">
        <f t="shared" si="171"/>
        <v>40781.957199074073</v>
      </c>
      <c r="M1244" s="13">
        <f t="shared" si="172"/>
        <v>2011</v>
      </c>
      <c r="N1244" t="b">
        <v>0</v>
      </c>
      <c r="O1244">
        <v>1</v>
      </c>
      <c r="P1244" t="b">
        <v>0</v>
      </c>
      <c r="Q1244" t="s">
        <v>8285</v>
      </c>
      <c r="R1244" s="6">
        <f t="shared" si="173"/>
        <v>-0.9945115257958288</v>
      </c>
      <c r="S1244" s="10">
        <f t="shared" si="174"/>
        <v>5</v>
      </c>
      <c r="T1244" t="str">
        <f t="shared" si="175"/>
        <v>music/</v>
      </c>
      <c r="U1244" t="str">
        <f t="shared" si="176"/>
        <v>world music</v>
      </c>
      <c r="V1244">
        <f t="shared" si="177"/>
        <v>6</v>
      </c>
      <c r="W1244">
        <f t="shared" si="178"/>
        <v>17</v>
      </c>
    </row>
    <row r="1245" spans="1:23" ht="45" x14ac:dyDescent="0.25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f t="shared" si="179"/>
        <v>40732.666666666664</v>
      </c>
      <c r="K1245">
        <v>1304888771</v>
      </c>
      <c r="L1245" s="14">
        <f t="shared" si="171"/>
        <v>40671.670960648145</v>
      </c>
      <c r="M1245" s="13">
        <f t="shared" si="172"/>
        <v>2011</v>
      </c>
      <c r="N1245" t="b">
        <v>0</v>
      </c>
      <c r="O1245">
        <v>38</v>
      </c>
      <c r="P1245" t="b">
        <v>0</v>
      </c>
      <c r="Q1245" t="s">
        <v>8285</v>
      </c>
      <c r="R1245" s="6">
        <f t="shared" si="173"/>
        <v>-0.85908333333333331</v>
      </c>
      <c r="S1245" s="10">
        <f t="shared" si="174"/>
        <v>44.5</v>
      </c>
      <c r="T1245" t="str">
        <f t="shared" si="175"/>
        <v>music/</v>
      </c>
      <c r="U1245" t="str">
        <f t="shared" si="176"/>
        <v>world music</v>
      </c>
      <c r="V1245">
        <f t="shared" si="177"/>
        <v>6</v>
      </c>
      <c r="W1245">
        <f t="shared" si="178"/>
        <v>17</v>
      </c>
    </row>
    <row r="1246" spans="1:23" ht="30" x14ac:dyDescent="0.25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f t="shared" si="179"/>
        <v>41386.666666666664</v>
      </c>
      <c r="K1246">
        <v>1363981723</v>
      </c>
      <c r="L1246" s="14">
        <f t="shared" si="171"/>
        <v>41355.617164351854</v>
      </c>
      <c r="M1246" s="13">
        <f t="shared" si="172"/>
        <v>2013</v>
      </c>
      <c r="N1246" t="b">
        <v>1</v>
      </c>
      <c r="O1246">
        <v>45</v>
      </c>
      <c r="P1246" t="b">
        <v>1</v>
      </c>
      <c r="Q1246" t="s">
        <v>8275</v>
      </c>
      <c r="R1246" s="6">
        <f t="shared" si="173"/>
        <v>3.7999999999999999E-2</v>
      </c>
      <c r="S1246" s="10">
        <f t="shared" si="174"/>
        <v>46.133333333333333</v>
      </c>
      <c r="T1246" t="str">
        <f t="shared" si="175"/>
        <v>music/</v>
      </c>
      <c r="U1246" t="str">
        <f t="shared" si="176"/>
        <v>rock</v>
      </c>
      <c r="V1246">
        <f t="shared" si="177"/>
        <v>6</v>
      </c>
      <c r="W1246">
        <f t="shared" si="178"/>
        <v>10</v>
      </c>
    </row>
    <row r="1247" spans="1:23" ht="45" x14ac:dyDescent="0.25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f t="shared" si="179"/>
        <v>41804.391597222224</v>
      </c>
      <c r="K1247">
        <v>1400163834</v>
      </c>
      <c r="L1247" s="14">
        <f t="shared" si="171"/>
        <v>41774.391597222224</v>
      </c>
      <c r="M1247" s="13">
        <f t="shared" si="172"/>
        <v>2014</v>
      </c>
      <c r="N1247" t="b">
        <v>1</v>
      </c>
      <c r="O1247">
        <v>17</v>
      </c>
      <c r="P1247" t="b">
        <v>1</v>
      </c>
      <c r="Q1247" t="s">
        <v>8275</v>
      </c>
      <c r="R1247" s="6">
        <f t="shared" si="173"/>
        <v>0.20250000000000001</v>
      </c>
      <c r="S1247" s="10">
        <f t="shared" si="174"/>
        <v>141.47058823529412</v>
      </c>
      <c r="T1247" t="str">
        <f t="shared" si="175"/>
        <v>music/</v>
      </c>
      <c r="U1247" t="str">
        <f t="shared" si="176"/>
        <v>rock</v>
      </c>
      <c r="V1247">
        <f t="shared" si="177"/>
        <v>6</v>
      </c>
      <c r="W1247">
        <f t="shared" si="178"/>
        <v>10</v>
      </c>
    </row>
    <row r="1248" spans="1:23" ht="45" x14ac:dyDescent="0.25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f t="shared" si="179"/>
        <v>40882.876724537033</v>
      </c>
      <c r="K1248">
        <v>1319245349</v>
      </c>
      <c r="L1248" s="14">
        <f t="shared" si="171"/>
        <v>40837.835057870368</v>
      </c>
      <c r="M1248" s="13">
        <f t="shared" si="172"/>
        <v>2011</v>
      </c>
      <c r="N1248" t="b">
        <v>1</v>
      </c>
      <c r="O1248">
        <v>31</v>
      </c>
      <c r="P1248" t="b">
        <v>1</v>
      </c>
      <c r="Q1248" t="s">
        <v>8275</v>
      </c>
      <c r="R1248" s="6">
        <f t="shared" si="173"/>
        <v>0.17</v>
      </c>
      <c r="S1248" s="10">
        <f t="shared" si="174"/>
        <v>75.483870967741936</v>
      </c>
      <c r="T1248" t="str">
        <f t="shared" si="175"/>
        <v>music/</v>
      </c>
      <c r="U1248" t="str">
        <f t="shared" si="176"/>
        <v>rock</v>
      </c>
      <c r="V1248">
        <f t="shared" si="177"/>
        <v>6</v>
      </c>
      <c r="W1248">
        <f t="shared" si="178"/>
        <v>10</v>
      </c>
    </row>
    <row r="1249" spans="1:23" ht="30" x14ac:dyDescent="0.25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f t="shared" si="179"/>
        <v>41400.083969907406</v>
      </c>
      <c r="K1249">
        <v>1365231655</v>
      </c>
      <c r="L1249" s="14">
        <f t="shared" si="171"/>
        <v>41370.083969907406</v>
      </c>
      <c r="M1249" s="13">
        <f t="shared" si="172"/>
        <v>2013</v>
      </c>
      <c r="N1249" t="b">
        <v>1</v>
      </c>
      <c r="O1249">
        <v>50</v>
      </c>
      <c r="P1249" t="b">
        <v>1</v>
      </c>
      <c r="Q1249" t="s">
        <v>8275</v>
      </c>
      <c r="R1249" s="6">
        <f t="shared" si="173"/>
        <v>0.22142857142857142</v>
      </c>
      <c r="S1249" s="10">
        <f t="shared" si="174"/>
        <v>85.5</v>
      </c>
      <c r="T1249" t="str">
        <f t="shared" si="175"/>
        <v>music/</v>
      </c>
      <c r="U1249" t="str">
        <f t="shared" si="176"/>
        <v>rock</v>
      </c>
      <c r="V1249">
        <f t="shared" si="177"/>
        <v>6</v>
      </c>
      <c r="W1249">
        <f t="shared" si="178"/>
        <v>10</v>
      </c>
    </row>
    <row r="1250" spans="1:23" ht="30" x14ac:dyDescent="0.25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f t="shared" si="179"/>
        <v>41803.082638888889</v>
      </c>
      <c r="K1250">
        <v>1399563953</v>
      </c>
      <c r="L1250" s="14">
        <f t="shared" si="171"/>
        <v>41767.448530092588</v>
      </c>
      <c r="M1250" s="13">
        <f t="shared" si="172"/>
        <v>2014</v>
      </c>
      <c r="N1250" t="b">
        <v>1</v>
      </c>
      <c r="O1250">
        <v>59</v>
      </c>
      <c r="P1250" t="b">
        <v>1</v>
      </c>
      <c r="Q1250" t="s">
        <v>8275</v>
      </c>
      <c r="R1250" s="6">
        <f t="shared" si="173"/>
        <v>0.51639999999999997</v>
      </c>
      <c r="S1250" s="10">
        <f t="shared" si="174"/>
        <v>64.254237288135599</v>
      </c>
      <c r="T1250" t="str">
        <f t="shared" si="175"/>
        <v>music/</v>
      </c>
      <c r="U1250" t="str">
        <f t="shared" si="176"/>
        <v>rock</v>
      </c>
      <c r="V1250">
        <f t="shared" si="177"/>
        <v>6</v>
      </c>
      <c r="W1250">
        <f t="shared" si="178"/>
        <v>10</v>
      </c>
    </row>
    <row r="1251" spans="1:23" ht="45" x14ac:dyDescent="0.25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f t="shared" si="179"/>
        <v>41097.532534722217</v>
      </c>
      <c r="K1251">
        <v>1339091211</v>
      </c>
      <c r="L1251" s="14">
        <f t="shared" si="171"/>
        <v>41067.532534722217</v>
      </c>
      <c r="M1251" s="13">
        <f t="shared" si="172"/>
        <v>2012</v>
      </c>
      <c r="N1251" t="b">
        <v>1</v>
      </c>
      <c r="O1251">
        <v>81</v>
      </c>
      <c r="P1251" t="b">
        <v>1</v>
      </c>
      <c r="Q1251" t="s">
        <v>8275</v>
      </c>
      <c r="R1251" s="6">
        <f t="shared" si="173"/>
        <v>4.4400000000000002E-2</v>
      </c>
      <c r="S1251" s="10">
        <f t="shared" si="174"/>
        <v>64.46913580246914</v>
      </c>
      <c r="T1251" t="str">
        <f t="shared" si="175"/>
        <v>music/</v>
      </c>
      <c r="U1251" t="str">
        <f t="shared" si="176"/>
        <v>rock</v>
      </c>
      <c r="V1251">
        <f t="shared" si="177"/>
        <v>6</v>
      </c>
      <c r="W1251">
        <f t="shared" si="178"/>
        <v>10</v>
      </c>
    </row>
    <row r="1252" spans="1:23" ht="45" x14ac:dyDescent="0.25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f t="shared" si="179"/>
        <v>41888.434386574074</v>
      </c>
      <c r="K1252">
        <v>1406129131</v>
      </c>
      <c r="L1252" s="14">
        <f t="shared" si="171"/>
        <v>41843.434386574074</v>
      </c>
      <c r="M1252" s="13">
        <f t="shared" si="172"/>
        <v>2014</v>
      </c>
      <c r="N1252" t="b">
        <v>1</v>
      </c>
      <c r="O1252">
        <v>508</v>
      </c>
      <c r="P1252" t="b">
        <v>1</v>
      </c>
      <c r="Q1252" t="s">
        <v>8275</v>
      </c>
      <c r="R1252" s="6">
        <f t="shared" si="173"/>
        <v>1.0015333333333334</v>
      </c>
      <c r="S1252" s="10">
        <f t="shared" si="174"/>
        <v>118.2007874015748</v>
      </c>
      <c r="T1252" t="str">
        <f t="shared" si="175"/>
        <v>music/</v>
      </c>
      <c r="U1252" t="str">
        <f t="shared" si="176"/>
        <v>rock</v>
      </c>
      <c r="V1252">
        <f t="shared" si="177"/>
        <v>6</v>
      </c>
      <c r="W1252">
        <f t="shared" si="178"/>
        <v>10</v>
      </c>
    </row>
    <row r="1253" spans="1:23" ht="30" x14ac:dyDescent="0.25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f t="shared" si="179"/>
        <v>40811.606099537035</v>
      </c>
      <c r="K1253">
        <v>1311795167</v>
      </c>
      <c r="L1253" s="14">
        <f t="shared" si="171"/>
        <v>40751.606099537035</v>
      </c>
      <c r="M1253" s="13">
        <f t="shared" si="172"/>
        <v>2011</v>
      </c>
      <c r="N1253" t="b">
        <v>1</v>
      </c>
      <c r="O1253">
        <v>74</v>
      </c>
      <c r="P1253" t="b">
        <v>1</v>
      </c>
      <c r="Q1253" t="s">
        <v>8275</v>
      </c>
      <c r="R1253" s="6">
        <f t="shared" si="173"/>
        <v>1.7999999999999999E-2</v>
      </c>
      <c r="S1253" s="10">
        <f t="shared" si="174"/>
        <v>82.540540540540547</v>
      </c>
      <c r="T1253" t="str">
        <f t="shared" si="175"/>
        <v>music/</v>
      </c>
      <c r="U1253" t="str">
        <f t="shared" si="176"/>
        <v>rock</v>
      </c>
      <c r="V1253">
        <f t="shared" si="177"/>
        <v>6</v>
      </c>
      <c r="W1253">
        <f t="shared" si="178"/>
        <v>10</v>
      </c>
    </row>
    <row r="1254" spans="1:23" ht="45" x14ac:dyDescent="0.25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f t="shared" si="179"/>
        <v>41571.779733796291</v>
      </c>
      <c r="K1254">
        <v>1380238969</v>
      </c>
      <c r="L1254" s="14">
        <f t="shared" si="171"/>
        <v>41543.779733796291</v>
      </c>
      <c r="M1254" s="13">
        <f t="shared" si="172"/>
        <v>2013</v>
      </c>
      <c r="N1254" t="b">
        <v>1</v>
      </c>
      <c r="O1254">
        <v>141</v>
      </c>
      <c r="P1254" t="b">
        <v>1</v>
      </c>
      <c r="Q1254" t="s">
        <v>8275</v>
      </c>
      <c r="R1254" s="6">
        <f t="shared" si="173"/>
        <v>0.37657142857142856</v>
      </c>
      <c r="S1254" s="10">
        <f t="shared" si="174"/>
        <v>34.170212765957444</v>
      </c>
      <c r="T1254" t="str">
        <f t="shared" si="175"/>
        <v>music/</v>
      </c>
      <c r="U1254" t="str">
        <f t="shared" si="176"/>
        <v>rock</v>
      </c>
      <c r="V1254">
        <f t="shared" si="177"/>
        <v>6</v>
      </c>
      <c r="W1254">
        <f t="shared" si="178"/>
        <v>10</v>
      </c>
    </row>
    <row r="1255" spans="1:23" ht="45" x14ac:dyDescent="0.25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f t="shared" si="179"/>
        <v>41885.575312499997</v>
      </c>
      <c r="K1255">
        <v>1407178107</v>
      </c>
      <c r="L1255" s="14">
        <f t="shared" si="171"/>
        <v>41855.575312499997</v>
      </c>
      <c r="M1255" s="13">
        <f t="shared" si="172"/>
        <v>2014</v>
      </c>
      <c r="N1255" t="b">
        <v>1</v>
      </c>
      <c r="O1255">
        <v>711</v>
      </c>
      <c r="P1255" t="b">
        <v>1</v>
      </c>
      <c r="Q1255" t="s">
        <v>8275</v>
      </c>
      <c r="R1255" s="6">
        <f t="shared" si="173"/>
        <v>3037.3319999999999</v>
      </c>
      <c r="S1255" s="10">
        <f t="shared" si="174"/>
        <v>42.73322081575246</v>
      </c>
      <c r="T1255" t="str">
        <f t="shared" si="175"/>
        <v>music/</v>
      </c>
      <c r="U1255" t="str">
        <f t="shared" si="176"/>
        <v>rock</v>
      </c>
      <c r="V1255">
        <f t="shared" si="177"/>
        <v>6</v>
      </c>
      <c r="W1255">
        <f t="shared" si="178"/>
        <v>10</v>
      </c>
    </row>
    <row r="1256" spans="1:23" ht="45" x14ac:dyDescent="0.25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f t="shared" si="179"/>
        <v>40543.999305555553</v>
      </c>
      <c r="K1256">
        <v>1288968886</v>
      </c>
      <c r="L1256" s="14">
        <f t="shared" si="171"/>
        <v>40487.413032407407</v>
      </c>
      <c r="M1256" s="13">
        <f t="shared" si="172"/>
        <v>2010</v>
      </c>
      <c r="N1256" t="b">
        <v>1</v>
      </c>
      <c r="O1256">
        <v>141</v>
      </c>
      <c r="P1256" t="b">
        <v>1</v>
      </c>
      <c r="Q1256" t="s">
        <v>8275</v>
      </c>
      <c r="R1256" s="6">
        <f t="shared" si="173"/>
        <v>0.9885074626865672</v>
      </c>
      <c r="S1256" s="10">
        <f t="shared" si="174"/>
        <v>94.489361702127653</v>
      </c>
      <c r="T1256" t="str">
        <f t="shared" si="175"/>
        <v>music/</v>
      </c>
      <c r="U1256" t="str">
        <f t="shared" si="176"/>
        <v>rock</v>
      </c>
      <c r="V1256">
        <f t="shared" si="177"/>
        <v>6</v>
      </c>
      <c r="W1256">
        <f t="shared" si="178"/>
        <v>10</v>
      </c>
    </row>
    <row r="1257" spans="1:23" ht="45" x14ac:dyDescent="0.25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f t="shared" si="179"/>
        <v>41609.678842592592</v>
      </c>
      <c r="K1257">
        <v>1383337052</v>
      </c>
      <c r="L1257" s="14">
        <f t="shared" si="171"/>
        <v>41579.637175925927</v>
      </c>
      <c r="M1257" s="13">
        <f t="shared" si="172"/>
        <v>2013</v>
      </c>
      <c r="N1257" t="b">
        <v>1</v>
      </c>
      <c r="O1257">
        <v>109</v>
      </c>
      <c r="P1257" t="b">
        <v>1</v>
      </c>
      <c r="Q1257" t="s">
        <v>8275</v>
      </c>
      <c r="R1257" s="6">
        <f t="shared" si="173"/>
        <v>1.0236666666666667</v>
      </c>
      <c r="S1257" s="10">
        <f t="shared" si="174"/>
        <v>55.697247706422019</v>
      </c>
      <c r="T1257" t="str">
        <f t="shared" si="175"/>
        <v>music/</v>
      </c>
      <c r="U1257" t="str">
        <f t="shared" si="176"/>
        <v>rock</v>
      </c>
      <c r="V1257">
        <f t="shared" si="177"/>
        <v>6</v>
      </c>
      <c r="W1257">
        <f t="shared" si="178"/>
        <v>10</v>
      </c>
    </row>
    <row r="1258" spans="1:23" ht="45" x14ac:dyDescent="0.25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f t="shared" si="179"/>
        <v>40951.711006944439</v>
      </c>
      <c r="K1258">
        <v>1326492231</v>
      </c>
      <c r="L1258" s="14">
        <f t="shared" si="171"/>
        <v>40921.711006944439</v>
      </c>
      <c r="M1258" s="13">
        <f t="shared" si="172"/>
        <v>2012</v>
      </c>
      <c r="N1258" t="b">
        <v>1</v>
      </c>
      <c r="O1258">
        <v>361</v>
      </c>
      <c r="P1258" t="b">
        <v>1</v>
      </c>
      <c r="Q1258" t="s">
        <v>8275</v>
      </c>
      <c r="R1258" s="6">
        <f t="shared" si="173"/>
        <v>0.17963766666666658</v>
      </c>
      <c r="S1258" s="10">
        <f t="shared" si="174"/>
        <v>98.030831024930734</v>
      </c>
      <c r="T1258" t="str">
        <f t="shared" si="175"/>
        <v>music/</v>
      </c>
      <c r="U1258" t="str">
        <f t="shared" si="176"/>
        <v>rock</v>
      </c>
      <c r="V1258">
        <f t="shared" si="177"/>
        <v>6</v>
      </c>
      <c r="W1258">
        <f t="shared" si="178"/>
        <v>10</v>
      </c>
    </row>
    <row r="1259" spans="1:23" ht="45" x14ac:dyDescent="0.25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f t="shared" si="179"/>
        <v>40635.835532407407</v>
      </c>
      <c r="K1259">
        <v>1297562590</v>
      </c>
      <c r="L1259" s="14">
        <f t="shared" si="171"/>
        <v>40586.877199074072</v>
      </c>
      <c r="M1259" s="13">
        <f t="shared" si="172"/>
        <v>2011</v>
      </c>
      <c r="N1259" t="b">
        <v>1</v>
      </c>
      <c r="O1259">
        <v>176</v>
      </c>
      <c r="P1259" t="b">
        <v>1</v>
      </c>
      <c r="Q1259" t="s">
        <v>8275</v>
      </c>
      <c r="R1259" s="6">
        <f t="shared" si="173"/>
        <v>1.9472727272727273</v>
      </c>
      <c r="S1259" s="10">
        <f t="shared" si="174"/>
        <v>92.102272727272734</v>
      </c>
      <c r="T1259" t="str">
        <f t="shared" si="175"/>
        <v>music/</v>
      </c>
      <c r="U1259" t="str">
        <f t="shared" si="176"/>
        <v>rock</v>
      </c>
      <c r="V1259">
        <f t="shared" si="177"/>
        <v>6</v>
      </c>
      <c r="W1259">
        <f t="shared" si="178"/>
        <v>10</v>
      </c>
    </row>
    <row r="1260" spans="1:23" ht="45" x14ac:dyDescent="0.25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f t="shared" si="179"/>
        <v>41517.402916666666</v>
      </c>
      <c r="K1260">
        <v>1375368012</v>
      </c>
      <c r="L1260" s="14">
        <f t="shared" si="171"/>
        <v>41487.402916666666</v>
      </c>
      <c r="M1260" s="13">
        <f t="shared" si="172"/>
        <v>2013</v>
      </c>
      <c r="N1260" t="b">
        <v>1</v>
      </c>
      <c r="O1260">
        <v>670</v>
      </c>
      <c r="P1260" t="b">
        <v>1</v>
      </c>
      <c r="Q1260" t="s">
        <v>8275</v>
      </c>
      <c r="R1260" s="6">
        <f t="shared" si="173"/>
        <v>1.1314633333333335</v>
      </c>
      <c r="S1260" s="10">
        <f t="shared" si="174"/>
        <v>38.175462686567165</v>
      </c>
      <c r="T1260" t="str">
        <f t="shared" si="175"/>
        <v>music/</v>
      </c>
      <c r="U1260" t="str">
        <f t="shared" si="176"/>
        <v>rock</v>
      </c>
      <c r="V1260">
        <f t="shared" si="177"/>
        <v>6</v>
      </c>
      <c r="W1260">
        <f t="shared" si="178"/>
        <v>10</v>
      </c>
    </row>
    <row r="1261" spans="1:23" ht="30" x14ac:dyDescent="0.25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f t="shared" si="179"/>
        <v>41798.957638888889</v>
      </c>
      <c r="K1261">
        <v>1399504664</v>
      </c>
      <c r="L1261" s="14">
        <f t="shared" si="171"/>
        <v>41766.762314814812</v>
      </c>
      <c r="M1261" s="13">
        <f t="shared" si="172"/>
        <v>2014</v>
      </c>
      <c r="N1261" t="b">
        <v>1</v>
      </c>
      <c r="O1261">
        <v>96</v>
      </c>
      <c r="P1261" t="b">
        <v>1</v>
      </c>
      <c r="Q1261" t="s">
        <v>8275</v>
      </c>
      <c r="R1261" s="6">
        <f t="shared" si="173"/>
        <v>4.24E-2</v>
      </c>
      <c r="S1261" s="10">
        <f t="shared" si="174"/>
        <v>27.145833333333332</v>
      </c>
      <c r="T1261" t="str">
        <f t="shared" si="175"/>
        <v>music/</v>
      </c>
      <c r="U1261" t="str">
        <f t="shared" si="176"/>
        <v>rock</v>
      </c>
      <c r="V1261">
        <f t="shared" si="177"/>
        <v>6</v>
      </c>
      <c r="W1261">
        <f t="shared" si="178"/>
        <v>10</v>
      </c>
    </row>
    <row r="1262" spans="1:23" ht="45" x14ac:dyDescent="0.25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f t="shared" si="179"/>
        <v>41696.63449074074</v>
      </c>
      <c r="K1262">
        <v>1390853620</v>
      </c>
      <c r="L1262" s="14">
        <f t="shared" si="171"/>
        <v>41666.63449074074</v>
      </c>
      <c r="M1262" s="13">
        <f t="shared" si="172"/>
        <v>2014</v>
      </c>
      <c r="N1262" t="b">
        <v>1</v>
      </c>
      <c r="O1262">
        <v>74</v>
      </c>
      <c r="P1262" t="b">
        <v>1</v>
      </c>
      <c r="Q1262" t="s">
        <v>8275</v>
      </c>
      <c r="R1262" s="6">
        <f t="shared" si="173"/>
        <v>0.13666666666666666</v>
      </c>
      <c r="S1262" s="10">
        <f t="shared" si="174"/>
        <v>50.689189189189186</v>
      </c>
      <c r="T1262" t="str">
        <f t="shared" si="175"/>
        <v>music/</v>
      </c>
      <c r="U1262" t="str">
        <f t="shared" si="176"/>
        <v>rock</v>
      </c>
      <c r="V1262">
        <f t="shared" si="177"/>
        <v>6</v>
      </c>
      <c r="W1262">
        <f t="shared" si="178"/>
        <v>10</v>
      </c>
    </row>
    <row r="1263" spans="1:23" ht="30" x14ac:dyDescent="0.25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f t="shared" si="179"/>
        <v>41668.134571759256</v>
      </c>
      <c r="K1263">
        <v>1388391227</v>
      </c>
      <c r="L1263" s="14">
        <f t="shared" si="171"/>
        <v>41638.134571759256</v>
      </c>
      <c r="M1263" s="13">
        <f t="shared" si="172"/>
        <v>2013</v>
      </c>
      <c r="N1263" t="b">
        <v>1</v>
      </c>
      <c r="O1263">
        <v>52</v>
      </c>
      <c r="P1263" t="b">
        <v>1</v>
      </c>
      <c r="Q1263" t="s">
        <v>8275</v>
      </c>
      <c r="R1263" s="6">
        <f t="shared" si="173"/>
        <v>1.2500000000000001E-2</v>
      </c>
      <c r="S1263" s="10">
        <f t="shared" si="174"/>
        <v>38.942307692307693</v>
      </c>
      <c r="T1263" t="str">
        <f t="shared" si="175"/>
        <v>music/</v>
      </c>
      <c r="U1263" t="str">
        <f t="shared" si="176"/>
        <v>rock</v>
      </c>
      <c r="V1263">
        <f t="shared" si="177"/>
        <v>6</v>
      </c>
      <c r="W1263">
        <f t="shared" si="178"/>
        <v>10</v>
      </c>
    </row>
    <row r="1264" spans="1:23" ht="45" x14ac:dyDescent="0.25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f t="shared" si="179"/>
        <v>41686.554305555554</v>
      </c>
      <c r="K1264">
        <v>1389982692</v>
      </c>
      <c r="L1264" s="14">
        <f t="shared" si="171"/>
        <v>41656.554305555554</v>
      </c>
      <c r="M1264" s="13">
        <f t="shared" si="172"/>
        <v>2014</v>
      </c>
      <c r="N1264" t="b">
        <v>1</v>
      </c>
      <c r="O1264">
        <v>105</v>
      </c>
      <c r="P1264" t="b">
        <v>1</v>
      </c>
      <c r="Q1264" t="s">
        <v>8275</v>
      </c>
      <c r="R1264" s="6">
        <f t="shared" si="173"/>
        <v>0.25415384615384617</v>
      </c>
      <c r="S1264" s="10">
        <f t="shared" si="174"/>
        <v>77.638095238095232</v>
      </c>
      <c r="T1264" t="str">
        <f t="shared" si="175"/>
        <v>music/</v>
      </c>
      <c r="U1264" t="str">
        <f t="shared" si="176"/>
        <v>rock</v>
      </c>
      <c r="V1264">
        <f t="shared" si="177"/>
        <v>6</v>
      </c>
      <c r="W1264">
        <f t="shared" si="178"/>
        <v>10</v>
      </c>
    </row>
    <row r="1265" spans="1:23" ht="30" x14ac:dyDescent="0.25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f t="shared" si="179"/>
        <v>41726.833333333328</v>
      </c>
      <c r="K1265">
        <v>1393034470</v>
      </c>
      <c r="L1265" s="14">
        <f t="shared" si="171"/>
        <v>41691.875810185185</v>
      </c>
      <c r="M1265" s="13">
        <f t="shared" si="172"/>
        <v>2014</v>
      </c>
      <c r="N1265" t="b">
        <v>1</v>
      </c>
      <c r="O1265">
        <v>41</v>
      </c>
      <c r="P1265" t="b">
        <v>1</v>
      </c>
      <c r="Q1265" t="s">
        <v>8275</v>
      </c>
      <c r="R1265" s="6">
        <f t="shared" si="173"/>
        <v>0.19</v>
      </c>
      <c r="S1265" s="10">
        <f t="shared" si="174"/>
        <v>43.536585365853661</v>
      </c>
      <c r="T1265" t="str">
        <f t="shared" si="175"/>
        <v>music/</v>
      </c>
      <c r="U1265" t="str">
        <f t="shared" si="176"/>
        <v>rock</v>
      </c>
      <c r="V1265">
        <f t="shared" si="177"/>
        <v>6</v>
      </c>
      <c r="W1265">
        <f t="shared" si="178"/>
        <v>10</v>
      </c>
    </row>
    <row r="1266" spans="1:23" ht="45" x14ac:dyDescent="0.25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f t="shared" si="179"/>
        <v>41576.454664351848</v>
      </c>
      <c r="K1266">
        <v>1380556483</v>
      </c>
      <c r="L1266" s="14">
        <f t="shared" si="171"/>
        <v>41547.454664351848</v>
      </c>
      <c r="M1266" s="13">
        <f t="shared" si="172"/>
        <v>2013</v>
      </c>
      <c r="N1266" t="b">
        <v>1</v>
      </c>
      <c r="O1266">
        <v>34</v>
      </c>
      <c r="P1266" t="b">
        <v>1</v>
      </c>
      <c r="Q1266" t="s">
        <v>8275</v>
      </c>
      <c r="R1266" s="6">
        <f t="shared" si="173"/>
        <v>0.66461538461538461</v>
      </c>
      <c r="S1266" s="10">
        <f t="shared" si="174"/>
        <v>31.823529411764707</v>
      </c>
      <c r="T1266" t="str">
        <f t="shared" si="175"/>
        <v>music/</v>
      </c>
      <c r="U1266" t="str">
        <f t="shared" si="176"/>
        <v>rock</v>
      </c>
      <c r="V1266">
        <f t="shared" si="177"/>
        <v>6</v>
      </c>
      <c r="W1266">
        <f t="shared" si="178"/>
        <v>10</v>
      </c>
    </row>
    <row r="1267" spans="1:23" ht="60" x14ac:dyDescent="0.25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f t="shared" si="179"/>
        <v>40512.446932870364</v>
      </c>
      <c r="K1267">
        <v>1287071015</v>
      </c>
      <c r="L1267" s="14">
        <f t="shared" si="171"/>
        <v>40465.446932870364</v>
      </c>
      <c r="M1267" s="13">
        <f t="shared" si="172"/>
        <v>2010</v>
      </c>
      <c r="N1267" t="b">
        <v>1</v>
      </c>
      <c r="O1267">
        <v>66</v>
      </c>
      <c r="P1267" t="b">
        <v>1</v>
      </c>
      <c r="Q1267" t="s">
        <v>8275</v>
      </c>
      <c r="R1267" s="6">
        <f t="shared" si="173"/>
        <v>0.19147714285714287</v>
      </c>
      <c r="S1267" s="10">
        <f t="shared" si="174"/>
        <v>63.184393939393942</v>
      </c>
      <c r="T1267" t="str">
        <f t="shared" si="175"/>
        <v>music/</v>
      </c>
      <c r="U1267" t="str">
        <f t="shared" si="176"/>
        <v>rock</v>
      </c>
      <c r="V1267">
        <f t="shared" si="177"/>
        <v>6</v>
      </c>
      <c r="W1267">
        <f t="shared" si="178"/>
        <v>10</v>
      </c>
    </row>
    <row r="1268" spans="1:23" ht="30" x14ac:dyDescent="0.25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f t="shared" si="179"/>
        <v>41650.668344907404</v>
      </c>
      <c r="K1268">
        <v>1386882145</v>
      </c>
      <c r="L1268" s="14">
        <f t="shared" si="171"/>
        <v>41620.668344907404</v>
      </c>
      <c r="M1268" s="13">
        <f t="shared" si="172"/>
        <v>2013</v>
      </c>
      <c r="N1268" t="b">
        <v>1</v>
      </c>
      <c r="O1268">
        <v>50</v>
      </c>
      <c r="P1268" t="b">
        <v>1</v>
      </c>
      <c r="Q1268" t="s">
        <v>8275</v>
      </c>
      <c r="R1268" s="6">
        <f t="shared" si="173"/>
        <v>4.7368421052631582E-3</v>
      </c>
      <c r="S1268" s="10">
        <f t="shared" si="174"/>
        <v>190.9</v>
      </c>
      <c r="T1268" t="str">
        <f t="shared" si="175"/>
        <v>music/</v>
      </c>
      <c r="U1268" t="str">
        <f t="shared" si="176"/>
        <v>rock</v>
      </c>
      <c r="V1268">
        <f t="shared" si="177"/>
        <v>6</v>
      </c>
      <c r="W1268">
        <f t="shared" si="178"/>
        <v>10</v>
      </c>
    </row>
    <row r="1269" spans="1:23" ht="45" x14ac:dyDescent="0.25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f t="shared" si="179"/>
        <v>41479.376828703702</v>
      </c>
      <c r="K1269">
        <v>1372082558</v>
      </c>
      <c r="L1269" s="14">
        <f t="shared" si="171"/>
        <v>41449.376828703702</v>
      </c>
      <c r="M1269" s="13">
        <f t="shared" si="172"/>
        <v>2013</v>
      </c>
      <c r="N1269" t="b">
        <v>1</v>
      </c>
      <c r="O1269">
        <v>159</v>
      </c>
      <c r="P1269" t="b">
        <v>1</v>
      </c>
      <c r="Q1269" t="s">
        <v>8275</v>
      </c>
      <c r="R1269" s="6">
        <f t="shared" si="173"/>
        <v>1.7999999999999999E-2</v>
      </c>
      <c r="S1269" s="10">
        <f t="shared" si="174"/>
        <v>140.85534591194968</v>
      </c>
      <c r="T1269" t="str">
        <f t="shared" si="175"/>
        <v>music/</v>
      </c>
      <c r="U1269" t="str">
        <f t="shared" si="176"/>
        <v>rock</v>
      </c>
      <c r="V1269">
        <f t="shared" si="177"/>
        <v>6</v>
      </c>
      <c r="W1269">
        <f t="shared" si="178"/>
        <v>10</v>
      </c>
    </row>
    <row r="1270" spans="1:23" ht="30" x14ac:dyDescent="0.25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f t="shared" si="179"/>
        <v>41537.637118055551</v>
      </c>
      <c r="K1270">
        <v>1377116247</v>
      </c>
      <c r="L1270" s="14">
        <f t="shared" si="171"/>
        <v>41507.637118055551</v>
      </c>
      <c r="M1270" s="13">
        <f t="shared" si="172"/>
        <v>2013</v>
      </c>
      <c r="N1270" t="b">
        <v>1</v>
      </c>
      <c r="O1270">
        <v>182</v>
      </c>
      <c r="P1270" t="b">
        <v>1</v>
      </c>
      <c r="Q1270" t="s">
        <v>8275</v>
      </c>
      <c r="R1270" s="6">
        <f t="shared" si="173"/>
        <v>0.16666666666666666</v>
      </c>
      <c r="S1270" s="10">
        <f t="shared" si="174"/>
        <v>76.92307692307692</v>
      </c>
      <c r="T1270" t="str">
        <f t="shared" si="175"/>
        <v>music/</v>
      </c>
      <c r="U1270" t="str">
        <f t="shared" si="176"/>
        <v>rock</v>
      </c>
      <c r="V1270">
        <f t="shared" si="177"/>
        <v>6</v>
      </c>
      <c r="W1270">
        <f t="shared" si="178"/>
        <v>10</v>
      </c>
    </row>
    <row r="1271" spans="1:23" ht="45" x14ac:dyDescent="0.25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f t="shared" si="179"/>
        <v>42475.791666666664</v>
      </c>
      <c r="K1271">
        <v>1458157512</v>
      </c>
      <c r="L1271" s="14">
        <f t="shared" si="171"/>
        <v>42445.614722222221</v>
      </c>
      <c r="M1271" s="13">
        <f t="shared" si="172"/>
        <v>2016</v>
      </c>
      <c r="N1271" t="b">
        <v>1</v>
      </c>
      <c r="O1271">
        <v>206</v>
      </c>
      <c r="P1271" t="b">
        <v>1</v>
      </c>
      <c r="Q1271" t="s">
        <v>8275</v>
      </c>
      <c r="R1271" s="6">
        <f t="shared" si="173"/>
        <v>8.6489361702127662E-2</v>
      </c>
      <c r="S1271" s="10">
        <f t="shared" si="174"/>
        <v>99.15533980582525</v>
      </c>
      <c r="T1271" t="str">
        <f t="shared" si="175"/>
        <v>music/</v>
      </c>
      <c r="U1271" t="str">
        <f t="shared" si="176"/>
        <v>rock</v>
      </c>
      <c r="V1271">
        <f t="shared" si="177"/>
        <v>6</v>
      </c>
      <c r="W1271">
        <f t="shared" si="178"/>
        <v>10</v>
      </c>
    </row>
    <row r="1272" spans="1:23" ht="30" x14ac:dyDescent="0.25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f t="shared" si="179"/>
        <v>40993.60696759259</v>
      </c>
      <c r="K1272">
        <v>1327523642</v>
      </c>
      <c r="L1272" s="14">
        <f t="shared" si="171"/>
        <v>40933.648634259254</v>
      </c>
      <c r="M1272" s="13">
        <f t="shared" si="172"/>
        <v>2012</v>
      </c>
      <c r="N1272" t="b">
        <v>1</v>
      </c>
      <c r="O1272">
        <v>169</v>
      </c>
      <c r="P1272" t="b">
        <v>1</v>
      </c>
      <c r="Q1272" t="s">
        <v>8275</v>
      </c>
      <c r="R1272" s="6">
        <f t="shared" si="173"/>
        <v>0.1472</v>
      </c>
      <c r="S1272" s="10">
        <f t="shared" si="174"/>
        <v>67.881656804733723</v>
      </c>
      <c r="T1272" t="str">
        <f t="shared" si="175"/>
        <v>music/</v>
      </c>
      <c r="U1272" t="str">
        <f t="shared" si="176"/>
        <v>rock</v>
      </c>
      <c r="V1272">
        <f t="shared" si="177"/>
        <v>6</v>
      </c>
      <c r="W1272">
        <f t="shared" si="178"/>
        <v>10</v>
      </c>
    </row>
    <row r="1273" spans="1:23" ht="45" x14ac:dyDescent="0.25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f t="shared" si="179"/>
        <v>41591.516886574071</v>
      </c>
      <c r="K1273">
        <v>1381767859</v>
      </c>
      <c r="L1273" s="14">
        <f t="shared" si="171"/>
        <v>41561.475219907406</v>
      </c>
      <c r="M1273" s="13">
        <f t="shared" si="172"/>
        <v>2013</v>
      </c>
      <c r="N1273" t="b">
        <v>1</v>
      </c>
      <c r="O1273">
        <v>31</v>
      </c>
      <c r="P1273" t="b">
        <v>1</v>
      </c>
      <c r="Q1273" t="s">
        <v>8275</v>
      </c>
      <c r="R1273" s="6">
        <f t="shared" si="173"/>
        <v>1.7999999999999999E-2</v>
      </c>
      <c r="S1273" s="10">
        <f t="shared" si="174"/>
        <v>246.29032258064515</v>
      </c>
      <c r="T1273" t="str">
        <f t="shared" si="175"/>
        <v>music/</v>
      </c>
      <c r="U1273" t="str">
        <f t="shared" si="176"/>
        <v>rock</v>
      </c>
      <c r="V1273">
        <f t="shared" si="177"/>
        <v>6</v>
      </c>
      <c r="W1273">
        <f t="shared" si="178"/>
        <v>10</v>
      </c>
    </row>
    <row r="1274" spans="1:23" ht="45" x14ac:dyDescent="0.25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f t="shared" si="179"/>
        <v>40343.958333333328</v>
      </c>
      <c r="K1274">
        <v>1270576379</v>
      </c>
      <c r="L1274" s="14">
        <f t="shared" si="171"/>
        <v>40274.536793981482</v>
      </c>
      <c r="M1274" s="13">
        <f t="shared" si="172"/>
        <v>2010</v>
      </c>
      <c r="N1274" t="b">
        <v>1</v>
      </c>
      <c r="O1274">
        <v>28</v>
      </c>
      <c r="P1274" t="b">
        <v>1</v>
      </c>
      <c r="Q1274" t="s">
        <v>8275</v>
      </c>
      <c r="R1274" s="6">
        <f t="shared" si="173"/>
        <v>0.06</v>
      </c>
      <c r="S1274" s="10">
        <f t="shared" si="174"/>
        <v>189.28571428571428</v>
      </c>
      <c r="T1274" t="str">
        <f t="shared" si="175"/>
        <v>music/</v>
      </c>
      <c r="U1274" t="str">
        <f t="shared" si="176"/>
        <v>rock</v>
      </c>
      <c r="V1274">
        <f t="shared" si="177"/>
        <v>6</v>
      </c>
      <c r="W1274">
        <f t="shared" si="178"/>
        <v>10</v>
      </c>
    </row>
    <row r="1275" spans="1:23" ht="30" x14ac:dyDescent="0.25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f t="shared" si="179"/>
        <v>41882.521886574068</v>
      </c>
      <c r="K1275">
        <v>1406914291</v>
      </c>
      <c r="L1275" s="14">
        <f t="shared" si="171"/>
        <v>41852.521886574068</v>
      </c>
      <c r="M1275" s="13">
        <f t="shared" si="172"/>
        <v>2014</v>
      </c>
      <c r="N1275" t="b">
        <v>1</v>
      </c>
      <c r="O1275">
        <v>54</v>
      </c>
      <c r="P1275" t="b">
        <v>1</v>
      </c>
      <c r="Q1275" t="s">
        <v>8275</v>
      </c>
      <c r="R1275" s="6">
        <f t="shared" si="173"/>
        <v>3.5000000000000003E-2</v>
      </c>
      <c r="S1275" s="10">
        <f t="shared" si="174"/>
        <v>76.666666666666671</v>
      </c>
      <c r="T1275" t="str">
        <f t="shared" si="175"/>
        <v>music/</v>
      </c>
      <c r="U1275" t="str">
        <f t="shared" si="176"/>
        <v>rock</v>
      </c>
      <c r="V1275">
        <f t="shared" si="177"/>
        <v>6</v>
      </c>
      <c r="W1275">
        <f t="shared" si="178"/>
        <v>10</v>
      </c>
    </row>
    <row r="1276" spans="1:23" ht="45" x14ac:dyDescent="0.25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f t="shared" si="179"/>
        <v>41151.481770833328</v>
      </c>
      <c r="K1276">
        <v>1343320425</v>
      </c>
      <c r="L1276" s="14">
        <f t="shared" si="171"/>
        <v>41116.481770833328</v>
      </c>
      <c r="M1276" s="13">
        <f t="shared" si="172"/>
        <v>2012</v>
      </c>
      <c r="N1276" t="b">
        <v>1</v>
      </c>
      <c r="O1276">
        <v>467</v>
      </c>
      <c r="P1276" t="b">
        <v>1</v>
      </c>
      <c r="Q1276" t="s">
        <v>8275</v>
      </c>
      <c r="R1276" s="6">
        <f t="shared" si="173"/>
        <v>0.54975359999999984</v>
      </c>
      <c r="S1276" s="10">
        <f t="shared" si="174"/>
        <v>82.963254817987149</v>
      </c>
      <c r="T1276" t="str">
        <f t="shared" si="175"/>
        <v>music/</v>
      </c>
      <c r="U1276" t="str">
        <f t="shared" si="176"/>
        <v>rock</v>
      </c>
      <c r="V1276">
        <f t="shared" si="177"/>
        <v>6</v>
      </c>
      <c r="W1276">
        <f t="shared" si="178"/>
        <v>10</v>
      </c>
    </row>
    <row r="1277" spans="1:23" ht="45" x14ac:dyDescent="0.25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f t="shared" si="179"/>
        <v>41493.659571759257</v>
      </c>
      <c r="K1277">
        <v>1372884587</v>
      </c>
      <c r="L1277" s="14">
        <f t="shared" si="171"/>
        <v>41458.659571759257</v>
      </c>
      <c r="M1277" s="13">
        <f t="shared" si="172"/>
        <v>2013</v>
      </c>
      <c r="N1277" t="b">
        <v>1</v>
      </c>
      <c r="O1277">
        <v>389</v>
      </c>
      <c r="P1277" t="b">
        <v>1</v>
      </c>
      <c r="Q1277" t="s">
        <v>8275</v>
      </c>
      <c r="R1277" s="6">
        <f t="shared" si="173"/>
        <v>0.62140666666666655</v>
      </c>
      <c r="S1277" s="10">
        <f t="shared" si="174"/>
        <v>62.522107969151669</v>
      </c>
      <c r="T1277" t="str">
        <f t="shared" si="175"/>
        <v>music/</v>
      </c>
      <c r="U1277" t="str">
        <f t="shared" si="176"/>
        <v>rock</v>
      </c>
      <c r="V1277">
        <f t="shared" si="177"/>
        <v>6</v>
      </c>
      <c r="W1277">
        <f t="shared" si="178"/>
        <v>10</v>
      </c>
    </row>
    <row r="1278" spans="1:23" ht="30" x14ac:dyDescent="0.25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f t="shared" si="179"/>
        <v>40056.958333333328</v>
      </c>
      <c r="K1278">
        <v>1247504047</v>
      </c>
      <c r="L1278" s="14">
        <f t="shared" si="171"/>
        <v>40007.49591435185</v>
      </c>
      <c r="M1278" s="13">
        <f t="shared" si="172"/>
        <v>2009</v>
      </c>
      <c r="N1278" t="b">
        <v>1</v>
      </c>
      <c r="O1278">
        <v>68</v>
      </c>
      <c r="P1278" t="b">
        <v>1</v>
      </c>
      <c r="Q1278" t="s">
        <v>8275</v>
      </c>
      <c r="R1278" s="6">
        <f t="shared" si="173"/>
        <v>4.4210000000000034E-2</v>
      </c>
      <c r="S1278" s="10">
        <f t="shared" si="174"/>
        <v>46.06808823529412</v>
      </c>
      <c r="T1278" t="str">
        <f t="shared" si="175"/>
        <v>music/</v>
      </c>
      <c r="U1278" t="str">
        <f t="shared" si="176"/>
        <v>rock</v>
      </c>
      <c r="V1278">
        <f t="shared" si="177"/>
        <v>6</v>
      </c>
      <c r="W1278">
        <f t="shared" si="178"/>
        <v>10</v>
      </c>
    </row>
    <row r="1279" spans="1:23" ht="45" x14ac:dyDescent="0.25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f t="shared" si="179"/>
        <v>41156.35355324074</v>
      </c>
      <c r="K1279">
        <v>1343741347</v>
      </c>
      <c r="L1279" s="14">
        <f t="shared" si="171"/>
        <v>41121.35355324074</v>
      </c>
      <c r="M1279" s="13">
        <f t="shared" si="172"/>
        <v>2012</v>
      </c>
      <c r="N1279" t="b">
        <v>1</v>
      </c>
      <c r="O1279">
        <v>413</v>
      </c>
      <c r="P1279" t="b">
        <v>1</v>
      </c>
      <c r="Q1279" t="s">
        <v>8275</v>
      </c>
      <c r="R1279" s="6">
        <f t="shared" si="173"/>
        <v>6.1243333333333309E-2</v>
      </c>
      <c r="S1279" s="10">
        <f t="shared" si="174"/>
        <v>38.543946731234868</v>
      </c>
      <c r="T1279" t="str">
        <f t="shared" si="175"/>
        <v>music/</v>
      </c>
      <c r="U1279" t="str">
        <f t="shared" si="176"/>
        <v>rock</v>
      </c>
      <c r="V1279">
        <f t="shared" si="177"/>
        <v>6</v>
      </c>
      <c r="W1279">
        <f t="shared" si="178"/>
        <v>10</v>
      </c>
    </row>
    <row r="1280" spans="1:23" ht="45" x14ac:dyDescent="0.25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f t="shared" si="179"/>
        <v>41814.875</v>
      </c>
      <c r="K1280">
        <v>1401196766</v>
      </c>
      <c r="L1280" s="14">
        <f t="shared" si="171"/>
        <v>41786.346828703703</v>
      </c>
      <c r="M1280" s="13">
        <f t="shared" si="172"/>
        <v>2014</v>
      </c>
      <c r="N1280" t="b">
        <v>1</v>
      </c>
      <c r="O1280">
        <v>190</v>
      </c>
      <c r="P1280" t="b">
        <v>1</v>
      </c>
      <c r="Q1280" t="s">
        <v>8275</v>
      </c>
      <c r="R1280" s="6">
        <f t="shared" si="173"/>
        <v>0.54938461538461536</v>
      </c>
      <c r="S1280" s="10">
        <f t="shared" si="174"/>
        <v>53.005263157894738</v>
      </c>
      <c r="T1280" t="str">
        <f t="shared" si="175"/>
        <v>music/</v>
      </c>
      <c r="U1280" t="str">
        <f t="shared" si="176"/>
        <v>rock</v>
      </c>
      <c r="V1280">
        <f t="shared" si="177"/>
        <v>6</v>
      </c>
      <c r="W1280">
        <f t="shared" si="178"/>
        <v>10</v>
      </c>
    </row>
    <row r="1281" spans="1:23" ht="45" x14ac:dyDescent="0.25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f t="shared" si="179"/>
        <v>41721.849189814813</v>
      </c>
      <c r="K1281">
        <v>1392171770</v>
      </c>
      <c r="L1281" s="14">
        <f t="shared" si="171"/>
        <v>41681.890856481477</v>
      </c>
      <c r="M1281" s="13">
        <f t="shared" si="172"/>
        <v>2014</v>
      </c>
      <c r="N1281" t="b">
        <v>1</v>
      </c>
      <c r="O1281">
        <v>189</v>
      </c>
      <c r="P1281" t="b">
        <v>1</v>
      </c>
      <c r="Q1281" t="s">
        <v>8275</v>
      </c>
      <c r="R1281" s="6">
        <f t="shared" si="173"/>
        <v>0.107715723873442</v>
      </c>
      <c r="S1281" s="10">
        <f t="shared" si="174"/>
        <v>73.355396825396824</v>
      </c>
      <c r="T1281" t="str">
        <f t="shared" si="175"/>
        <v>music/</v>
      </c>
      <c r="U1281" t="str">
        <f t="shared" si="176"/>
        <v>rock</v>
      </c>
      <c r="V1281">
        <f t="shared" si="177"/>
        <v>6</v>
      </c>
      <c r="W1281">
        <f t="shared" si="178"/>
        <v>10</v>
      </c>
    </row>
    <row r="1282" spans="1:23" ht="45" x14ac:dyDescent="0.25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f t="shared" si="179"/>
        <v>40603.54923611111</v>
      </c>
      <c r="K1282">
        <v>1291227054</v>
      </c>
      <c r="L1282" s="14">
        <f t="shared" si="171"/>
        <v>40513.54923611111</v>
      </c>
      <c r="M1282" s="13">
        <f t="shared" si="172"/>
        <v>2010</v>
      </c>
      <c r="N1282" t="b">
        <v>1</v>
      </c>
      <c r="O1282">
        <v>130</v>
      </c>
      <c r="P1282" t="b">
        <v>1</v>
      </c>
      <c r="Q1282" t="s">
        <v>8275</v>
      </c>
      <c r="R1282" s="6">
        <f t="shared" si="173"/>
        <v>0.10911866666666659</v>
      </c>
      <c r="S1282" s="10">
        <f t="shared" si="174"/>
        <v>127.97523076923076</v>
      </c>
      <c r="T1282" t="str">
        <f t="shared" si="175"/>
        <v>music/</v>
      </c>
      <c r="U1282" t="str">
        <f t="shared" si="176"/>
        <v>rock</v>
      </c>
      <c r="V1282">
        <f t="shared" si="177"/>
        <v>6</v>
      </c>
      <c r="W1282">
        <f t="shared" si="178"/>
        <v>10</v>
      </c>
    </row>
    <row r="1283" spans="1:23" ht="45" x14ac:dyDescent="0.25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f t="shared" si="179"/>
        <v>41483.535138888888</v>
      </c>
      <c r="K1283">
        <v>1373305836</v>
      </c>
      <c r="L1283" s="14">
        <f t="shared" ref="L1283:L1346" si="180">(K1283/86400)+25569+(-5/24)</f>
        <v>41463.535138888888</v>
      </c>
      <c r="M1283" s="13">
        <f t="shared" ref="M1283:M1346" si="181">YEAR(L1283)</f>
        <v>2013</v>
      </c>
      <c r="N1283" t="b">
        <v>1</v>
      </c>
      <c r="O1283">
        <v>74</v>
      </c>
      <c r="P1283" t="b">
        <v>1</v>
      </c>
      <c r="Q1283" t="s">
        <v>8275</v>
      </c>
      <c r="R1283" s="6">
        <f t="shared" ref="R1283:R1346" si="182">(E1283-D1283)/D1283</f>
        <v>0.10714285714285714</v>
      </c>
      <c r="S1283" s="10">
        <f t="shared" ref="S1283:S1346" si="183">E1283/O1283</f>
        <v>104.72972972972973</v>
      </c>
      <c r="T1283" t="str">
        <f t="shared" ref="T1283:T1346" si="184">LEFT(Q1283,V1283)</f>
        <v>music/</v>
      </c>
      <c r="U1283" t="str">
        <f t="shared" ref="U1283:U1346" si="185">RIGHT(Q1283, W1283-V1283)</f>
        <v>rock</v>
      </c>
      <c r="V1283">
        <f t="shared" ref="V1283:V1346" si="186">FIND("/",Q1283)</f>
        <v>6</v>
      </c>
      <c r="W1283">
        <f t="shared" ref="W1283:W1346" si="187">LEN(Q1283)</f>
        <v>10</v>
      </c>
    </row>
    <row r="1284" spans="1:23" ht="45" x14ac:dyDescent="0.25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f t="shared" ref="J1284:J1347" si="188">(I1284/86400)+25569+(-5/24)</f>
        <v>41616.999305555553</v>
      </c>
      <c r="K1284">
        <v>1383909855</v>
      </c>
      <c r="L1284" s="14">
        <f t="shared" si="180"/>
        <v>41586.266840277771</v>
      </c>
      <c r="M1284" s="13">
        <f t="shared" si="181"/>
        <v>2013</v>
      </c>
      <c r="N1284" t="b">
        <v>1</v>
      </c>
      <c r="O1284">
        <v>274</v>
      </c>
      <c r="P1284" t="b">
        <v>1</v>
      </c>
      <c r="Q1284" t="s">
        <v>8275</v>
      </c>
      <c r="R1284" s="6">
        <f t="shared" si="182"/>
        <v>0.23613333333333333</v>
      </c>
      <c r="S1284" s="10">
        <f t="shared" si="183"/>
        <v>67.671532846715323</v>
      </c>
      <c r="T1284" t="str">
        <f t="shared" si="184"/>
        <v>music/</v>
      </c>
      <c r="U1284" t="str">
        <f t="shared" si="185"/>
        <v>rock</v>
      </c>
      <c r="V1284">
        <f t="shared" si="186"/>
        <v>6</v>
      </c>
      <c r="W1284">
        <f t="shared" si="187"/>
        <v>10</v>
      </c>
    </row>
    <row r="1285" spans="1:23" ht="45" x14ac:dyDescent="0.25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f t="shared" si="188"/>
        <v>41343.958333333328</v>
      </c>
      <c r="K1285">
        <v>1360948389</v>
      </c>
      <c r="L1285" s="14">
        <f t="shared" si="180"/>
        <v>41320.50913194444</v>
      </c>
      <c r="M1285" s="13">
        <f t="shared" si="181"/>
        <v>2013</v>
      </c>
      <c r="N1285" t="b">
        <v>1</v>
      </c>
      <c r="O1285">
        <v>22</v>
      </c>
      <c r="P1285" t="b">
        <v>1</v>
      </c>
      <c r="Q1285" t="s">
        <v>8275</v>
      </c>
      <c r="R1285" s="6">
        <f t="shared" si="182"/>
        <v>1.1105</v>
      </c>
      <c r="S1285" s="10">
        <f t="shared" si="183"/>
        <v>95.931818181818187</v>
      </c>
      <c r="T1285" t="str">
        <f t="shared" si="184"/>
        <v>music/</v>
      </c>
      <c r="U1285" t="str">
        <f t="shared" si="185"/>
        <v>rock</v>
      </c>
      <c r="V1285">
        <f t="shared" si="186"/>
        <v>6</v>
      </c>
      <c r="W1285">
        <f t="shared" si="187"/>
        <v>10</v>
      </c>
    </row>
    <row r="1286" spans="1:23" ht="45" x14ac:dyDescent="0.25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f t="shared" si="188"/>
        <v>42735.499305555553</v>
      </c>
      <c r="K1286">
        <v>1481175482</v>
      </c>
      <c r="L1286" s="14">
        <f t="shared" si="180"/>
        <v>42712.026412037034</v>
      </c>
      <c r="M1286" s="13">
        <f t="shared" si="181"/>
        <v>2016</v>
      </c>
      <c r="N1286" t="b">
        <v>0</v>
      </c>
      <c r="O1286">
        <v>31</v>
      </c>
      <c r="P1286" t="b">
        <v>1</v>
      </c>
      <c r="Q1286" t="s">
        <v>8270</v>
      </c>
      <c r="R1286" s="6">
        <f t="shared" si="182"/>
        <v>0.01</v>
      </c>
      <c r="S1286" s="10">
        <f t="shared" si="183"/>
        <v>65.161290322580641</v>
      </c>
      <c r="T1286" t="str">
        <f t="shared" si="184"/>
        <v>theater/</v>
      </c>
      <c r="U1286" t="str">
        <f t="shared" si="185"/>
        <v>plays</v>
      </c>
      <c r="V1286">
        <f t="shared" si="186"/>
        <v>8</v>
      </c>
      <c r="W1286">
        <f t="shared" si="187"/>
        <v>13</v>
      </c>
    </row>
    <row r="1287" spans="1:23" ht="45" x14ac:dyDescent="0.25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f t="shared" si="188"/>
        <v>42175.374710648146</v>
      </c>
      <c r="K1287">
        <v>1433512775</v>
      </c>
      <c r="L1287" s="14">
        <f t="shared" si="180"/>
        <v>42160.374710648146</v>
      </c>
      <c r="M1287" s="13">
        <f t="shared" si="181"/>
        <v>2015</v>
      </c>
      <c r="N1287" t="b">
        <v>0</v>
      </c>
      <c r="O1287">
        <v>63</v>
      </c>
      <c r="P1287" t="b">
        <v>1</v>
      </c>
      <c r="Q1287" t="s">
        <v>8270</v>
      </c>
      <c r="R1287" s="6">
        <f t="shared" si="182"/>
        <v>1.6500000000000001E-2</v>
      </c>
      <c r="S1287" s="10">
        <f t="shared" si="183"/>
        <v>32.269841269841272</v>
      </c>
      <c r="T1287" t="str">
        <f t="shared" si="184"/>
        <v>theater/</v>
      </c>
      <c r="U1287" t="str">
        <f t="shared" si="185"/>
        <v>plays</v>
      </c>
      <c r="V1287">
        <f t="shared" si="186"/>
        <v>8</v>
      </c>
      <c r="W1287">
        <f t="shared" si="187"/>
        <v>13</v>
      </c>
    </row>
    <row r="1288" spans="1:23" ht="45" x14ac:dyDescent="0.25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f t="shared" si="188"/>
        <v>42052.374999999993</v>
      </c>
      <c r="K1288">
        <v>1423041227</v>
      </c>
      <c r="L1288" s="14">
        <f t="shared" si="180"/>
        <v>42039.176238425927</v>
      </c>
      <c r="M1288" s="13">
        <f t="shared" si="181"/>
        <v>2015</v>
      </c>
      <c r="N1288" t="b">
        <v>0</v>
      </c>
      <c r="O1288">
        <v>20</v>
      </c>
      <c r="P1288" t="b">
        <v>1</v>
      </c>
      <c r="Q1288" t="s">
        <v>8270</v>
      </c>
      <c r="R1288" s="6">
        <f t="shared" si="182"/>
        <v>8.3333333333333329E-2</v>
      </c>
      <c r="S1288" s="10">
        <f t="shared" si="183"/>
        <v>81.25</v>
      </c>
      <c r="T1288" t="str">
        <f t="shared" si="184"/>
        <v>theater/</v>
      </c>
      <c r="U1288" t="str">
        <f t="shared" si="185"/>
        <v>plays</v>
      </c>
      <c r="V1288">
        <f t="shared" si="186"/>
        <v>8</v>
      </c>
      <c r="W1288">
        <f t="shared" si="187"/>
        <v>13</v>
      </c>
    </row>
    <row r="1289" spans="1:23" ht="60" x14ac:dyDescent="0.25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f t="shared" si="188"/>
        <v>42167.412685185183</v>
      </c>
      <c r="K1289">
        <v>1428936856</v>
      </c>
      <c r="L1289" s="14">
        <f t="shared" si="180"/>
        <v>42107.412685185183</v>
      </c>
      <c r="M1289" s="13">
        <f t="shared" si="181"/>
        <v>2015</v>
      </c>
      <c r="N1289" t="b">
        <v>0</v>
      </c>
      <c r="O1289">
        <v>25</v>
      </c>
      <c r="P1289" t="b">
        <v>1</v>
      </c>
      <c r="Q1289" t="s">
        <v>8270</v>
      </c>
      <c r="R1289" s="6">
        <f t="shared" si="182"/>
        <v>1.42</v>
      </c>
      <c r="S1289" s="10">
        <f t="shared" si="183"/>
        <v>24.2</v>
      </c>
      <c r="T1289" t="str">
        <f t="shared" si="184"/>
        <v>theater/</v>
      </c>
      <c r="U1289" t="str">
        <f t="shared" si="185"/>
        <v>plays</v>
      </c>
      <c r="V1289">
        <f t="shared" si="186"/>
        <v>8</v>
      </c>
      <c r="W1289">
        <f t="shared" si="187"/>
        <v>13</v>
      </c>
    </row>
    <row r="1290" spans="1:23" ht="45" x14ac:dyDescent="0.25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f t="shared" si="188"/>
        <v>42591.958333333336</v>
      </c>
      <c r="K1290">
        <v>1468122163</v>
      </c>
      <c r="L1290" s="14">
        <f t="shared" si="180"/>
        <v>42560.946331018517</v>
      </c>
      <c r="M1290" s="13">
        <f t="shared" si="181"/>
        <v>2016</v>
      </c>
      <c r="N1290" t="b">
        <v>0</v>
      </c>
      <c r="O1290">
        <v>61</v>
      </c>
      <c r="P1290" t="b">
        <v>1</v>
      </c>
      <c r="Q1290" t="s">
        <v>8270</v>
      </c>
      <c r="R1290" s="6">
        <f t="shared" si="182"/>
        <v>4.4999999999999997E-3</v>
      </c>
      <c r="S1290" s="10">
        <f t="shared" si="183"/>
        <v>65.868852459016395</v>
      </c>
      <c r="T1290" t="str">
        <f t="shared" si="184"/>
        <v>theater/</v>
      </c>
      <c r="U1290" t="str">
        <f t="shared" si="185"/>
        <v>plays</v>
      </c>
      <c r="V1290">
        <f t="shared" si="186"/>
        <v>8</v>
      </c>
      <c r="W1290">
        <f t="shared" si="187"/>
        <v>13</v>
      </c>
    </row>
    <row r="1291" spans="1:23" ht="30" x14ac:dyDescent="0.25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f t="shared" si="188"/>
        <v>42738.926446759258</v>
      </c>
      <c r="K1291">
        <v>1480907645</v>
      </c>
      <c r="L1291" s="14">
        <f t="shared" si="180"/>
        <v>42708.926446759258</v>
      </c>
      <c r="M1291" s="13">
        <f t="shared" si="181"/>
        <v>2016</v>
      </c>
      <c r="N1291" t="b">
        <v>0</v>
      </c>
      <c r="O1291">
        <v>52</v>
      </c>
      <c r="P1291" t="b">
        <v>1</v>
      </c>
      <c r="Q1291" t="s">
        <v>8270</v>
      </c>
      <c r="R1291" s="6">
        <f t="shared" si="182"/>
        <v>0.25066666666666665</v>
      </c>
      <c r="S1291" s="10">
        <f t="shared" si="183"/>
        <v>36.07692307692308</v>
      </c>
      <c r="T1291" t="str">
        <f t="shared" si="184"/>
        <v>theater/</v>
      </c>
      <c r="U1291" t="str">
        <f t="shared" si="185"/>
        <v>plays</v>
      </c>
      <c r="V1291">
        <f t="shared" si="186"/>
        <v>8</v>
      </c>
      <c r="W1291">
        <f t="shared" si="187"/>
        <v>13</v>
      </c>
    </row>
    <row r="1292" spans="1:23" ht="30" x14ac:dyDescent="0.25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f t="shared" si="188"/>
        <v>42117.082638888889</v>
      </c>
      <c r="K1292">
        <v>1427121931</v>
      </c>
      <c r="L1292" s="14">
        <f t="shared" si="180"/>
        <v>42086.406608796293</v>
      </c>
      <c r="M1292" s="13">
        <f t="shared" si="181"/>
        <v>2015</v>
      </c>
      <c r="N1292" t="b">
        <v>0</v>
      </c>
      <c r="O1292">
        <v>86</v>
      </c>
      <c r="P1292" t="b">
        <v>1</v>
      </c>
      <c r="Q1292" t="s">
        <v>8270</v>
      </c>
      <c r="R1292" s="6">
        <f t="shared" si="182"/>
        <v>8.5714285714285715E-2</v>
      </c>
      <c r="S1292" s="10">
        <f t="shared" si="183"/>
        <v>44.186046511627907</v>
      </c>
      <c r="T1292" t="str">
        <f t="shared" si="184"/>
        <v>theater/</v>
      </c>
      <c r="U1292" t="str">
        <f t="shared" si="185"/>
        <v>plays</v>
      </c>
      <c r="V1292">
        <f t="shared" si="186"/>
        <v>8</v>
      </c>
      <c r="W1292">
        <f t="shared" si="187"/>
        <v>13</v>
      </c>
    </row>
    <row r="1293" spans="1:23" ht="45" x14ac:dyDescent="0.25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f t="shared" si="188"/>
        <v>42101.083333333336</v>
      </c>
      <c r="K1293">
        <v>1425224391</v>
      </c>
      <c r="L1293" s="14">
        <f t="shared" si="180"/>
        <v>42064.444340277776</v>
      </c>
      <c r="M1293" s="13">
        <f t="shared" si="181"/>
        <v>2015</v>
      </c>
      <c r="N1293" t="b">
        <v>0</v>
      </c>
      <c r="O1293">
        <v>42</v>
      </c>
      <c r="P1293" t="b">
        <v>1</v>
      </c>
      <c r="Q1293" t="s">
        <v>8270</v>
      </c>
      <c r="R1293" s="6">
        <f t="shared" si="182"/>
        <v>0.45700000000000002</v>
      </c>
      <c r="S1293" s="10">
        <f t="shared" si="183"/>
        <v>104.07142857142857</v>
      </c>
      <c r="T1293" t="str">
        <f t="shared" si="184"/>
        <v>theater/</v>
      </c>
      <c r="U1293" t="str">
        <f t="shared" si="185"/>
        <v>plays</v>
      </c>
      <c r="V1293">
        <f t="shared" si="186"/>
        <v>8</v>
      </c>
      <c r="W1293">
        <f t="shared" si="187"/>
        <v>13</v>
      </c>
    </row>
    <row r="1294" spans="1:23" ht="45" x14ac:dyDescent="0.25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f t="shared" si="188"/>
        <v>42283.749305555553</v>
      </c>
      <c r="K1294">
        <v>1441822828</v>
      </c>
      <c r="L1294" s="14">
        <f t="shared" si="180"/>
        <v>42256.555879629632</v>
      </c>
      <c r="M1294" s="13">
        <f t="shared" si="181"/>
        <v>2015</v>
      </c>
      <c r="N1294" t="b">
        <v>0</v>
      </c>
      <c r="O1294">
        <v>52</v>
      </c>
      <c r="P1294" t="b">
        <v>1</v>
      </c>
      <c r="Q1294" t="s">
        <v>8270</v>
      </c>
      <c r="R1294" s="6">
        <f t="shared" si="182"/>
        <v>0.1</v>
      </c>
      <c r="S1294" s="10">
        <f t="shared" si="183"/>
        <v>35.96153846153846</v>
      </c>
      <c r="T1294" t="str">
        <f t="shared" si="184"/>
        <v>theater/</v>
      </c>
      <c r="U1294" t="str">
        <f t="shared" si="185"/>
        <v>plays</v>
      </c>
      <c r="V1294">
        <f t="shared" si="186"/>
        <v>8</v>
      </c>
      <c r="W1294">
        <f t="shared" si="187"/>
        <v>13</v>
      </c>
    </row>
    <row r="1295" spans="1:23" ht="45" x14ac:dyDescent="0.25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f t="shared" si="188"/>
        <v>42322.534386574072</v>
      </c>
      <c r="K1295">
        <v>1444927771</v>
      </c>
      <c r="L1295" s="14">
        <f t="shared" si="180"/>
        <v>42292.492719907408</v>
      </c>
      <c r="M1295" s="13">
        <f t="shared" si="181"/>
        <v>2015</v>
      </c>
      <c r="N1295" t="b">
        <v>0</v>
      </c>
      <c r="O1295">
        <v>120</v>
      </c>
      <c r="P1295" t="b">
        <v>1</v>
      </c>
      <c r="Q1295" t="s">
        <v>8270</v>
      </c>
      <c r="R1295" s="6">
        <f t="shared" si="182"/>
        <v>2.2333333333333334E-2</v>
      </c>
      <c r="S1295" s="10">
        <f t="shared" si="183"/>
        <v>127.79166666666667</v>
      </c>
      <c r="T1295" t="str">
        <f t="shared" si="184"/>
        <v>theater/</v>
      </c>
      <c r="U1295" t="str">
        <f t="shared" si="185"/>
        <v>plays</v>
      </c>
      <c r="V1295">
        <f t="shared" si="186"/>
        <v>8</v>
      </c>
      <c r="W1295">
        <f t="shared" si="187"/>
        <v>13</v>
      </c>
    </row>
    <row r="1296" spans="1:23" ht="45" x14ac:dyDescent="0.25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f t="shared" si="188"/>
        <v>42296.249999999993</v>
      </c>
      <c r="K1296">
        <v>1443696797</v>
      </c>
      <c r="L1296" s="14">
        <f t="shared" si="180"/>
        <v>42278.245335648149</v>
      </c>
      <c r="M1296" s="13">
        <f t="shared" si="181"/>
        <v>2015</v>
      </c>
      <c r="N1296" t="b">
        <v>0</v>
      </c>
      <c r="O1296">
        <v>22</v>
      </c>
      <c r="P1296" t="b">
        <v>1</v>
      </c>
      <c r="Q1296" t="s">
        <v>8270</v>
      </c>
      <c r="R1296" s="6">
        <f t="shared" si="182"/>
        <v>0.22</v>
      </c>
      <c r="S1296" s="10">
        <f t="shared" si="183"/>
        <v>27.727272727272727</v>
      </c>
      <c r="T1296" t="str">
        <f t="shared" si="184"/>
        <v>theater/</v>
      </c>
      <c r="U1296" t="str">
        <f t="shared" si="185"/>
        <v>plays</v>
      </c>
      <c r="V1296">
        <f t="shared" si="186"/>
        <v>8</v>
      </c>
      <c r="W1296">
        <f t="shared" si="187"/>
        <v>13</v>
      </c>
    </row>
    <row r="1297" spans="1:23" ht="45" x14ac:dyDescent="0.25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f t="shared" si="188"/>
        <v>42214.499999999993</v>
      </c>
      <c r="K1297">
        <v>1435585497</v>
      </c>
      <c r="L1297" s="14">
        <f t="shared" si="180"/>
        <v>42184.364548611113</v>
      </c>
      <c r="M1297" s="13">
        <f t="shared" si="181"/>
        <v>2015</v>
      </c>
      <c r="N1297" t="b">
        <v>0</v>
      </c>
      <c r="O1297">
        <v>64</v>
      </c>
      <c r="P1297" t="b">
        <v>1</v>
      </c>
      <c r="Q1297" t="s">
        <v>8270</v>
      </c>
      <c r="R1297" s="6">
        <f t="shared" si="182"/>
        <v>1.9599999999999999E-2</v>
      </c>
      <c r="S1297" s="10">
        <f t="shared" si="183"/>
        <v>39.828125</v>
      </c>
      <c r="T1297" t="str">
        <f t="shared" si="184"/>
        <v>theater/</v>
      </c>
      <c r="U1297" t="str">
        <f t="shared" si="185"/>
        <v>plays</v>
      </c>
      <c r="V1297">
        <f t="shared" si="186"/>
        <v>8</v>
      </c>
      <c r="W1297">
        <f t="shared" si="187"/>
        <v>13</v>
      </c>
    </row>
    <row r="1298" spans="1:23" ht="45" x14ac:dyDescent="0.25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f t="shared" si="188"/>
        <v>42442.800613425927</v>
      </c>
      <c r="K1298">
        <v>1456189973</v>
      </c>
      <c r="L1298" s="14">
        <f t="shared" si="180"/>
        <v>42422.842280092591</v>
      </c>
      <c r="M1298" s="13">
        <f t="shared" si="181"/>
        <v>2016</v>
      </c>
      <c r="N1298" t="b">
        <v>0</v>
      </c>
      <c r="O1298">
        <v>23</v>
      </c>
      <c r="P1298" t="b">
        <v>1</v>
      </c>
      <c r="Q1298" t="s">
        <v>8270</v>
      </c>
      <c r="R1298" s="6">
        <f t="shared" si="182"/>
        <v>0.41176470588235292</v>
      </c>
      <c r="S1298" s="10">
        <f t="shared" si="183"/>
        <v>52.173913043478258</v>
      </c>
      <c r="T1298" t="str">
        <f t="shared" si="184"/>
        <v>theater/</v>
      </c>
      <c r="U1298" t="str">
        <f t="shared" si="185"/>
        <v>plays</v>
      </c>
      <c r="V1298">
        <f t="shared" si="186"/>
        <v>8</v>
      </c>
      <c r="W1298">
        <f t="shared" si="187"/>
        <v>13</v>
      </c>
    </row>
    <row r="1299" spans="1:23" ht="45" x14ac:dyDescent="0.25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f t="shared" si="188"/>
        <v>42491.538865740738</v>
      </c>
      <c r="K1299">
        <v>1459533358</v>
      </c>
      <c r="L1299" s="14">
        <f t="shared" si="180"/>
        <v>42461.538865740738</v>
      </c>
      <c r="M1299" s="13">
        <f t="shared" si="181"/>
        <v>2016</v>
      </c>
      <c r="N1299" t="b">
        <v>0</v>
      </c>
      <c r="O1299">
        <v>238</v>
      </c>
      <c r="P1299" t="b">
        <v>1</v>
      </c>
      <c r="Q1299" t="s">
        <v>8270</v>
      </c>
      <c r="R1299" s="6">
        <f t="shared" si="182"/>
        <v>9.5250000000000001E-2</v>
      </c>
      <c r="S1299" s="10">
        <f t="shared" si="183"/>
        <v>92.037815126050418</v>
      </c>
      <c r="T1299" t="str">
        <f t="shared" si="184"/>
        <v>theater/</v>
      </c>
      <c r="U1299" t="str">
        <f t="shared" si="185"/>
        <v>plays</v>
      </c>
      <c r="V1299">
        <f t="shared" si="186"/>
        <v>8</v>
      </c>
      <c r="W1299">
        <f t="shared" si="187"/>
        <v>13</v>
      </c>
    </row>
    <row r="1300" spans="1:23" ht="45" x14ac:dyDescent="0.25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f t="shared" si="188"/>
        <v>42488.472592592589</v>
      </c>
      <c r="K1300">
        <v>1459268432</v>
      </c>
      <c r="L1300" s="14">
        <f t="shared" si="180"/>
        <v>42458.472592592589</v>
      </c>
      <c r="M1300" s="13">
        <f t="shared" si="181"/>
        <v>2016</v>
      </c>
      <c r="N1300" t="b">
        <v>0</v>
      </c>
      <c r="O1300">
        <v>33</v>
      </c>
      <c r="P1300" t="b">
        <v>1</v>
      </c>
      <c r="Q1300" t="s">
        <v>8270</v>
      </c>
      <c r="R1300" s="6">
        <f t="shared" si="182"/>
        <v>4.65E-2</v>
      </c>
      <c r="S1300" s="10">
        <f t="shared" si="183"/>
        <v>63.424242424242422</v>
      </c>
      <c r="T1300" t="str">
        <f t="shared" si="184"/>
        <v>theater/</v>
      </c>
      <c r="U1300" t="str">
        <f t="shared" si="185"/>
        <v>plays</v>
      </c>
      <c r="V1300">
        <f t="shared" si="186"/>
        <v>8</v>
      </c>
      <c r="W1300">
        <f t="shared" si="187"/>
        <v>13</v>
      </c>
    </row>
    <row r="1301" spans="1:23" ht="45" x14ac:dyDescent="0.25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f t="shared" si="188"/>
        <v>42199.606006944443</v>
      </c>
      <c r="K1301">
        <v>1434310359</v>
      </c>
      <c r="L1301" s="14">
        <f t="shared" si="180"/>
        <v>42169.606006944443</v>
      </c>
      <c r="M1301" s="13">
        <f t="shared" si="181"/>
        <v>2015</v>
      </c>
      <c r="N1301" t="b">
        <v>0</v>
      </c>
      <c r="O1301">
        <v>32</v>
      </c>
      <c r="P1301" t="b">
        <v>1</v>
      </c>
      <c r="Q1301" t="s">
        <v>8270</v>
      </c>
      <c r="R1301" s="6">
        <f t="shared" si="182"/>
        <v>0.24</v>
      </c>
      <c r="S1301" s="10">
        <f t="shared" si="183"/>
        <v>135.625</v>
      </c>
      <c r="T1301" t="str">
        <f t="shared" si="184"/>
        <v>theater/</v>
      </c>
      <c r="U1301" t="str">
        <f t="shared" si="185"/>
        <v>plays</v>
      </c>
      <c r="V1301">
        <f t="shared" si="186"/>
        <v>8</v>
      </c>
      <c r="W1301">
        <f t="shared" si="187"/>
        <v>13</v>
      </c>
    </row>
    <row r="1302" spans="1:23" ht="45" x14ac:dyDescent="0.25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f t="shared" si="188"/>
        <v>42522.581249999996</v>
      </c>
      <c r="K1302">
        <v>1461427938</v>
      </c>
      <c r="L1302" s="14">
        <f t="shared" si="180"/>
        <v>42483.466874999998</v>
      </c>
      <c r="M1302" s="13">
        <f t="shared" si="181"/>
        <v>2016</v>
      </c>
      <c r="N1302" t="b">
        <v>0</v>
      </c>
      <c r="O1302">
        <v>24</v>
      </c>
      <c r="P1302" t="b">
        <v>1</v>
      </c>
      <c r="Q1302" t="s">
        <v>8270</v>
      </c>
      <c r="R1302" s="6">
        <f t="shared" si="182"/>
        <v>0.35</v>
      </c>
      <c r="S1302" s="10">
        <f t="shared" si="183"/>
        <v>168.75</v>
      </c>
      <c r="T1302" t="str">
        <f t="shared" si="184"/>
        <v>theater/</v>
      </c>
      <c r="U1302" t="str">
        <f t="shared" si="185"/>
        <v>plays</v>
      </c>
      <c r="V1302">
        <f t="shared" si="186"/>
        <v>8</v>
      </c>
      <c r="W1302">
        <f t="shared" si="187"/>
        <v>13</v>
      </c>
    </row>
    <row r="1303" spans="1:23" ht="45" x14ac:dyDescent="0.25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f t="shared" si="188"/>
        <v>42205.916666666664</v>
      </c>
      <c r="K1303">
        <v>1436551178</v>
      </c>
      <c r="L1303" s="14">
        <f t="shared" si="180"/>
        <v>42195.541412037033</v>
      </c>
      <c r="M1303" s="13">
        <f t="shared" si="181"/>
        <v>2015</v>
      </c>
      <c r="N1303" t="b">
        <v>0</v>
      </c>
      <c r="O1303">
        <v>29</v>
      </c>
      <c r="P1303" t="b">
        <v>1</v>
      </c>
      <c r="Q1303" t="s">
        <v>8270</v>
      </c>
      <c r="R1303" s="6">
        <f t="shared" si="182"/>
        <v>2.75E-2</v>
      </c>
      <c r="S1303" s="10">
        <f t="shared" si="183"/>
        <v>70.862068965517238</v>
      </c>
      <c r="T1303" t="str">
        <f t="shared" si="184"/>
        <v>theater/</v>
      </c>
      <c r="U1303" t="str">
        <f t="shared" si="185"/>
        <v>plays</v>
      </c>
      <c r="V1303">
        <f t="shared" si="186"/>
        <v>8</v>
      </c>
      <c r="W1303">
        <f t="shared" si="187"/>
        <v>13</v>
      </c>
    </row>
    <row r="1304" spans="1:23" ht="30" x14ac:dyDescent="0.25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f t="shared" si="188"/>
        <v>42704.891331018516</v>
      </c>
      <c r="K1304">
        <v>1477963411</v>
      </c>
      <c r="L1304" s="14">
        <f t="shared" si="180"/>
        <v>42674.849664351852</v>
      </c>
      <c r="M1304" s="13">
        <f t="shared" si="181"/>
        <v>2016</v>
      </c>
      <c r="N1304" t="b">
        <v>0</v>
      </c>
      <c r="O1304">
        <v>50</v>
      </c>
      <c r="P1304" t="b">
        <v>1</v>
      </c>
      <c r="Q1304" t="s">
        <v>8270</v>
      </c>
      <c r="R1304" s="6">
        <f t="shared" si="182"/>
        <v>0</v>
      </c>
      <c r="S1304" s="10">
        <f t="shared" si="183"/>
        <v>50</v>
      </c>
      <c r="T1304" t="str">
        <f t="shared" si="184"/>
        <v>theater/</v>
      </c>
      <c r="U1304" t="str">
        <f t="shared" si="185"/>
        <v>plays</v>
      </c>
      <c r="V1304">
        <f t="shared" si="186"/>
        <v>8</v>
      </c>
      <c r="W1304">
        <f t="shared" si="187"/>
        <v>13</v>
      </c>
    </row>
    <row r="1305" spans="1:23" ht="30" x14ac:dyDescent="0.25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f t="shared" si="188"/>
        <v>42582.249999999993</v>
      </c>
      <c r="K1305">
        <v>1468578920</v>
      </c>
      <c r="L1305" s="14">
        <f t="shared" si="180"/>
        <v>42566.232870370368</v>
      </c>
      <c r="M1305" s="13">
        <f t="shared" si="181"/>
        <v>2016</v>
      </c>
      <c r="N1305" t="b">
        <v>0</v>
      </c>
      <c r="O1305">
        <v>108</v>
      </c>
      <c r="P1305" t="b">
        <v>1</v>
      </c>
      <c r="Q1305" t="s">
        <v>8270</v>
      </c>
      <c r="R1305" s="6">
        <f t="shared" si="182"/>
        <v>0.30260857142857145</v>
      </c>
      <c r="S1305" s="10">
        <f t="shared" si="183"/>
        <v>42.214166666666671</v>
      </c>
      <c r="T1305" t="str">
        <f t="shared" si="184"/>
        <v>theater/</v>
      </c>
      <c r="U1305" t="str">
        <f t="shared" si="185"/>
        <v>plays</v>
      </c>
      <c r="V1305">
        <f t="shared" si="186"/>
        <v>8</v>
      </c>
      <c r="W1305">
        <f t="shared" si="187"/>
        <v>13</v>
      </c>
    </row>
    <row r="1306" spans="1:23" ht="45" x14ac:dyDescent="0.25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f t="shared" si="188"/>
        <v>42806.944502314807</v>
      </c>
      <c r="K1306">
        <v>1484196005</v>
      </c>
      <c r="L1306" s="14">
        <f t="shared" si="180"/>
        <v>42746.986168981479</v>
      </c>
      <c r="M1306" s="13">
        <f t="shared" si="181"/>
        <v>2017</v>
      </c>
      <c r="N1306" t="b">
        <v>0</v>
      </c>
      <c r="O1306">
        <v>104</v>
      </c>
      <c r="P1306" t="b">
        <v>0</v>
      </c>
      <c r="Q1306" t="s">
        <v>8272</v>
      </c>
      <c r="R1306" s="6">
        <f t="shared" si="182"/>
        <v>-0.60372499999999996</v>
      </c>
      <c r="S1306" s="10">
        <f t="shared" si="183"/>
        <v>152.41346153846155</v>
      </c>
      <c r="T1306" t="str">
        <f t="shared" si="184"/>
        <v>technology/</v>
      </c>
      <c r="U1306" t="str">
        <f t="shared" si="185"/>
        <v>wearables</v>
      </c>
      <c r="V1306">
        <f t="shared" si="186"/>
        <v>11</v>
      </c>
      <c r="W1306">
        <f t="shared" si="187"/>
        <v>20</v>
      </c>
    </row>
    <row r="1307" spans="1:23" ht="45" x14ac:dyDescent="0.25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f t="shared" si="188"/>
        <v>42572.520833333336</v>
      </c>
      <c r="K1307">
        <v>1466611108</v>
      </c>
      <c r="L1307" s="14">
        <f t="shared" si="180"/>
        <v>42543.457268518519</v>
      </c>
      <c r="M1307" s="13">
        <f t="shared" si="181"/>
        <v>2016</v>
      </c>
      <c r="N1307" t="b">
        <v>0</v>
      </c>
      <c r="O1307">
        <v>86</v>
      </c>
      <c r="P1307" t="b">
        <v>0</v>
      </c>
      <c r="Q1307" t="s">
        <v>8272</v>
      </c>
      <c r="R1307" s="6">
        <f t="shared" si="182"/>
        <v>-0.7402333333333333</v>
      </c>
      <c r="S1307" s="10">
        <f t="shared" si="183"/>
        <v>90.616279069767444</v>
      </c>
      <c r="T1307" t="str">
        <f t="shared" si="184"/>
        <v>technology/</v>
      </c>
      <c r="U1307" t="str">
        <f t="shared" si="185"/>
        <v>wearables</v>
      </c>
      <c r="V1307">
        <f t="shared" si="186"/>
        <v>11</v>
      </c>
      <c r="W1307">
        <f t="shared" si="187"/>
        <v>20</v>
      </c>
    </row>
    <row r="1308" spans="1:23" ht="45" x14ac:dyDescent="0.25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f t="shared" si="188"/>
        <v>41977.249236111107</v>
      </c>
      <c r="K1308">
        <v>1415098734</v>
      </c>
      <c r="L1308" s="14">
        <f t="shared" si="180"/>
        <v>41947.249236111107</v>
      </c>
      <c r="M1308" s="13">
        <f t="shared" si="181"/>
        <v>2014</v>
      </c>
      <c r="N1308" t="b">
        <v>0</v>
      </c>
      <c r="O1308">
        <v>356</v>
      </c>
      <c r="P1308" t="b">
        <v>0</v>
      </c>
      <c r="Q1308" t="s">
        <v>8272</v>
      </c>
      <c r="R1308" s="6">
        <f t="shared" si="182"/>
        <v>-0.34753636363636364</v>
      </c>
      <c r="S1308" s="10">
        <f t="shared" si="183"/>
        <v>201.60393258426967</v>
      </c>
      <c r="T1308" t="str">
        <f t="shared" si="184"/>
        <v>technology/</v>
      </c>
      <c r="U1308" t="str">
        <f t="shared" si="185"/>
        <v>wearables</v>
      </c>
      <c r="V1308">
        <f t="shared" si="186"/>
        <v>11</v>
      </c>
      <c r="W1308">
        <f t="shared" si="187"/>
        <v>20</v>
      </c>
    </row>
    <row r="1309" spans="1:23" ht="30" x14ac:dyDescent="0.25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f t="shared" si="188"/>
        <v>42417.294895833336</v>
      </c>
      <c r="K1309">
        <v>1453118679</v>
      </c>
      <c r="L1309" s="14">
        <f t="shared" si="180"/>
        <v>42387.294895833336</v>
      </c>
      <c r="M1309" s="13">
        <f t="shared" si="181"/>
        <v>2016</v>
      </c>
      <c r="N1309" t="b">
        <v>0</v>
      </c>
      <c r="O1309">
        <v>45</v>
      </c>
      <c r="P1309" t="b">
        <v>0</v>
      </c>
      <c r="Q1309" t="s">
        <v>8272</v>
      </c>
      <c r="R1309" s="6">
        <f t="shared" si="182"/>
        <v>-0.88485999999999998</v>
      </c>
      <c r="S1309" s="10">
        <f t="shared" si="183"/>
        <v>127.93333333333334</v>
      </c>
      <c r="T1309" t="str">
        <f t="shared" si="184"/>
        <v>technology/</v>
      </c>
      <c r="U1309" t="str">
        <f t="shared" si="185"/>
        <v>wearables</v>
      </c>
      <c r="V1309">
        <f t="shared" si="186"/>
        <v>11</v>
      </c>
      <c r="W1309">
        <f t="shared" si="187"/>
        <v>20</v>
      </c>
    </row>
    <row r="1310" spans="1:23" ht="30" x14ac:dyDescent="0.25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f t="shared" si="188"/>
        <v>42651.405231481483</v>
      </c>
      <c r="K1310">
        <v>1472481812</v>
      </c>
      <c r="L1310" s="14">
        <f t="shared" si="180"/>
        <v>42611.405231481483</v>
      </c>
      <c r="M1310" s="13">
        <f t="shared" si="181"/>
        <v>2016</v>
      </c>
      <c r="N1310" t="b">
        <v>0</v>
      </c>
      <c r="O1310">
        <v>38</v>
      </c>
      <c r="P1310" t="b">
        <v>0</v>
      </c>
      <c r="Q1310" t="s">
        <v>8272</v>
      </c>
      <c r="R1310" s="6">
        <f t="shared" si="182"/>
        <v>-0.88639999999999997</v>
      </c>
      <c r="S1310" s="10">
        <f t="shared" si="183"/>
        <v>29.894736842105264</v>
      </c>
      <c r="T1310" t="str">
        <f t="shared" si="184"/>
        <v>technology/</v>
      </c>
      <c r="U1310" t="str">
        <f t="shared" si="185"/>
        <v>wearables</v>
      </c>
      <c r="V1310">
        <f t="shared" si="186"/>
        <v>11</v>
      </c>
      <c r="W1310">
        <f t="shared" si="187"/>
        <v>20</v>
      </c>
    </row>
    <row r="1311" spans="1:23" ht="30" x14ac:dyDescent="0.25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f t="shared" si="188"/>
        <v>42292.674398148149</v>
      </c>
      <c r="K1311">
        <v>1441919468</v>
      </c>
      <c r="L1311" s="14">
        <f t="shared" si="180"/>
        <v>42257.674398148149</v>
      </c>
      <c r="M1311" s="13">
        <f t="shared" si="181"/>
        <v>2015</v>
      </c>
      <c r="N1311" t="b">
        <v>0</v>
      </c>
      <c r="O1311">
        <v>35</v>
      </c>
      <c r="P1311" t="b">
        <v>0</v>
      </c>
      <c r="Q1311" t="s">
        <v>8272</v>
      </c>
      <c r="R1311" s="6">
        <f t="shared" si="182"/>
        <v>0.11991304347826087</v>
      </c>
      <c r="S1311" s="10">
        <f t="shared" si="183"/>
        <v>367.97142857142859</v>
      </c>
      <c r="T1311" t="str">
        <f t="shared" si="184"/>
        <v>technology/</v>
      </c>
      <c r="U1311" t="str">
        <f t="shared" si="185"/>
        <v>wearables</v>
      </c>
      <c r="V1311">
        <f t="shared" si="186"/>
        <v>11</v>
      </c>
      <c r="W1311">
        <f t="shared" si="187"/>
        <v>20</v>
      </c>
    </row>
    <row r="1312" spans="1:23" ht="30" x14ac:dyDescent="0.25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f t="shared" si="188"/>
        <v>42601.458912037029</v>
      </c>
      <c r="K1312">
        <v>1467734450</v>
      </c>
      <c r="L1312" s="14">
        <f t="shared" si="180"/>
        <v>42556.458912037029</v>
      </c>
      <c r="M1312" s="13">
        <f t="shared" si="181"/>
        <v>2016</v>
      </c>
      <c r="N1312" t="b">
        <v>0</v>
      </c>
      <c r="O1312">
        <v>24</v>
      </c>
      <c r="P1312" t="b">
        <v>0</v>
      </c>
      <c r="Q1312" t="s">
        <v>8272</v>
      </c>
      <c r="R1312" s="6">
        <f t="shared" si="182"/>
        <v>-0.84499999999999997</v>
      </c>
      <c r="S1312" s="10">
        <f t="shared" si="183"/>
        <v>129.16666666666666</v>
      </c>
      <c r="T1312" t="str">
        <f t="shared" si="184"/>
        <v>technology/</v>
      </c>
      <c r="U1312" t="str">
        <f t="shared" si="185"/>
        <v>wearables</v>
      </c>
      <c r="V1312">
        <f t="shared" si="186"/>
        <v>11</v>
      </c>
      <c r="W1312">
        <f t="shared" si="187"/>
        <v>20</v>
      </c>
    </row>
    <row r="1313" spans="1:23" ht="45" x14ac:dyDescent="0.25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f t="shared" si="188"/>
        <v>42704.635636574072</v>
      </c>
      <c r="K1313">
        <v>1477509319</v>
      </c>
      <c r="L1313" s="14">
        <f t="shared" si="180"/>
        <v>42669.593969907401</v>
      </c>
      <c r="M1313" s="13">
        <f t="shared" si="181"/>
        <v>2016</v>
      </c>
      <c r="N1313" t="b">
        <v>0</v>
      </c>
      <c r="O1313">
        <v>100</v>
      </c>
      <c r="P1313" t="b">
        <v>0</v>
      </c>
      <c r="Q1313" t="s">
        <v>8272</v>
      </c>
      <c r="R1313" s="6">
        <f t="shared" si="182"/>
        <v>-0.67971999999999999</v>
      </c>
      <c r="S1313" s="10">
        <f t="shared" si="183"/>
        <v>800.7</v>
      </c>
      <c r="T1313" t="str">
        <f t="shared" si="184"/>
        <v>technology/</v>
      </c>
      <c r="U1313" t="str">
        <f t="shared" si="185"/>
        <v>wearables</v>
      </c>
      <c r="V1313">
        <f t="shared" si="186"/>
        <v>11</v>
      </c>
      <c r="W1313">
        <f t="shared" si="187"/>
        <v>20</v>
      </c>
    </row>
    <row r="1314" spans="1:23" ht="45" x14ac:dyDescent="0.25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f t="shared" si="188"/>
        <v>42112.494467592587</v>
      </c>
      <c r="K1314">
        <v>1426783922</v>
      </c>
      <c r="L1314" s="14">
        <f t="shared" si="180"/>
        <v>42082.494467592587</v>
      </c>
      <c r="M1314" s="13">
        <f t="shared" si="181"/>
        <v>2015</v>
      </c>
      <c r="N1314" t="b">
        <v>0</v>
      </c>
      <c r="O1314">
        <v>1</v>
      </c>
      <c r="P1314" t="b">
        <v>0</v>
      </c>
      <c r="Q1314" t="s">
        <v>8272</v>
      </c>
      <c r="R1314" s="6">
        <f t="shared" si="182"/>
        <v>-0.99391304347826082</v>
      </c>
      <c r="S1314" s="10">
        <f t="shared" si="183"/>
        <v>28</v>
      </c>
      <c r="T1314" t="str">
        <f t="shared" si="184"/>
        <v>technology/</v>
      </c>
      <c r="U1314" t="str">
        <f t="shared" si="185"/>
        <v>wearables</v>
      </c>
      <c r="V1314">
        <f t="shared" si="186"/>
        <v>11</v>
      </c>
      <c r="W1314">
        <f t="shared" si="187"/>
        <v>20</v>
      </c>
    </row>
    <row r="1315" spans="1:23" ht="45" x14ac:dyDescent="0.25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f t="shared" si="188"/>
        <v>42432.50131944444</v>
      </c>
      <c r="K1315">
        <v>1454432514</v>
      </c>
      <c r="L1315" s="14">
        <f t="shared" si="180"/>
        <v>42402.50131944444</v>
      </c>
      <c r="M1315" s="13">
        <f t="shared" si="181"/>
        <v>2016</v>
      </c>
      <c r="N1315" t="b">
        <v>0</v>
      </c>
      <c r="O1315">
        <v>122</v>
      </c>
      <c r="P1315" t="b">
        <v>0</v>
      </c>
      <c r="Q1315" t="s">
        <v>8272</v>
      </c>
      <c r="R1315" s="6">
        <f t="shared" si="182"/>
        <v>-0.68884999999999996</v>
      </c>
      <c r="S1315" s="10">
        <f t="shared" si="183"/>
        <v>102.01639344262296</v>
      </c>
      <c r="T1315" t="str">
        <f t="shared" si="184"/>
        <v>technology/</v>
      </c>
      <c r="U1315" t="str">
        <f t="shared" si="185"/>
        <v>wearables</v>
      </c>
      <c r="V1315">
        <f t="shared" si="186"/>
        <v>11</v>
      </c>
      <c r="W1315">
        <f t="shared" si="187"/>
        <v>20</v>
      </c>
    </row>
    <row r="1316" spans="1:23" ht="45" x14ac:dyDescent="0.25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f t="shared" si="188"/>
        <v>42664.461342592585</v>
      </c>
      <c r="K1316">
        <v>1471881860</v>
      </c>
      <c r="L1316" s="14">
        <f t="shared" si="180"/>
        <v>42604.461342592585</v>
      </c>
      <c r="M1316" s="13">
        <f t="shared" si="181"/>
        <v>2016</v>
      </c>
      <c r="N1316" t="b">
        <v>0</v>
      </c>
      <c r="O1316">
        <v>11</v>
      </c>
      <c r="P1316" t="b">
        <v>0</v>
      </c>
      <c r="Q1316" t="s">
        <v>8272</v>
      </c>
      <c r="R1316" s="6">
        <f t="shared" si="182"/>
        <v>-0.98873333333333335</v>
      </c>
      <c r="S1316" s="10">
        <f t="shared" si="183"/>
        <v>184.36363636363637</v>
      </c>
      <c r="T1316" t="str">
        <f t="shared" si="184"/>
        <v>technology/</v>
      </c>
      <c r="U1316" t="str">
        <f t="shared" si="185"/>
        <v>wearables</v>
      </c>
      <c r="V1316">
        <f t="shared" si="186"/>
        <v>11</v>
      </c>
      <c r="W1316">
        <f t="shared" si="187"/>
        <v>20</v>
      </c>
    </row>
    <row r="1317" spans="1:23" ht="30" x14ac:dyDescent="0.25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f t="shared" si="188"/>
        <v>42313.833333333336</v>
      </c>
      <c r="K1317">
        <v>1443700648</v>
      </c>
      <c r="L1317" s="14">
        <f t="shared" si="180"/>
        <v>42278.289907407401</v>
      </c>
      <c r="M1317" s="13">
        <f t="shared" si="181"/>
        <v>2015</v>
      </c>
      <c r="N1317" t="b">
        <v>0</v>
      </c>
      <c r="O1317">
        <v>248</v>
      </c>
      <c r="P1317" t="b">
        <v>0</v>
      </c>
      <c r="Q1317" t="s">
        <v>8272</v>
      </c>
      <c r="R1317" s="6">
        <f t="shared" si="182"/>
        <v>-0.59596000000000005</v>
      </c>
      <c r="S1317" s="10">
        <f t="shared" si="183"/>
        <v>162.91935483870967</v>
      </c>
      <c r="T1317" t="str">
        <f t="shared" si="184"/>
        <v>technology/</v>
      </c>
      <c r="U1317" t="str">
        <f t="shared" si="185"/>
        <v>wearables</v>
      </c>
      <c r="V1317">
        <f t="shared" si="186"/>
        <v>11</v>
      </c>
      <c r="W1317">
        <f t="shared" si="187"/>
        <v>20</v>
      </c>
    </row>
    <row r="1318" spans="1:23" ht="45" x14ac:dyDescent="0.25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f t="shared" si="188"/>
        <v>42428.753576388888</v>
      </c>
      <c r="K1318">
        <v>1453676709</v>
      </c>
      <c r="L1318" s="14">
        <f t="shared" si="180"/>
        <v>42393.753576388888</v>
      </c>
      <c r="M1318" s="13">
        <f t="shared" si="181"/>
        <v>2016</v>
      </c>
      <c r="N1318" t="b">
        <v>0</v>
      </c>
      <c r="O1318">
        <v>1</v>
      </c>
      <c r="P1318" t="b">
        <v>0</v>
      </c>
      <c r="Q1318" t="s">
        <v>8272</v>
      </c>
      <c r="R1318" s="6">
        <f t="shared" si="182"/>
        <v>-0.99998666666666669</v>
      </c>
      <c r="S1318" s="10">
        <f t="shared" si="183"/>
        <v>1</v>
      </c>
      <c r="T1318" t="str">
        <f t="shared" si="184"/>
        <v>technology/</v>
      </c>
      <c r="U1318" t="str">
        <f t="shared" si="185"/>
        <v>wearables</v>
      </c>
      <c r="V1318">
        <f t="shared" si="186"/>
        <v>11</v>
      </c>
      <c r="W1318">
        <f t="shared" si="187"/>
        <v>20</v>
      </c>
    </row>
    <row r="1319" spans="1:23" ht="45" x14ac:dyDescent="0.25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f t="shared" si="188"/>
        <v>42572.374999999993</v>
      </c>
      <c r="K1319">
        <v>1464586746</v>
      </c>
      <c r="L1319" s="14">
        <f t="shared" si="180"/>
        <v>42520.027152777773</v>
      </c>
      <c r="M1319" s="13">
        <f t="shared" si="181"/>
        <v>2016</v>
      </c>
      <c r="N1319" t="b">
        <v>0</v>
      </c>
      <c r="O1319">
        <v>19</v>
      </c>
      <c r="P1319" t="b">
        <v>0</v>
      </c>
      <c r="Q1319" t="s">
        <v>8272</v>
      </c>
      <c r="R1319" s="6">
        <f t="shared" si="182"/>
        <v>-0.94266499999999998</v>
      </c>
      <c r="S1319" s="10">
        <f t="shared" si="183"/>
        <v>603.52631578947364</v>
      </c>
      <c r="T1319" t="str">
        <f t="shared" si="184"/>
        <v>technology/</v>
      </c>
      <c r="U1319" t="str">
        <f t="shared" si="185"/>
        <v>wearables</v>
      </c>
      <c r="V1319">
        <f t="shared" si="186"/>
        <v>11</v>
      </c>
      <c r="W1319">
        <f t="shared" si="187"/>
        <v>20</v>
      </c>
    </row>
    <row r="1320" spans="1:23" ht="45" x14ac:dyDescent="0.25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f t="shared" si="188"/>
        <v>42014.835324074076</v>
      </c>
      <c r="K1320">
        <v>1418346172</v>
      </c>
      <c r="L1320" s="14">
        <f t="shared" si="180"/>
        <v>41984.835324074076</v>
      </c>
      <c r="M1320" s="13">
        <f t="shared" si="181"/>
        <v>2014</v>
      </c>
      <c r="N1320" t="b">
        <v>0</v>
      </c>
      <c r="O1320">
        <v>135</v>
      </c>
      <c r="P1320" t="b">
        <v>0</v>
      </c>
      <c r="Q1320" t="s">
        <v>8272</v>
      </c>
      <c r="R1320" s="6">
        <f t="shared" si="182"/>
        <v>-0.84675</v>
      </c>
      <c r="S1320" s="10">
        <f t="shared" si="183"/>
        <v>45.407407407407405</v>
      </c>
      <c r="T1320" t="str">
        <f t="shared" si="184"/>
        <v>technology/</v>
      </c>
      <c r="U1320" t="str">
        <f t="shared" si="185"/>
        <v>wearables</v>
      </c>
      <c r="V1320">
        <f t="shared" si="186"/>
        <v>11</v>
      </c>
      <c r="W1320">
        <f t="shared" si="187"/>
        <v>20</v>
      </c>
    </row>
    <row r="1321" spans="1:23" ht="45" x14ac:dyDescent="0.25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f t="shared" si="188"/>
        <v>41831.458333333328</v>
      </c>
      <c r="K1321">
        <v>1403810965</v>
      </c>
      <c r="L1321" s="14">
        <f t="shared" si="180"/>
        <v>41816.603761574072</v>
      </c>
      <c r="M1321" s="13">
        <f t="shared" si="181"/>
        <v>2014</v>
      </c>
      <c r="N1321" t="b">
        <v>0</v>
      </c>
      <c r="O1321">
        <v>9</v>
      </c>
      <c r="P1321" t="b">
        <v>0</v>
      </c>
      <c r="Q1321" t="s">
        <v>8272</v>
      </c>
      <c r="R1321" s="6">
        <f t="shared" si="182"/>
        <v>-0.84896551724137936</v>
      </c>
      <c r="S1321" s="10">
        <f t="shared" si="183"/>
        <v>97.333333333333329</v>
      </c>
      <c r="T1321" t="str">
        <f t="shared" si="184"/>
        <v>technology/</v>
      </c>
      <c r="U1321" t="str">
        <f t="shared" si="185"/>
        <v>wearables</v>
      </c>
      <c r="V1321">
        <f t="shared" si="186"/>
        <v>11</v>
      </c>
      <c r="W1321">
        <f t="shared" si="187"/>
        <v>20</v>
      </c>
    </row>
    <row r="1322" spans="1:23" ht="45" x14ac:dyDescent="0.25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f t="shared" si="188"/>
        <v>42734.749999999993</v>
      </c>
      <c r="K1322">
        <v>1480610046</v>
      </c>
      <c r="L1322" s="14">
        <f t="shared" si="180"/>
        <v>42705.482013888883</v>
      </c>
      <c r="M1322" s="13">
        <f t="shared" si="181"/>
        <v>2016</v>
      </c>
      <c r="N1322" t="b">
        <v>0</v>
      </c>
      <c r="O1322">
        <v>3</v>
      </c>
      <c r="P1322" t="b">
        <v>0</v>
      </c>
      <c r="Q1322" t="s">
        <v>8272</v>
      </c>
      <c r="R1322" s="6">
        <f t="shared" si="182"/>
        <v>-0.99497000000000002</v>
      </c>
      <c r="S1322" s="10">
        <f t="shared" si="183"/>
        <v>167.66666666666666</v>
      </c>
      <c r="T1322" t="str">
        <f t="shared" si="184"/>
        <v>technology/</v>
      </c>
      <c r="U1322" t="str">
        <f t="shared" si="185"/>
        <v>wearables</v>
      </c>
      <c r="V1322">
        <f t="shared" si="186"/>
        <v>11</v>
      </c>
      <c r="W1322">
        <f t="shared" si="187"/>
        <v>20</v>
      </c>
    </row>
    <row r="1323" spans="1:23" ht="45" x14ac:dyDescent="0.25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f t="shared" si="188"/>
        <v>42727.540937499994</v>
      </c>
      <c r="K1323">
        <v>1479923937</v>
      </c>
      <c r="L1323" s="14">
        <f t="shared" si="180"/>
        <v>42697.540937499994</v>
      </c>
      <c r="M1323" s="13">
        <f t="shared" si="181"/>
        <v>2016</v>
      </c>
      <c r="N1323" t="b">
        <v>0</v>
      </c>
      <c r="O1323">
        <v>7</v>
      </c>
      <c r="P1323" t="b">
        <v>0</v>
      </c>
      <c r="Q1323" t="s">
        <v>8272</v>
      </c>
      <c r="R1323" s="6">
        <f t="shared" si="182"/>
        <v>-0.98697186147186144</v>
      </c>
      <c r="S1323" s="10">
        <f t="shared" si="183"/>
        <v>859.85714285714289</v>
      </c>
      <c r="T1323" t="str">
        <f t="shared" si="184"/>
        <v>technology/</v>
      </c>
      <c r="U1323" t="str">
        <f t="shared" si="185"/>
        <v>wearables</v>
      </c>
      <c r="V1323">
        <f t="shared" si="186"/>
        <v>11</v>
      </c>
      <c r="W1323">
        <f t="shared" si="187"/>
        <v>20</v>
      </c>
    </row>
    <row r="1324" spans="1:23" ht="45" x14ac:dyDescent="0.25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f t="shared" si="188"/>
        <v>42145.448206018518</v>
      </c>
      <c r="K1324">
        <v>1429631125</v>
      </c>
      <c r="L1324" s="14">
        <f t="shared" si="180"/>
        <v>42115.448206018518</v>
      </c>
      <c r="M1324" s="13">
        <f t="shared" si="181"/>
        <v>2015</v>
      </c>
      <c r="N1324" t="b">
        <v>0</v>
      </c>
      <c r="O1324">
        <v>4</v>
      </c>
      <c r="P1324" t="b">
        <v>0</v>
      </c>
      <c r="Q1324" t="s">
        <v>8272</v>
      </c>
      <c r="R1324" s="6">
        <f t="shared" si="182"/>
        <v>-0.99697142857142862</v>
      </c>
      <c r="S1324" s="10">
        <f t="shared" si="183"/>
        <v>26.5</v>
      </c>
      <c r="T1324" t="str">
        <f t="shared" si="184"/>
        <v>technology/</v>
      </c>
      <c r="U1324" t="str">
        <f t="shared" si="185"/>
        <v>wearables</v>
      </c>
      <c r="V1324">
        <f t="shared" si="186"/>
        <v>11</v>
      </c>
      <c r="W1324">
        <f t="shared" si="187"/>
        <v>20</v>
      </c>
    </row>
    <row r="1325" spans="1:23" ht="45" x14ac:dyDescent="0.25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f t="shared" si="188"/>
        <v>42486.079861111109</v>
      </c>
      <c r="K1325">
        <v>1458665146</v>
      </c>
      <c r="L1325" s="14">
        <f t="shared" si="180"/>
        <v>42451.490115740737</v>
      </c>
      <c r="M1325" s="13">
        <f t="shared" si="181"/>
        <v>2016</v>
      </c>
      <c r="N1325" t="b">
        <v>0</v>
      </c>
      <c r="O1325">
        <v>44</v>
      </c>
      <c r="P1325" t="b">
        <v>0</v>
      </c>
      <c r="Q1325" t="s">
        <v>8272</v>
      </c>
      <c r="R1325" s="6">
        <f t="shared" si="182"/>
        <v>-0.91120000000000001</v>
      </c>
      <c r="S1325" s="10">
        <f t="shared" si="183"/>
        <v>30.272727272727273</v>
      </c>
      <c r="T1325" t="str">
        <f t="shared" si="184"/>
        <v>technology/</v>
      </c>
      <c r="U1325" t="str">
        <f t="shared" si="185"/>
        <v>wearables</v>
      </c>
      <c r="V1325">
        <f t="shared" si="186"/>
        <v>11</v>
      </c>
      <c r="W1325">
        <f t="shared" si="187"/>
        <v>20</v>
      </c>
    </row>
    <row r="1326" spans="1:23" ht="45" x14ac:dyDescent="0.25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f t="shared" si="188"/>
        <v>42656.425370370365</v>
      </c>
      <c r="K1326">
        <v>1473779552</v>
      </c>
      <c r="L1326" s="14">
        <f t="shared" si="180"/>
        <v>42626.425370370365</v>
      </c>
      <c r="M1326" s="13">
        <f t="shared" si="181"/>
        <v>2016</v>
      </c>
      <c r="N1326" t="b">
        <v>0</v>
      </c>
      <c r="O1326">
        <v>90</v>
      </c>
      <c r="P1326" t="b">
        <v>0</v>
      </c>
      <c r="Q1326" t="s">
        <v>8272</v>
      </c>
      <c r="R1326" s="6">
        <f t="shared" si="182"/>
        <v>-0.90159999999999996</v>
      </c>
      <c r="S1326" s="10">
        <f t="shared" si="183"/>
        <v>54.666666666666664</v>
      </c>
      <c r="T1326" t="str">
        <f t="shared" si="184"/>
        <v>technology/</v>
      </c>
      <c r="U1326" t="str">
        <f t="shared" si="185"/>
        <v>wearables</v>
      </c>
      <c r="V1326">
        <f t="shared" si="186"/>
        <v>11</v>
      </c>
      <c r="W1326">
        <f t="shared" si="187"/>
        <v>20</v>
      </c>
    </row>
    <row r="1327" spans="1:23" ht="45" x14ac:dyDescent="0.25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f t="shared" si="188"/>
        <v>42733.877719907403</v>
      </c>
      <c r="K1327">
        <v>1480471435</v>
      </c>
      <c r="L1327" s="14">
        <f t="shared" si="180"/>
        <v>42703.877719907403</v>
      </c>
      <c r="M1327" s="13">
        <f t="shared" si="181"/>
        <v>2016</v>
      </c>
      <c r="N1327" t="b">
        <v>0</v>
      </c>
      <c r="O1327">
        <v>8</v>
      </c>
      <c r="P1327" t="b">
        <v>0</v>
      </c>
      <c r="Q1327" t="s">
        <v>8272</v>
      </c>
      <c r="R1327" s="6">
        <f t="shared" si="182"/>
        <v>-0.97570000000000001</v>
      </c>
      <c r="S1327" s="10">
        <f t="shared" si="183"/>
        <v>60.75</v>
      </c>
      <c r="T1327" t="str">
        <f t="shared" si="184"/>
        <v>technology/</v>
      </c>
      <c r="U1327" t="str">
        <f t="shared" si="185"/>
        <v>wearables</v>
      </c>
      <c r="V1327">
        <f t="shared" si="186"/>
        <v>11</v>
      </c>
      <c r="W1327">
        <f t="shared" si="187"/>
        <v>20</v>
      </c>
    </row>
    <row r="1328" spans="1:23" ht="45" x14ac:dyDescent="0.25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f t="shared" si="188"/>
        <v>42019.583657407406</v>
      </c>
      <c r="K1328">
        <v>1417460428</v>
      </c>
      <c r="L1328" s="14">
        <f t="shared" si="180"/>
        <v>41974.583657407406</v>
      </c>
      <c r="M1328" s="13">
        <f t="shared" si="181"/>
        <v>2014</v>
      </c>
      <c r="N1328" t="b">
        <v>0</v>
      </c>
      <c r="O1328">
        <v>11</v>
      </c>
      <c r="P1328" t="b">
        <v>0</v>
      </c>
      <c r="Q1328" t="s">
        <v>8272</v>
      </c>
      <c r="R1328" s="6">
        <f t="shared" si="182"/>
        <v>-0.98870000000000002</v>
      </c>
      <c r="S1328" s="10">
        <f t="shared" si="183"/>
        <v>102.72727272727273</v>
      </c>
      <c r="T1328" t="str">
        <f t="shared" si="184"/>
        <v>technology/</v>
      </c>
      <c r="U1328" t="str">
        <f t="shared" si="185"/>
        <v>wearables</v>
      </c>
      <c r="V1328">
        <f t="shared" si="186"/>
        <v>11</v>
      </c>
      <c r="W1328">
        <f t="shared" si="187"/>
        <v>20</v>
      </c>
    </row>
    <row r="1329" spans="1:23" ht="45" x14ac:dyDescent="0.25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f t="shared" si="188"/>
        <v>42153.470312500001</v>
      </c>
      <c r="K1329">
        <v>1430324235</v>
      </c>
      <c r="L1329" s="14">
        <f t="shared" si="180"/>
        <v>42123.470312500001</v>
      </c>
      <c r="M1329" s="13">
        <f t="shared" si="181"/>
        <v>2015</v>
      </c>
      <c r="N1329" t="b">
        <v>0</v>
      </c>
      <c r="O1329">
        <v>41</v>
      </c>
      <c r="P1329" t="b">
        <v>0</v>
      </c>
      <c r="Q1329" t="s">
        <v>8272</v>
      </c>
      <c r="R1329" s="6">
        <f t="shared" si="182"/>
        <v>-0.96447916666666667</v>
      </c>
      <c r="S1329" s="10">
        <f t="shared" si="183"/>
        <v>41.585365853658537</v>
      </c>
      <c r="T1329" t="str">
        <f t="shared" si="184"/>
        <v>technology/</v>
      </c>
      <c r="U1329" t="str">
        <f t="shared" si="185"/>
        <v>wearables</v>
      </c>
      <c r="V1329">
        <f t="shared" si="186"/>
        <v>11</v>
      </c>
      <c r="W1329">
        <f t="shared" si="187"/>
        <v>20</v>
      </c>
    </row>
    <row r="1330" spans="1:23" ht="45" x14ac:dyDescent="0.25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f t="shared" si="188"/>
        <v>42657.434421296297</v>
      </c>
      <c r="K1330">
        <v>1472570734</v>
      </c>
      <c r="L1330" s="14">
        <f t="shared" si="180"/>
        <v>42612.434421296297</v>
      </c>
      <c r="M1330" s="13">
        <f t="shared" si="181"/>
        <v>2016</v>
      </c>
      <c r="N1330" t="b">
        <v>0</v>
      </c>
      <c r="O1330">
        <v>15</v>
      </c>
      <c r="P1330" t="b">
        <v>0</v>
      </c>
      <c r="Q1330" t="s">
        <v>8272</v>
      </c>
      <c r="R1330" s="6">
        <f t="shared" si="182"/>
        <v>-0.9766933333333333</v>
      </c>
      <c r="S1330" s="10">
        <f t="shared" si="183"/>
        <v>116.53333333333333</v>
      </c>
      <c r="T1330" t="str">
        <f t="shared" si="184"/>
        <v>technology/</v>
      </c>
      <c r="U1330" t="str">
        <f t="shared" si="185"/>
        <v>wearables</v>
      </c>
      <c r="V1330">
        <f t="shared" si="186"/>
        <v>11</v>
      </c>
      <c r="W1330">
        <f t="shared" si="187"/>
        <v>20</v>
      </c>
    </row>
    <row r="1331" spans="1:23" ht="45" x14ac:dyDescent="0.25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f t="shared" si="188"/>
        <v>41975.054918981477</v>
      </c>
      <c r="K1331">
        <v>1414041545</v>
      </c>
      <c r="L1331" s="14">
        <f t="shared" si="180"/>
        <v>41935.013252314813</v>
      </c>
      <c r="M1331" s="13">
        <f t="shared" si="181"/>
        <v>2014</v>
      </c>
      <c r="N1331" t="b">
        <v>0</v>
      </c>
      <c r="O1331">
        <v>9</v>
      </c>
      <c r="P1331" t="b">
        <v>0</v>
      </c>
      <c r="Q1331" t="s">
        <v>8272</v>
      </c>
      <c r="R1331" s="6">
        <f t="shared" si="182"/>
        <v>-0.99184000000000005</v>
      </c>
      <c r="S1331" s="10">
        <f t="shared" si="183"/>
        <v>45.333333333333336</v>
      </c>
      <c r="T1331" t="str">
        <f t="shared" si="184"/>
        <v>technology/</v>
      </c>
      <c r="U1331" t="str">
        <f t="shared" si="185"/>
        <v>wearables</v>
      </c>
      <c r="V1331">
        <f t="shared" si="186"/>
        <v>11</v>
      </c>
      <c r="W1331">
        <f t="shared" si="187"/>
        <v>20</v>
      </c>
    </row>
    <row r="1332" spans="1:23" ht="45" x14ac:dyDescent="0.25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f t="shared" si="188"/>
        <v>42552.958333333336</v>
      </c>
      <c r="K1332">
        <v>1464763109</v>
      </c>
      <c r="L1332" s="14">
        <f t="shared" si="180"/>
        <v>42522.068391203698</v>
      </c>
      <c r="M1332" s="13">
        <f t="shared" si="181"/>
        <v>2016</v>
      </c>
      <c r="N1332" t="b">
        <v>0</v>
      </c>
      <c r="O1332">
        <v>50</v>
      </c>
      <c r="P1332" t="b">
        <v>0</v>
      </c>
      <c r="Q1332" t="s">
        <v>8272</v>
      </c>
      <c r="R1332" s="6">
        <f t="shared" si="182"/>
        <v>-0.77505714285714289</v>
      </c>
      <c r="S1332" s="10">
        <f t="shared" si="183"/>
        <v>157.46</v>
      </c>
      <c r="T1332" t="str">
        <f t="shared" si="184"/>
        <v>technology/</v>
      </c>
      <c r="U1332" t="str">
        <f t="shared" si="185"/>
        <v>wearables</v>
      </c>
      <c r="V1332">
        <f t="shared" si="186"/>
        <v>11</v>
      </c>
      <c r="W1332">
        <f t="shared" si="187"/>
        <v>20</v>
      </c>
    </row>
    <row r="1333" spans="1:23" ht="45" x14ac:dyDescent="0.25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f t="shared" si="188"/>
        <v>42599.295763888884</v>
      </c>
      <c r="K1333">
        <v>1468843554</v>
      </c>
      <c r="L1333" s="14">
        <f t="shared" si="180"/>
        <v>42569.295763888884</v>
      </c>
      <c r="M1333" s="13">
        <f t="shared" si="181"/>
        <v>2016</v>
      </c>
      <c r="N1333" t="b">
        <v>0</v>
      </c>
      <c r="O1333">
        <v>34</v>
      </c>
      <c r="P1333" t="b">
        <v>0</v>
      </c>
      <c r="Q1333" t="s">
        <v>8272</v>
      </c>
      <c r="R1333" s="6">
        <f t="shared" si="182"/>
        <v>-0.98633199999999999</v>
      </c>
      <c r="S1333" s="10">
        <f t="shared" si="183"/>
        <v>100.5</v>
      </c>
      <c r="T1333" t="str">
        <f t="shared" si="184"/>
        <v>technology/</v>
      </c>
      <c r="U1333" t="str">
        <f t="shared" si="185"/>
        <v>wearables</v>
      </c>
      <c r="V1333">
        <f t="shared" si="186"/>
        <v>11</v>
      </c>
      <c r="W1333">
        <f t="shared" si="187"/>
        <v>20</v>
      </c>
    </row>
    <row r="1334" spans="1:23" ht="45" x14ac:dyDescent="0.25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f t="shared" si="188"/>
        <v>42761.851944444446</v>
      </c>
      <c r="K1334">
        <v>1482888408</v>
      </c>
      <c r="L1334" s="14">
        <f t="shared" si="180"/>
        <v>42731.851944444446</v>
      </c>
      <c r="M1334" s="13">
        <f t="shared" si="181"/>
        <v>2016</v>
      </c>
      <c r="N1334" t="b">
        <v>0</v>
      </c>
      <c r="O1334">
        <v>0</v>
      </c>
      <c r="P1334" t="b">
        <v>0</v>
      </c>
      <c r="Q1334" t="s">
        <v>8272</v>
      </c>
      <c r="R1334" s="6">
        <f t="shared" si="182"/>
        <v>-1</v>
      </c>
      <c r="S1334" s="10" t="e">
        <f t="shared" si="183"/>
        <v>#DIV/0!</v>
      </c>
      <c r="T1334" t="str">
        <f t="shared" si="184"/>
        <v>technology/</v>
      </c>
      <c r="U1334" t="str">
        <f t="shared" si="185"/>
        <v>wearables</v>
      </c>
      <c r="V1334">
        <f t="shared" si="186"/>
        <v>11</v>
      </c>
      <c r="W1334">
        <f t="shared" si="187"/>
        <v>20</v>
      </c>
    </row>
    <row r="1335" spans="1:23" ht="45" x14ac:dyDescent="0.25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f t="shared" si="188"/>
        <v>41835.8984375</v>
      </c>
      <c r="K1335">
        <v>1402886025</v>
      </c>
      <c r="L1335" s="14">
        <f t="shared" si="180"/>
        <v>41805.8984375</v>
      </c>
      <c r="M1335" s="13">
        <f t="shared" si="181"/>
        <v>2014</v>
      </c>
      <c r="N1335" t="b">
        <v>0</v>
      </c>
      <c r="O1335">
        <v>0</v>
      </c>
      <c r="P1335" t="b">
        <v>0</v>
      </c>
      <c r="Q1335" t="s">
        <v>8272</v>
      </c>
      <c r="R1335" s="6">
        <f t="shared" si="182"/>
        <v>-1</v>
      </c>
      <c r="S1335" s="10" t="e">
        <f t="shared" si="183"/>
        <v>#DIV/0!</v>
      </c>
      <c r="T1335" t="str">
        <f t="shared" si="184"/>
        <v>technology/</v>
      </c>
      <c r="U1335" t="str">
        <f t="shared" si="185"/>
        <v>wearables</v>
      </c>
      <c r="V1335">
        <f t="shared" si="186"/>
        <v>11</v>
      </c>
      <c r="W1335">
        <f t="shared" si="187"/>
        <v>20</v>
      </c>
    </row>
    <row r="1336" spans="1:23" ht="45" x14ac:dyDescent="0.25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f t="shared" si="188"/>
        <v>42440.565821759257</v>
      </c>
      <c r="K1336">
        <v>1455129287</v>
      </c>
      <c r="L1336" s="14">
        <f t="shared" si="180"/>
        <v>42410.565821759257</v>
      </c>
      <c r="M1336" s="13">
        <f t="shared" si="181"/>
        <v>2016</v>
      </c>
      <c r="N1336" t="b">
        <v>0</v>
      </c>
      <c r="O1336">
        <v>276</v>
      </c>
      <c r="P1336" t="b">
        <v>0</v>
      </c>
      <c r="Q1336" t="s">
        <v>8272</v>
      </c>
      <c r="R1336" s="6">
        <f t="shared" si="182"/>
        <v>-0.8924586466165414</v>
      </c>
      <c r="S1336" s="10">
        <f t="shared" si="183"/>
        <v>51.822463768115945</v>
      </c>
      <c r="T1336" t="str">
        <f t="shared" si="184"/>
        <v>technology/</v>
      </c>
      <c r="U1336" t="str">
        <f t="shared" si="185"/>
        <v>wearables</v>
      </c>
      <c r="V1336">
        <f t="shared" si="186"/>
        <v>11</v>
      </c>
      <c r="W1336">
        <f t="shared" si="187"/>
        <v>20</v>
      </c>
    </row>
    <row r="1337" spans="1:23" ht="45" x14ac:dyDescent="0.25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f t="shared" si="188"/>
        <v>42343.728032407402</v>
      </c>
      <c r="K1337">
        <v>1446762502</v>
      </c>
      <c r="L1337" s="14">
        <f t="shared" si="180"/>
        <v>42313.728032407402</v>
      </c>
      <c r="M1337" s="13">
        <f t="shared" si="181"/>
        <v>2015</v>
      </c>
      <c r="N1337" t="b">
        <v>0</v>
      </c>
      <c r="O1337">
        <v>16</v>
      </c>
      <c r="P1337" t="b">
        <v>0</v>
      </c>
      <c r="Q1337" t="s">
        <v>8272</v>
      </c>
      <c r="R1337" s="6">
        <f t="shared" si="182"/>
        <v>-0.8024</v>
      </c>
      <c r="S1337" s="10">
        <f t="shared" si="183"/>
        <v>308.75</v>
      </c>
      <c r="T1337" t="str">
        <f t="shared" si="184"/>
        <v>technology/</v>
      </c>
      <c r="U1337" t="str">
        <f t="shared" si="185"/>
        <v>wearables</v>
      </c>
      <c r="V1337">
        <f t="shared" si="186"/>
        <v>11</v>
      </c>
      <c r="W1337">
        <f t="shared" si="187"/>
        <v>20</v>
      </c>
    </row>
    <row r="1338" spans="1:23" ht="45" x14ac:dyDescent="0.25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f t="shared" si="188"/>
        <v>41990.655416666668</v>
      </c>
      <c r="K1338">
        <v>1415825028</v>
      </c>
      <c r="L1338" s="14">
        <f t="shared" si="180"/>
        <v>41955.655416666668</v>
      </c>
      <c r="M1338" s="13">
        <f t="shared" si="181"/>
        <v>2014</v>
      </c>
      <c r="N1338" t="b">
        <v>0</v>
      </c>
      <c r="O1338">
        <v>224</v>
      </c>
      <c r="P1338" t="b">
        <v>0</v>
      </c>
      <c r="Q1338" t="s">
        <v>8272</v>
      </c>
      <c r="R1338" s="6">
        <f t="shared" si="182"/>
        <v>-0.15053</v>
      </c>
      <c r="S1338" s="10">
        <f t="shared" si="183"/>
        <v>379.22767857142856</v>
      </c>
      <c r="T1338" t="str">
        <f t="shared" si="184"/>
        <v>technology/</v>
      </c>
      <c r="U1338" t="str">
        <f t="shared" si="185"/>
        <v>wearables</v>
      </c>
      <c r="V1338">
        <f t="shared" si="186"/>
        <v>11</v>
      </c>
      <c r="W1338">
        <f t="shared" si="187"/>
        <v>20</v>
      </c>
    </row>
    <row r="1339" spans="1:23" ht="45" x14ac:dyDescent="0.25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f t="shared" si="188"/>
        <v>42797.368969907409</v>
      </c>
      <c r="K1339">
        <v>1485957079</v>
      </c>
      <c r="L1339" s="14">
        <f t="shared" si="180"/>
        <v>42767.368969907409</v>
      </c>
      <c r="M1339" s="13">
        <f t="shared" si="181"/>
        <v>2017</v>
      </c>
      <c r="N1339" t="b">
        <v>0</v>
      </c>
      <c r="O1339">
        <v>140</v>
      </c>
      <c r="P1339" t="b">
        <v>0</v>
      </c>
      <c r="Q1339" t="s">
        <v>8272</v>
      </c>
      <c r="R1339" s="6">
        <f t="shared" si="182"/>
        <v>-0.50617999999999996</v>
      </c>
      <c r="S1339" s="10">
        <f t="shared" si="183"/>
        <v>176.36428571428573</v>
      </c>
      <c r="T1339" t="str">
        <f t="shared" si="184"/>
        <v>technology/</v>
      </c>
      <c r="U1339" t="str">
        <f t="shared" si="185"/>
        <v>wearables</v>
      </c>
      <c r="V1339">
        <f t="shared" si="186"/>
        <v>11</v>
      </c>
      <c r="W1339">
        <f t="shared" si="187"/>
        <v>20</v>
      </c>
    </row>
    <row r="1340" spans="1:23" ht="45" x14ac:dyDescent="0.25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f t="shared" si="188"/>
        <v>42218.595289351848</v>
      </c>
      <c r="K1340">
        <v>1435951033</v>
      </c>
      <c r="L1340" s="14">
        <f t="shared" si="180"/>
        <v>42188.595289351848</v>
      </c>
      <c r="M1340" s="13">
        <f t="shared" si="181"/>
        <v>2015</v>
      </c>
      <c r="N1340" t="b">
        <v>0</v>
      </c>
      <c r="O1340">
        <v>15</v>
      </c>
      <c r="P1340" t="b">
        <v>0</v>
      </c>
      <c r="Q1340" t="s">
        <v>8272</v>
      </c>
      <c r="R1340" s="6">
        <f t="shared" si="182"/>
        <v>-0.96696666666666664</v>
      </c>
      <c r="S1340" s="10">
        <f t="shared" si="183"/>
        <v>66.066666666666663</v>
      </c>
      <c r="T1340" t="str">
        <f t="shared" si="184"/>
        <v>technology/</v>
      </c>
      <c r="U1340" t="str">
        <f t="shared" si="185"/>
        <v>wearables</v>
      </c>
      <c r="V1340">
        <f t="shared" si="186"/>
        <v>11</v>
      </c>
      <c r="W1340">
        <f t="shared" si="187"/>
        <v>20</v>
      </c>
    </row>
    <row r="1341" spans="1:23" ht="30" x14ac:dyDescent="0.25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f t="shared" si="188"/>
        <v>41981.480497685181</v>
      </c>
      <c r="K1341">
        <v>1414164715</v>
      </c>
      <c r="L1341" s="14">
        <f t="shared" si="180"/>
        <v>41936.438831018517</v>
      </c>
      <c r="M1341" s="13">
        <f t="shared" si="181"/>
        <v>2014</v>
      </c>
      <c r="N1341" t="b">
        <v>0</v>
      </c>
      <c r="O1341">
        <v>37</v>
      </c>
      <c r="P1341" t="b">
        <v>0</v>
      </c>
      <c r="Q1341" t="s">
        <v>8272</v>
      </c>
      <c r="R1341" s="6">
        <f t="shared" si="182"/>
        <v>-0.93366000000000005</v>
      </c>
      <c r="S1341" s="10">
        <f t="shared" si="183"/>
        <v>89.648648648648646</v>
      </c>
      <c r="T1341" t="str">
        <f t="shared" si="184"/>
        <v>technology/</v>
      </c>
      <c r="U1341" t="str">
        <f t="shared" si="185"/>
        <v>wearables</v>
      </c>
      <c r="V1341">
        <f t="shared" si="186"/>
        <v>11</v>
      </c>
      <c r="W1341">
        <f t="shared" si="187"/>
        <v>20</v>
      </c>
    </row>
    <row r="1342" spans="1:23" ht="45" x14ac:dyDescent="0.25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f t="shared" si="188"/>
        <v>41866.387187499997</v>
      </c>
      <c r="K1342">
        <v>1405520253</v>
      </c>
      <c r="L1342" s="14">
        <f t="shared" si="180"/>
        <v>41836.387187499997</v>
      </c>
      <c r="M1342" s="13">
        <f t="shared" si="181"/>
        <v>2014</v>
      </c>
      <c r="N1342" t="b">
        <v>0</v>
      </c>
      <c r="O1342">
        <v>0</v>
      </c>
      <c r="P1342" t="b">
        <v>0</v>
      </c>
      <c r="Q1342" t="s">
        <v>8272</v>
      </c>
      <c r="R1342" s="6">
        <f t="shared" si="182"/>
        <v>-1</v>
      </c>
      <c r="S1342" s="10" t="e">
        <f t="shared" si="183"/>
        <v>#DIV/0!</v>
      </c>
      <c r="T1342" t="str">
        <f t="shared" si="184"/>
        <v>technology/</v>
      </c>
      <c r="U1342" t="str">
        <f t="shared" si="185"/>
        <v>wearables</v>
      </c>
      <c r="V1342">
        <f t="shared" si="186"/>
        <v>11</v>
      </c>
      <c r="W1342">
        <f t="shared" si="187"/>
        <v>20</v>
      </c>
    </row>
    <row r="1343" spans="1:23" ht="45" x14ac:dyDescent="0.25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f t="shared" si="188"/>
        <v>42644.415706018517</v>
      </c>
      <c r="K1343">
        <v>1472569117</v>
      </c>
      <c r="L1343" s="14">
        <f t="shared" si="180"/>
        <v>42612.415706018517</v>
      </c>
      <c r="M1343" s="13">
        <f t="shared" si="181"/>
        <v>2016</v>
      </c>
      <c r="N1343" t="b">
        <v>0</v>
      </c>
      <c r="O1343">
        <v>46</v>
      </c>
      <c r="P1343" t="b">
        <v>0</v>
      </c>
      <c r="Q1343" t="s">
        <v>8272</v>
      </c>
      <c r="R1343" s="6">
        <f t="shared" si="182"/>
        <v>-0.2964</v>
      </c>
      <c r="S1343" s="10">
        <f t="shared" si="183"/>
        <v>382.39130434782606</v>
      </c>
      <c r="T1343" t="str">
        <f t="shared" si="184"/>
        <v>technology/</v>
      </c>
      <c r="U1343" t="str">
        <f t="shared" si="185"/>
        <v>wearables</v>
      </c>
      <c r="V1343">
        <f t="shared" si="186"/>
        <v>11</v>
      </c>
      <c r="W1343">
        <f t="shared" si="187"/>
        <v>20</v>
      </c>
    </row>
    <row r="1344" spans="1:23" ht="45" x14ac:dyDescent="0.25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f t="shared" si="188"/>
        <v>42202.608090277776</v>
      </c>
      <c r="K1344">
        <v>1434569739</v>
      </c>
      <c r="L1344" s="14">
        <f t="shared" si="180"/>
        <v>42172.608090277776</v>
      </c>
      <c r="M1344" s="13">
        <f t="shared" si="181"/>
        <v>2015</v>
      </c>
      <c r="N1344" t="b">
        <v>0</v>
      </c>
      <c r="O1344">
        <v>1</v>
      </c>
      <c r="P1344" t="b">
        <v>0</v>
      </c>
      <c r="Q1344" t="s">
        <v>8272</v>
      </c>
      <c r="R1344" s="6">
        <f t="shared" si="182"/>
        <v>-0.998</v>
      </c>
      <c r="S1344" s="10">
        <f t="shared" si="183"/>
        <v>100</v>
      </c>
      <c r="T1344" t="str">
        <f t="shared" si="184"/>
        <v>technology/</v>
      </c>
      <c r="U1344" t="str">
        <f t="shared" si="185"/>
        <v>wearables</v>
      </c>
      <c r="V1344">
        <f t="shared" si="186"/>
        <v>11</v>
      </c>
      <c r="W1344">
        <f t="shared" si="187"/>
        <v>20</v>
      </c>
    </row>
    <row r="1345" spans="1:23" ht="45" x14ac:dyDescent="0.25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f t="shared" si="188"/>
        <v>42600.957638888889</v>
      </c>
      <c r="K1345">
        <v>1466512683</v>
      </c>
      <c r="L1345" s="14">
        <f t="shared" si="180"/>
        <v>42542.318090277775</v>
      </c>
      <c r="M1345" s="13">
        <f t="shared" si="181"/>
        <v>2016</v>
      </c>
      <c r="N1345" t="b">
        <v>0</v>
      </c>
      <c r="O1345">
        <v>323</v>
      </c>
      <c r="P1345" t="b">
        <v>0</v>
      </c>
      <c r="Q1345" t="s">
        <v>8272</v>
      </c>
      <c r="R1345" s="6">
        <f t="shared" si="182"/>
        <v>2.298E-2</v>
      </c>
      <c r="S1345" s="10">
        <f t="shared" si="183"/>
        <v>158.35603715170279</v>
      </c>
      <c r="T1345" t="str">
        <f t="shared" si="184"/>
        <v>technology/</v>
      </c>
      <c r="U1345" t="str">
        <f t="shared" si="185"/>
        <v>wearables</v>
      </c>
      <c r="V1345">
        <f t="shared" si="186"/>
        <v>11</v>
      </c>
      <c r="W1345">
        <f t="shared" si="187"/>
        <v>20</v>
      </c>
    </row>
    <row r="1346" spans="1:23" ht="45" x14ac:dyDescent="0.25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f t="shared" si="188"/>
        <v>42551.581469907404</v>
      </c>
      <c r="K1346">
        <v>1464807439</v>
      </c>
      <c r="L1346" s="14">
        <f t="shared" si="180"/>
        <v>42522.581469907404</v>
      </c>
      <c r="M1346" s="13">
        <f t="shared" si="181"/>
        <v>2016</v>
      </c>
      <c r="N1346" t="b">
        <v>0</v>
      </c>
      <c r="O1346">
        <v>139</v>
      </c>
      <c r="P1346" t="b">
        <v>1</v>
      </c>
      <c r="Q1346" t="s">
        <v>8273</v>
      </c>
      <c r="R1346" s="6">
        <f t="shared" si="182"/>
        <v>2.7773333333333334</v>
      </c>
      <c r="S1346" s="10">
        <f t="shared" si="183"/>
        <v>40.762589928057551</v>
      </c>
      <c r="T1346" t="str">
        <f t="shared" si="184"/>
        <v>publishing/</v>
      </c>
      <c r="U1346" t="str">
        <f t="shared" si="185"/>
        <v>nonfiction</v>
      </c>
      <c r="V1346">
        <f t="shared" si="186"/>
        <v>11</v>
      </c>
      <c r="W1346">
        <f t="shared" si="187"/>
        <v>21</v>
      </c>
    </row>
    <row r="1347" spans="1:23" ht="45" x14ac:dyDescent="0.25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f t="shared" si="188"/>
        <v>41834.606006944443</v>
      </c>
      <c r="K1347">
        <v>1402342359</v>
      </c>
      <c r="L1347" s="14">
        <f t="shared" ref="L1347:L1410" si="189">(K1347/86400)+25569+(-5/24)</f>
        <v>41799.606006944443</v>
      </c>
      <c r="M1347" s="13">
        <f t="shared" ref="M1347:M1410" si="190">YEAR(L1347)</f>
        <v>2014</v>
      </c>
      <c r="N1347" t="b">
        <v>0</v>
      </c>
      <c r="O1347">
        <v>7</v>
      </c>
      <c r="P1347" t="b">
        <v>1</v>
      </c>
      <c r="Q1347" t="s">
        <v>8273</v>
      </c>
      <c r="R1347" s="6">
        <f t="shared" ref="R1347:R1410" si="191">(E1347-D1347)/D1347</f>
        <v>0.25</v>
      </c>
      <c r="S1347" s="10">
        <f t="shared" ref="S1347:S1410" si="192">E1347/O1347</f>
        <v>53.571428571428569</v>
      </c>
      <c r="T1347" t="str">
        <f t="shared" ref="T1347:T1410" si="193">LEFT(Q1347,V1347)</f>
        <v>publishing/</v>
      </c>
      <c r="U1347" t="str">
        <f t="shared" ref="U1347:U1410" si="194">RIGHT(Q1347, W1347-V1347)</f>
        <v>nonfiction</v>
      </c>
      <c r="V1347">
        <f t="shared" ref="V1347:V1410" si="195">FIND("/",Q1347)</f>
        <v>11</v>
      </c>
      <c r="W1347">
        <f t="shared" ref="W1347:W1410" si="196">LEN(Q1347)</f>
        <v>21</v>
      </c>
    </row>
    <row r="1348" spans="1:23" ht="45" x14ac:dyDescent="0.25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f t="shared" ref="J1348:J1411" si="197">(I1348/86400)+25569+(-5/24)</f>
        <v>41451.867488425924</v>
      </c>
      <c r="K1348">
        <v>1369705751</v>
      </c>
      <c r="L1348" s="14">
        <f t="shared" si="189"/>
        <v>41421.867488425924</v>
      </c>
      <c r="M1348" s="13">
        <f t="shared" si="190"/>
        <v>2013</v>
      </c>
      <c r="N1348" t="b">
        <v>0</v>
      </c>
      <c r="O1348">
        <v>149</v>
      </c>
      <c r="P1348" t="b">
        <v>1</v>
      </c>
      <c r="Q1348" t="s">
        <v>8273</v>
      </c>
      <c r="R1348" s="6">
        <f t="shared" si="191"/>
        <v>0.47326530612244899</v>
      </c>
      <c r="S1348" s="10">
        <f t="shared" si="192"/>
        <v>48.449664429530202</v>
      </c>
      <c r="T1348" t="str">
        <f t="shared" si="193"/>
        <v>publishing/</v>
      </c>
      <c r="U1348" t="str">
        <f t="shared" si="194"/>
        <v>nonfiction</v>
      </c>
      <c r="V1348">
        <f t="shared" si="195"/>
        <v>11</v>
      </c>
      <c r="W1348">
        <f t="shared" si="196"/>
        <v>21</v>
      </c>
    </row>
    <row r="1349" spans="1:23" ht="45" x14ac:dyDescent="0.25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f t="shared" si="197"/>
        <v>42070.429687499993</v>
      </c>
      <c r="K1349">
        <v>1423149525</v>
      </c>
      <c r="L1349" s="14">
        <f t="shared" si="189"/>
        <v>42040.429687499993</v>
      </c>
      <c r="M1349" s="13">
        <f t="shared" si="190"/>
        <v>2015</v>
      </c>
      <c r="N1349" t="b">
        <v>0</v>
      </c>
      <c r="O1349">
        <v>31</v>
      </c>
      <c r="P1349" t="b">
        <v>1</v>
      </c>
      <c r="Q1349" t="s">
        <v>8273</v>
      </c>
      <c r="R1349" s="6">
        <f t="shared" si="191"/>
        <v>2.1999999999999999E-2</v>
      </c>
      <c r="S1349" s="10">
        <f t="shared" si="192"/>
        <v>82.41935483870968</v>
      </c>
      <c r="T1349" t="str">
        <f t="shared" si="193"/>
        <v>publishing/</v>
      </c>
      <c r="U1349" t="str">
        <f t="shared" si="194"/>
        <v>nonfiction</v>
      </c>
      <c r="V1349">
        <f t="shared" si="195"/>
        <v>11</v>
      </c>
      <c r="W1349">
        <f t="shared" si="196"/>
        <v>21</v>
      </c>
    </row>
    <row r="1350" spans="1:23" ht="45" x14ac:dyDescent="0.25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f t="shared" si="197"/>
        <v>41991.297835648147</v>
      </c>
      <c r="K1350">
        <v>1416485333</v>
      </c>
      <c r="L1350" s="14">
        <f t="shared" si="189"/>
        <v>41963.297835648147</v>
      </c>
      <c r="M1350" s="13">
        <f t="shared" si="190"/>
        <v>2014</v>
      </c>
      <c r="N1350" t="b">
        <v>0</v>
      </c>
      <c r="O1350">
        <v>26</v>
      </c>
      <c r="P1350" t="b">
        <v>1</v>
      </c>
      <c r="Q1350" t="s">
        <v>8273</v>
      </c>
      <c r="R1350" s="6">
        <f t="shared" si="191"/>
        <v>1.872340425531915E-2</v>
      </c>
      <c r="S1350" s="10">
        <f t="shared" si="192"/>
        <v>230.19230769230768</v>
      </c>
      <c r="T1350" t="str">
        <f t="shared" si="193"/>
        <v>publishing/</v>
      </c>
      <c r="U1350" t="str">
        <f t="shared" si="194"/>
        <v>nonfiction</v>
      </c>
      <c r="V1350">
        <f t="shared" si="195"/>
        <v>11</v>
      </c>
      <c r="W1350">
        <f t="shared" si="196"/>
        <v>21</v>
      </c>
    </row>
    <row r="1351" spans="1:23" ht="45" x14ac:dyDescent="0.25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f t="shared" si="197"/>
        <v>42354.082638888889</v>
      </c>
      <c r="K1351">
        <v>1447055935</v>
      </c>
      <c r="L1351" s="14">
        <f t="shared" si="189"/>
        <v>42317.124247685184</v>
      </c>
      <c r="M1351" s="13">
        <f t="shared" si="190"/>
        <v>2015</v>
      </c>
      <c r="N1351" t="b">
        <v>0</v>
      </c>
      <c r="O1351">
        <v>172</v>
      </c>
      <c r="P1351" t="b">
        <v>1</v>
      </c>
      <c r="Q1351" t="s">
        <v>8273</v>
      </c>
      <c r="R1351" s="6">
        <f t="shared" si="191"/>
        <v>1.042</v>
      </c>
      <c r="S1351" s="10">
        <f t="shared" si="192"/>
        <v>59.360465116279073</v>
      </c>
      <c r="T1351" t="str">
        <f t="shared" si="193"/>
        <v>publishing/</v>
      </c>
      <c r="U1351" t="str">
        <f t="shared" si="194"/>
        <v>nonfiction</v>
      </c>
      <c r="V1351">
        <f t="shared" si="195"/>
        <v>11</v>
      </c>
      <c r="W1351">
        <f t="shared" si="196"/>
        <v>21</v>
      </c>
    </row>
    <row r="1352" spans="1:23" ht="45" x14ac:dyDescent="0.25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f t="shared" si="197"/>
        <v>42363.804791666662</v>
      </c>
      <c r="K1352">
        <v>1448497134</v>
      </c>
      <c r="L1352" s="14">
        <f t="shared" si="189"/>
        <v>42333.804791666662</v>
      </c>
      <c r="M1352" s="13">
        <f t="shared" si="190"/>
        <v>2015</v>
      </c>
      <c r="N1352" t="b">
        <v>0</v>
      </c>
      <c r="O1352">
        <v>78</v>
      </c>
      <c r="P1352" t="b">
        <v>1</v>
      </c>
      <c r="Q1352" t="s">
        <v>8273</v>
      </c>
      <c r="R1352" s="6">
        <f t="shared" si="191"/>
        <v>4.0500000000000001E-2</v>
      </c>
      <c r="S1352" s="10">
        <f t="shared" si="192"/>
        <v>66.698717948717942</v>
      </c>
      <c r="T1352" t="str">
        <f t="shared" si="193"/>
        <v>publishing/</v>
      </c>
      <c r="U1352" t="str">
        <f t="shared" si="194"/>
        <v>nonfiction</v>
      </c>
      <c r="V1352">
        <f t="shared" si="195"/>
        <v>11</v>
      </c>
      <c r="W1352">
        <f t="shared" si="196"/>
        <v>21</v>
      </c>
    </row>
    <row r="1353" spans="1:23" ht="30" x14ac:dyDescent="0.25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f t="shared" si="197"/>
        <v>42412.531759259255</v>
      </c>
      <c r="K1353">
        <v>1452707144</v>
      </c>
      <c r="L1353" s="14">
        <f t="shared" si="189"/>
        <v>42382.531759259255</v>
      </c>
      <c r="M1353" s="13">
        <f t="shared" si="190"/>
        <v>2016</v>
      </c>
      <c r="N1353" t="b">
        <v>0</v>
      </c>
      <c r="O1353">
        <v>120</v>
      </c>
      <c r="P1353" t="b">
        <v>1</v>
      </c>
      <c r="Q1353" t="s">
        <v>8273</v>
      </c>
      <c r="R1353" s="6">
        <f t="shared" si="191"/>
        <v>1.265E-2</v>
      </c>
      <c r="S1353" s="10">
        <f t="shared" si="192"/>
        <v>168.77500000000001</v>
      </c>
      <c r="T1353" t="str">
        <f t="shared" si="193"/>
        <v>publishing/</v>
      </c>
      <c r="U1353" t="str">
        <f t="shared" si="194"/>
        <v>nonfiction</v>
      </c>
      <c r="V1353">
        <f t="shared" si="195"/>
        <v>11</v>
      </c>
      <c r="W1353">
        <f t="shared" si="196"/>
        <v>21</v>
      </c>
    </row>
    <row r="1354" spans="1:23" ht="45" x14ac:dyDescent="0.25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f t="shared" si="197"/>
        <v>42251.957638888889</v>
      </c>
      <c r="K1354">
        <v>1436968366</v>
      </c>
      <c r="L1354" s="14">
        <f t="shared" si="189"/>
        <v>42200.369976851849</v>
      </c>
      <c r="M1354" s="13">
        <f t="shared" si="190"/>
        <v>2015</v>
      </c>
      <c r="N1354" t="b">
        <v>0</v>
      </c>
      <c r="O1354">
        <v>227</v>
      </c>
      <c r="P1354" t="b">
        <v>1</v>
      </c>
      <c r="Q1354" t="s">
        <v>8273</v>
      </c>
      <c r="R1354" s="6">
        <f t="shared" si="191"/>
        <v>0.3614</v>
      </c>
      <c r="S1354" s="10">
        <f t="shared" si="192"/>
        <v>59.973568281938327</v>
      </c>
      <c r="T1354" t="str">
        <f t="shared" si="193"/>
        <v>publishing/</v>
      </c>
      <c r="U1354" t="str">
        <f t="shared" si="194"/>
        <v>nonfiction</v>
      </c>
      <c r="V1354">
        <f t="shared" si="195"/>
        <v>11</v>
      </c>
      <c r="W1354">
        <f t="shared" si="196"/>
        <v>21</v>
      </c>
    </row>
    <row r="1355" spans="1:23" ht="30" x14ac:dyDescent="0.25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f t="shared" si="197"/>
        <v>41343.791666666664</v>
      </c>
      <c r="K1355">
        <v>1359946188</v>
      </c>
      <c r="L1355" s="14">
        <f t="shared" si="189"/>
        <v>41308.909583333334</v>
      </c>
      <c r="M1355" s="13">
        <f t="shared" si="190"/>
        <v>2013</v>
      </c>
      <c r="N1355" t="b">
        <v>0</v>
      </c>
      <c r="O1355">
        <v>42</v>
      </c>
      <c r="P1355" t="b">
        <v>1</v>
      </c>
      <c r="Q1355" t="s">
        <v>8273</v>
      </c>
      <c r="R1355" s="6">
        <f t="shared" si="191"/>
        <v>0.33600000000000002</v>
      </c>
      <c r="S1355" s="10">
        <f t="shared" si="192"/>
        <v>31.80952380952381</v>
      </c>
      <c r="T1355" t="str">
        <f t="shared" si="193"/>
        <v>publishing/</v>
      </c>
      <c r="U1355" t="str">
        <f t="shared" si="194"/>
        <v>nonfiction</v>
      </c>
      <c r="V1355">
        <f t="shared" si="195"/>
        <v>11</v>
      </c>
      <c r="W1355">
        <f t="shared" si="196"/>
        <v>21</v>
      </c>
    </row>
    <row r="1356" spans="1:23" ht="45" x14ac:dyDescent="0.25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f t="shared" si="197"/>
        <v>42532.599293981482</v>
      </c>
      <c r="K1356">
        <v>1463080979</v>
      </c>
      <c r="L1356" s="14">
        <f t="shared" si="189"/>
        <v>42502.599293981482</v>
      </c>
      <c r="M1356" s="13">
        <f t="shared" si="190"/>
        <v>2016</v>
      </c>
      <c r="N1356" t="b">
        <v>0</v>
      </c>
      <c r="O1356">
        <v>64</v>
      </c>
      <c r="P1356" t="b">
        <v>1</v>
      </c>
      <c r="Q1356" t="s">
        <v>8273</v>
      </c>
      <c r="R1356" s="6">
        <f t="shared" si="191"/>
        <v>0.30249999999999999</v>
      </c>
      <c r="S1356" s="10">
        <f t="shared" si="192"/>
        <v>24.421875</v>
      </c>
      <c r="T1356" t="str">
        <f t="shared" si="193"/>
        <v>publishing/</v>
      </c>
      <c r="U1356" t="str">
        <f t="shared" si="194"/>
        <v>nonfiction</v>
      </c>
      <c r="V1356">
        <f t="shared" si="195"/>
        <v>11</v>
      </c>
      <c r="W1356">
        <f t="shared" si="196"/>
        <v>21</v>
      </c>
    </row>
    <row r="1357" spans="1:23" ht="45" x14ac:dyDescent="0.25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f t="shared" si="197"/>
        <v>41243.208333333328</v>
      </c>
      <c r="K1357">
        <v>1351663605</v>
      </c>
      <c r="L1357" s="14">
        <f t="shared" si="189"/>
        <v>41213.046354166661</v>
      </c>
      <c r="M1357" s="13">
        <f t="shared" si="190"/>
        <v>2012</v>
      </c>
      <c r="N1357" t="b">
        <v>0</v>
      </c>
      <c r="O1357">
        <v>121</v>
      </c>
      <c r="P1357" t="b">
        <v>1</v>
      </c>
      <c r="Q1357" t="s">
        <v>8273</v>
      </c>
      <c r="R1357" s="6">
        <f t="shared" si="191"/>
        <v>0.2268</v>
      </c>
      <c r="S1357" s="10">
        <f t="shared" si="192"/>
        <v>25.347107438016529</v>
      </c>
      <c r="T1357" t="str">
        <f t="shared" si="193"/>
        <v>publishing/</v>
      </c>
      <c r="U1357" t="str">
        <f t="shared" si="194"/>
        <v>nonfiction</v>
      </c>
      <c r="V1357">
        <f t="shared" si="195"/>
        <v>11</v>
      </c>
      <c r="W1357">
        <f t="shared" si="196"/>
        <v>21</v>
      </c>
    </row>
    <row r="1358" spans="1:23" ht="45" x14ac:dyDescent="0.25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f t="shared" si="197"/>
        <v>41459.830555555549</v>
      </c>
      <c r="K1358">
        <v>1370393760</v>
      </c>
      <c r="L1358" s="14">
        <f t="shared" si="189"/>
        <v>41429.830555555549</v>
      </c>
      <c r="M1358" s="13">
        <f t="shared" si="190"/>
        <v>2013</v>
      </c>
      <c r="N1358" t="b">
        <v>0</v>
      </c>
      <c r="O1358">
        <v>87</v>
      </c>
      <c r="P1358" t="b">
        <v>1</v>
      </c>
      <c r="Q1358" t="s">
        <v>8273</v>
      </c>
      <c r="R1358" s="6">
        <f t="shared" si="191"/>
        <v>0.82810588235294125</v>
      </c>
      <c r="S1358" s="10">
        <f t="shared" si="192"/>
        <v>71.443218390804603</v>
      </c>
      <c r="T1358" t="str">
        <f t="shared" si="193"/>
        <v>publishing/</v>
      </c>
      <c r="U1358" t="str">
        <f t="shared" si="194"/>
        <v>nonfiction</v>
      </c>
      <c r="V1358">
        <f t="shared" si="195"/>
        <v>11</v>
      </c>
      <c r="W1358">
        <f t="shared" si="196"/>
        <v>21</v>
      </c>
    </row>
    <row r="1359" spans="1:23" ht="45" x14ac:dyDescent="0.25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f t="shared" si="197"/>
        <v>41334.040972222218</v>
      </c>
      <c r="K1359">
        <v>1359587137</v>
      </c>
      <c r="L1359" s="14">
        <f t="shared" si="189"/>
        <v>41304.753900462958</v>
      </c>
      <c r="M1359" s="13">
        <f t="shared" si="190"/>
        <v>2013</v>
      </c>
      <c r="N1359" t="b">
        <v>0</v>
      </c>
      <c r="O1359">
        <v>65</v>
      </c>
      <c r="P1359" t="b">
        <v>1</v>
      </c>
      <c r="Q1359" t="s">
        <v>8273</v>
      </c>
      <c r="R1359" s="6">
        <f t="shared" si="191"/>
        <v>0.253</v>
      </c>
      <c r="S1359" s="10">
        <f t="shared" si="192"/>
        <v>38.553846153846152</v>
      </c>
      <c r="T1359" t="str">
        <f t="shared" si="193"/>
        <v>publishing/</v>
      </c>
      <c r="U1359" t="str">
        <f t="shared" si="194"/>
        <v>nonfiction</v>
      </c>
      <c r="V1359">
        <f t="shared" si="195"/>
        <v>11</v>
      </c>
      <c r="W1359">
        <f t="shared" si="196"/>
        <v>21</v>
      </c>
    </row>
    <row r="1360" spans="1:23" ht="45" x14ac:dyDescent="0.25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f t="shared" si="197"/>
        <v>40719.362534722219</v>
      </c>
      <c r="K1360">
        <v>1306417323</v>
      </c>
      <c r="L1360" s="14">
        <f t="shared" si="189"/>
        <v>40689.362534722219</v>
      </c>
      <c r="M1360" s="13">
        <f t="shared" si="190"/>
        <v>2011</v>
      </c>
      <c r="N1360" t="b">
        <v>0</v>
      </c>
      <c r="O1360">
        <v>49</v>
      </c>
      <c r="P1360" t="b">
        <v>1</v>
      </c>
      <c r="Q1360" t="s">
        <v>8273</v>
      </c>
      <c r="R1360" s="6">
        <f t="shared" si="191"/>
        <v>0.11666666666666667</v>
      </c>
      <c r="S1360" s="10">
        <f t="shared" si="192"/>
        <v>68.367346938775512</v>
      </c>
      <c r="T1360" t="str">
        <f t="shared" si="193"/>
        <v>publishing/</v>
      </c>
      <c r="U1360" t="str">
        <f t="shared" si="194"/>
        <v>nonfiction</v>
      </c>
      <c r="V1360">
        <f t="shared" si="195"/>
        <v>11</v>
      </c>
      <c r="W1360">
        <f t="shared" si="196"/>
        <v>21</v>
      </c>
    </row>
    <row r="1361" spans="1:23" ht="45" x14ac:dyDescent="0.25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f t="shared" si="197"/>
        <v>40730.606365740736</v>
      </c>
      <c r="K1361">
        <v>1304623990</v>
      </c>
      <c r="L1361" s="14">
        <f t="shared" si="189"/>
        <v>40668.606365740736</v>
      </c>
      <c r="M1361" s="13">
        <f t="shared" si="190"/>
        <v>2011</v>
      </c>
      <c r="N1361" t="b">
        <v>0</v>
      </c>
      <c r="O1361">
        <v>19</v>
      </c>
      <c r="P1361" t="b">
        <v>1</v>
      </c>
      <c r="Q1361" t="s">
        <v>8273</v>
      </c>
      <c r="R1361" s="6">
        <f t="shared" si="191"/>
        <v>0.15757575757575756</v>
      </c>
      <c r="S1361" s="10">
        <f t="shared" si="192"/>
        <v>40.210526315789473</v>
      </c>
      <c r="T1361" t="str">
        <f t="shared" si="193"/>
        <v>publishing/</v>
      </c>
      <c r="U1361" t="str">
        <f t="shared" si="194"/>
        <v>nonfiction</v>
      </c>
      <c r="V1361">
        <f t="shared" si="195"/>
        <v>11</v>
      </c>
      <c r="W1361">
        <f t="shared" si="196"/>
        <v>21</v>
      </c>
    </row>
    <row r="1362" spans="1:23" ht="30" x14ac:dyDescent="0.25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f t="shared" si="197"/>
        <v>41123.692361111105</v>
      </c>
      <c r="K1362">
        <v>1341524220</v>
      </c>
      <c r="L1362" s="14">
        <f t="shared" si="189"/>
        <v>41095.692361111105</v>
      </c>
      <c r="M1362" s="13">
        <f t="shared" si="190"/>
        <v>2012</v>
      </c>
      <c r="N1362" t="b">
        <v>0</v>
      </c>
      <c r="O1362">
        <v>81</v>
      </c>
      <c r="P1362" t="b">
        <v>1</v>
      </c>
      <c r="Q1362" t="s">
        <v>8273</v>
      </c>
      <c r="R1362" s="6">
        <f t="shared" si="191"/>
        <v>0.73199999999999998</v>
      </c>
      <c r="S1362" s="10">
        <f t="shared" si="192"/>
        <v>32.074074074074076</v>
      </c>
      <c r="T1362" t="str">
        <f t="shared" si="193"/>
        <v>publishing/</v>
      </c>
      <c r="U1362" t="str">
        <f t="shared" si="194"/>
        <v>nonfiction</v>
      </c>
      <c r="V1362">
        <f t="shared" si="195"/>
        <v>11</v>
      </c>
      <c r="W1362">
        <f t="shared" si="196"/>
        <v>21</v>
      </c>
    </row>
    <row r="1363" spans="1:23" ht="45" x14ac:dyDescent="0.25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f t="shared" si="197"/>
        <v>41811.508935185186</v>
      </c>
      <c r="K1363">
        <v>1400778772</v>
      </c>
      <c r="L1363" s="14">
        <f t="shared" si="189"/>
        <v>41781.508935185186</v>
      </c>
      <c r="M1363" s="13">
        <f t="shared" si="190"/>
        <v>2014</v>
      </c>
      <c r="N1363" t="b">
        <v>0</v>
      </c>
      <c r="O1363">
        <v>264</v>
      </c>
      <c r="P1363" t="b">
        <v>1</v>
      </c>
      <c r="Q1363" t="s">
        <v>8273</v>
      </c>
      <c r="R1363" s="6">
        <f t="shared" si="191"/>
        <v>0.25983333333333336</v>
      </c>
      <c r="S1363" s="10">
        <f t="shared" si="192"/>
        <v>28.632575757575758</v>
      </c>
      <c r="T1363" t="str">
        <f t="shared" si="193"/>
        <v>publishing/</v>
      </c>
      <c r="U1363" t="str">
        <f t="shared" si="194"/>
        <v>nonfiction</v>
      </c>
      <c r="V1363">
        <f t="shared" si="195"/>
        <v>11</v>
      </c>
      <c r="W1363">
        <f t="shared" si="196"/>
        <v>21</v>
      </c>
    </row>
    <row r="1364" spans="1:23" ht="30" x14ac:dyDescent="0.25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f t="shared" si="197"/>
        <v>41524.726053240738</v>
      </c>
      <c r="K1364">
        <v>1373408731</v>
      </c>
      <c r="L1364" s="14">
        <f t="shared" si="189"/>
        <v>41464.726053240738</v>
      </c>
      <c r="M1364" s="13">
        <f t="shared" si="190"/>
        <v>2013</v>
      </c>
      <c r="N1364" t="b">
        <v>0</v>
      </c>
      <c r="O1364">
        <v>25</v>
      </c>
      <c r="P1364" t="b">
        <v>1</v>
      </c>
      <c r="Q1364" t="s">
        <v>8273</v>
      </c>
      <c r="R1364" s="6">
        <f t="shared" si="191"/>
        <v>9.0999999999999998E-2</v>
      </c>
      <c r="S1364" s="10">
        <f t="shared" si="192"/>
        <v>43.64</v>
      </c>
      <c r="T1364" t="str">
        <f t="shared" si="193"/>
        <v>publishing/</v>
      </c>
      <c r="U1364" t="str">
        <f t="shared" si="194"/>
        <v>nonfiction</v>
      </c>
      <c r="V1364">
        <f t="shared" si="195"/>
        <v>11</v>
      </c>
      <c r="W1364">
        <f t="shared" si="196"/>
        <v>21</v>
      </c>
    </row>
    <row r="1365" spans="1:23" ht="45" x14ac:dyDescent="0.25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f t="shared" si="197"/>
        <v>42415.124305555553</v>
      </c>
      <c r="K1365">
        <v>1453925727</v>
      </c>
      <c r="L1365" s="14">
        <f t="shared" si="189"/>
        <v>42396.635729166665</v>
      </c>
      <c r="M1365" s="13">
        <f t="shared" si="190"/>
        <v>2016</v>
      </c>
      <c r="N1365" t="b">
        <v>0</v>
      </c>
      <c r="O1365">
        <v>5</v>
      </c>
      <c r="P1365" t="b">
        <v>1</v>
      </c>
      <c r="Q1365" t="s">
        <v>8273</v>
      </c>
      <c r="R1365" s="6">
        <f t="shared" si="191"/>
        <v>0</v>
      </c>
      <c r="S1365" s="10">
        <f t="shared" si="192"/>
        <v>40</v>
      </c>
      <c r="T1365" t="str">
        <f t="shared" si="193"/>
        <v>publishing/</v>
      </c>
      <c r="U1365" t="str">
        <f t="shared" si="194"/>
        <v>nonfiction</v>
      </c>
      <c r="V1365">
        <f t="shared" si="195"/>
        <v>11</v>
      </c>
      <c r="W1365">
        <f t="shared" si="196"/>
        <v>21</v>
      </c>
    </row>
    <row r="1366" spans="1:23" ht="45" x14ac:dyDescent="0.25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f t="shared" si="197"/>
        <v>42011.487337962964</v>
      </c>
      <c r="K1366">
        <v>1415464906</v>
      </c>
      <c r="L1366" s="14">
        <f t="shared" si="189"/>
        <v>41951.487337962964</v>
      </c>
      <c r="M1366" s="13">
        <f t="shared" si="190"/>
        <v>2014</v>
      </c>
      <c r="N1366" t="b">
        <v>0</v>
      </c>
      <c r="O1366">
        <v>144</v>
      </c>
      <c r="P1366" t="b">
        <v>1</v>
      </c>
      <c r="Q1366" t="s">
        <v>8275</v>
      </c>
      <c r="R1366" s="6">
        <f t="shared" si="191"/>
        <v>0.18642857142857142</v>
      </c>
      <c r="S1366" s="10">
        <f t="shared" si="192"/>
        <v>346.04166666666669</v>
      </c>
      <c r="T1366" t="str">
        <f t="shared" si="193"/>
        <v>music/</v>
      </c>
      <c r="U1366" t="str">
        <f t="shared" si="194"/>
        <v>rock</v>
      </c>
      <c r="V1366">
        <f t="shared" si="195"/>
        <v>6</v>
      </c>
      <c r="W1366">
        <f t="shared" si="196"/>
        <v>10</v>
      </c>
    </row>
    <row r="1367" spans="1:23" ht="45" x14ac:dyDescent="0.25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f t="shared" si="197"/>
        <v>42079.483240740738</v>
      </c>
      <c r="K1367">
        <v>1423935352</v>
      </c>
      <c r="L1367" s="14">
        <f t="shared" si="189"/>
        <v>42049.524907407402</v>
      </c>
      <c r="M1367" s="13">
        <f t="shared" si="190"/>
        <v>2015</v>
      </c>
      <c r="N1367" t="b">
        <v>0</v>
      </c>
      <c r="O1367">
        <v>92</v>
      </c>
      <c r="P1367" t="b">
        <v>1</v>
      </c>
      <c r="Q1367" t="s">
        <v>8275</v>
      </c>
      <c r="R1367" s="6">
        <f t="shared" si="191"/>
        <v>2.6666666666666666E-3</v>
      </c>
      <c r="S1367" s="10">
        <f t="shared" si="192"/>
        <v>81.739130434782609</v>
      </c>
      <c r="T1367" t="str">
        <f t="shared" si="193"/>
        <v>music/</v>
      </c>
      <c r="U1367" t="str">
        <f t="shared" si="194"/>
        <v>rock</v>
      </c>
      <c r="V1367">
        <f t="shared" si="195"/>
        <v>6</v>
      </c>
      <c r="W1367">
        <f t="shared" si="196"/>
        <v>10</v>
      </c>
    </row>
    <row r="1368" spans="1:23" x14ac:dyDescent="0.25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f t="shared" si="197"/>
        <v>41969.829432870371</v>
      </c>
      <c r="K1368">
        <v>1413158063</v>
      </c>
      <c r="L1368" s="14">
        <f t="shared" si="189"/>
        <v>41924.787766203699</v>
      </c>
      <c r="M1368" s="13">
        <f t="shared" si="190"/>
        <v>2014</v>
      </c>
      <c r="N1368" t="b">
        <v>0</v>
      </c>
      <c r="O1368">
        <v>147</v>
      </c>
      <c r="P1368" t="b">
        <v>1</v>
      </c>
      <c r="Q1368" t="s">
        <v>8275</v>
      </c>
      <c r="R1368" s="6">
        <f t="shared" si="191"/>
        <v>0.26489200000000007</v>
      </c>
      <c r="S1368" s="10">
        <f t="shared" si="192"/>
        <v>64.535306122448986</v>
      </c>
      <c r="T1368" t="str">
        <f t="shared" si="193"/>
        <v>music/</v>
      </c>
      <c r="U1368" t="str">
        <f t="shared" si="194"/>
        <v>rock</v>
      </c>
      <c r="V1368">
        <f t="shared" si="195"/>
        <v>6</v>
      </c>
      <c r="W1368">
        <f t="shared" si="196"/>
        <v>10</v>
      </c>
    </row>
    <row r="1369" spans="1:23" ht="45" x14ac:dyDescent="0.25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f t="shared" si="197"/>
        <v>42321.836226851847</v>
      </c>
      <c r="K1369">
        <v>1444867450</v>
      </c>
      <c r="L1369" s="14">
        <f t="shared" si="189"/>
        <v>42291.794560185182</v>
      </c>
      <c r="M1369" s="13">
        <f t="shared" si="190"/>
        <v>2015</v>
      </c>
      <c r="N1369" t="b">
        <v>0</v>
      </c>
      <c r="O1369">
        <v>90</v>
      </c>
      <c r="P1369" t="b">
        <v>1</v>
      </c>
      <c r="Q1369" t="s">
        <v>8275</v>
      </c>
      <c r="R1369" s="6">
        <f t="shared" si="191"/>
        <v>0.1426</v>
      </c>
      <c r="S1369" s="10">
        <f t="shared" si="192"/>
        <v>63.477777777777774</v>
      </c>
      <c r="T1369" t="str">
        <f t="shared" si="193"/>
        <v>music/</v>
      </c>
      <c r="U1369" t="str">
        <f t="shared" si="194"/>
        <v>rock</v>
      </c>
      <c r="V1369">
        <f t="shared" si="195"/>
        <v>6</v>
      </c>
      <c r="W1369">
        <f t="shared" si="196"/>
        <v>10</v>
      </c>
    </row>
    <row r="1370" spans="1:23" ht="45" x14ac:dyDescent="0.25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f t="shared" si="197"/>
        <v>42169.982569444437</v>
      </c>
      <c r="K1370">
        <v>1432269294</v>
      </c>
      <c r="L1370" s="14">
        <f t="shared" si="189"/>
        <v>42145.982569444437</v>
      </c>
      <c r="M1370" s="13">
        <f t="shared" si="190"/>
        <v>2015</v>
      </c>
      <c r="N1370" t="b">
        <v>0</v>
      </c>
      <c r="O1370">
        <v>87</v>
      </c>
      <c r="P1370" t="b">
        <v>1</v>
      </c>
      <c r="Q1370" t="s">
        <v>8275</v>
      </c>
      <c r="R1370" s="6">
        <f t="shared" si="191"/>
        <v>0.107</v>
      </c>
      <c r="S1370" s="10">
        <f t="shared" si="192"/>
        <v>63.620689655172413</v>
      </c>
      <c r="T1370" t="str">
        <f t="shared" si="193"/>
        <v>music/</v>
      </c>
      <c r="U1370" t="str">
        <f t="shared" si="194"/>
        <v>rock</v>
      </c>
      <c r="V1370">
        <f t="shared" si="195"/>
        <v>6</v>
      </c>
      <c r="W1370">
        <f t="shared" si="196"/>
        <v>10</v>
      </c>
    </row>
    <row r="1371" spans="1:23" ht="45" x14ac:dyDescent="0.25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f t="shared" si="197"/>
        <v>41740.385949074072</v>
      </c>
      <c r="K1371">
        <v>1394633746</v>
      </c>
      <c r="L1371" s="14">
        <f t="shared" si="189"/>
        <v>41710.385949074072</v>
      </c>
      <c r="M1371" s="13">
        <f t="shared" si="190"/>
        <v>2014</v>
      </c>
      <c r="N1371" t="b">
        <v>0</v>
      </c>
      <c r="O1371">
        <v>406</v>
      </c>
      <c r="P1371" t="b">
        <v>1</v>
      </c>
      <c r="Q1371" t="s">
        <v>8275</v>
      </c>
      <c r="R1371" s="6">
        <f t="shared" si="191"/>
        <v>5.3480531520395468E-2</v>
      </c>
      <c r="S1371" s="10">
        <f t="shared" si="192"/>
        <v>83.967068965517228</v>
      </c>
      <c r="T1371" t="str">
        <f t="shared" si="193"/>
        <v>music/</v>
      </c>
      <c r="U1371" t="str">
        <f t="shared" si="194"/>
        <v>rock</v>
      </c>
      <c r="V1371">
        <f t="shared" si="195"/>
        <v>6</v>
      </c>
      <c r="W1371">
        <f t="shared" si="196"/>
        <v>10</v>
      </c>
    </row>
    <row r="1372" spans="1:23" ht="30" x14ac:dyDescent="0.25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f t="shared" si="197"/>
        <v>41562.795023148145</v>
      </c>
      <c r="K1372">
        <v>1380585890</v>
      </c>
      <c r="L1372" s="14">
        <f t="shared" si="189"/>
        <v>41547.795023148145</v>
      </c>
      <c r="M1372" s="13">
        <f t="shared" si="190"/>
        <v>2013</v>
      </c>
      <c r="N1372" t="b">
        <v>0</v>
      </c>
      <c r="O1372">
        <v>20</v>
      </c>
      <c r="P1372" t="b">
        <v>1</v>
      </c>
      <c r="Q1372" t="s">
        <v>8275</v>
      </c>
      <c r="R1372" s="6">
        <f t="shared" si="191"/>
        <v>3.6666666666666667E-2</v>
      </c>
      <c r="S1372" s="10">
        <f t="shared" si="192"/>
        <v>77.75</v>
      </c>
      <c r="T1372" t="str">
        <f t="shared" si="193"/>
        <v>music/</v>
      </c>
      <c r="U1372" t="str">
        <f t="shared" si="194"/>
        <v>rock</v>
      </c>
      <c r="V1372">
        <f t="shared" si="195"/>
        <v>6</v>
      </c>
      <c r="W1372">
        <f t="shared" si="196"/>
        <v>10</v>
      </c>
    </row>
    <row r="1373" spans="1:23" ht="45" x14ac:dyDescent="0.25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f t="shared" si="197"/>
        <v>42131.550254629627</v>
      </c>
      <c r="K1373">
        <v>1428430342</v>
      </c>
      <c r="L1373" s="14">
        <f t="shared" si="189"/>
        <v>42101.550254629627</v>
      </c>
      <c r="M1373" s="13">
        <f t="shared" si="190"/>
        <v>2015</v>
      </c>
      <c r="N1373" t="b">
        <v>0</v>
      </c>
      <c r="O1373">
        <v>70</v>
      </c>
      <c r="P1373" t="b">
        <v>1</v>
      </c>
      <c r="Q1373" t="s">
        <v>8275</v>
      </c>
      <c r="R1373" s="6">
        <f t="shared" si="191"/>
        <v>7.0867266752393202E-2</v>
      </c>
      <c r="S1373" s="10">
        <f t="shared" si="192"/>
        <v>107.07142857142857</v>
      </c>
      <c r="T1373" t="str">
        <f t="shared" si="193"/>
        <v>music/</v>
      </c>
      <c r="U1373" t="str">
        <f t="shared" si="194"/>
        <v>rock</v>
      </c>
      <c r="V1373">
        <f t="shared" si="195"/>
        <v>6</v>
      </c>
      <c r="W1373">
        <f t="shared" si="196"/>
        <v>10</v>
      </c>
    </row>
    <row r="1374" spans="1:23" x14ac:dyDescent="0.25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f t="shared" si="197"/>
        <v>41102.53162037037</v>
      </c>
      <c r="K1374">
        <v>1339523132</v>
      </c>
      <c r="L1374" s="14">
        <f t="shared" si="189"/>
        <v>41072.53162037037</v>
      </c>
      <c r="M1374" s="13">
        <f t="shared" si="190"/>
        <v>2012</v>
      </c>
      <c r="N1374" t="b">
        <v>0</v>
      </c>
      <c r="O1374">
        <v>16</v>
      </c>
      <c r="P1374" t="b">
        <v>1</v>
      </c>
      <c r="Q1374" t="s">
        <v>8275</v>
      </c>
      <c r="R1374" s="6">
        <f t="shared" si="191"/>
        <v>0.24</v>
      </c>
      <c r="S1374" s="10">
        <f t="shared" si="192"/>
        <v>38.75</v>
      </c>
      <c r="T1374" t="str">
        <f t="shared" si="193"/>
        <v>music/</v>
      </c>
      <c r="U1374" t="str">
        <f t="shared" si="194"/>
        <v>rock</v>
      </c>
      <c r="V1374">
        <f t="shared" si="195"/>
        <v>6</v>
      </c>
      <c r="W1374">
        <f t="shared" si="196"/>
        <v>10</v>
      </c>
    </row>
    <row r="1375" spans="1:23" ht="30" x14ac:dyDescent="0.25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f t="shared" si="197"/>
        <v>42734.743437499994</v>
      </c>
      <c r="K1375">
        <v>1480546233</v>
      </c>
      <c r="L1375" s="14">
        <f t="shared" si="189"/>
        <v>42704.743437499994</v>
      </c>
      <c r="M1375" s="13">
        <f t="shared" si="190"/>
        <v>2016</v>
      </c>
      <c r="N1375" t="b">
        <v>0</v>
      </c>
      <c r="O1375">
        <v>52</v>
      </c>
      <c r="P1375" t="b">
        <v>1</v>
      </c>
      <c r="Q1375" t="s">
        <v>8275</v>
      </c>
      <c r="R1375" s="6">
        <f t="shared" si="191"/>
        <v>5.0099999999999999E-2</v>
      </c>
      <c r="S1375" s="10">
        <f t="shared" si="192"/>
        <v>201.94230769230768</v>
      </c>
      <c r="T1375" t="str">
        <f t="shared" si="193"/>
        <v>music/</v>
      </c>
      <c r="U1375" t="str">
        <f t="shared" si="194"/>
        <v>rock</v>
      </c>
      <c r="V1375">
        <f t="shared" si="195"/>
        <v>6</v>
      </c>
      <c r="W1375">
        <f t="shared" si="196"/>
        <v>10</v>
      </c>
    </row>
    <row r="1376" spans="1:23" ht="45" x14ac:dyDescent="0.25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f t="shared" si="197"/>
        <v>42453.911898148144</v>
      </c>
      <c r="K1376">
        <v>1456285988</v>
      </c>
      <c r="L1376" s="14">
        <f t="shared" si="189"/>
        <v>42423.953564814808</v>
      </c>
      <c r="M1376" s="13">
        <f t="shared" si="190"/>
        <v>2016</v>
      </c>
      <c r="N1376" t="b">
        <v>0</v>
      </c>
      <c r="O1376">
        <v>66</v>
      </c>
      <c r="P1376" t="b">
        <v>1</v>
      </c>
      <c r="Q1376" t="s">
        <v>8275</v>
      </c>
      <c r="R1376" s="6">
        <f t="shared" si="191"/>
        <v>0.89466666666666672</v>
      </c>
      <c r="S1376" s="10">
        <f t="shared" si="192"/>
        <v>43.060606060606062</v>
      </c>
      <c r="T1376" t="str">
        <f t="shared" si="193"/>
        <v>music/</v>
      </c>
      <c r="U1376" t="str">
        <f t="shared" si="194"/>
        <v>rock</v>
      </c>
      <c r="V1376">
        <f t="shared" si="195"/>
        <v>6</v>
      </c>
      <c r="W1376">
        <f t="shared" si="196"/>
        <v>10</v>
      </c>
    </row>
    <row r="1377" spans="1:23" ht="45" x14ac:dyDescent="0.25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f t="shared" si="197"/>
        <v>42749.857858796291</v>
      </c>
      <c r="K1377">
        <v>1481852119</v>
      </c>
      <c r="L1377" s="14">
        <f t="shared" si="189"/>
        <v>42719.857858796291</v>
      </c>
      <c r="M1377" s="13">
        <f t="shared" si="190"/>
        <v>2016</v>
      </c>
      <c r="N1377" t="b">
        <v>0</v>
      </c>
      <c r="O1377">
        <v>109</v>
      </c>
      <c r="P1377" t="b">
        <v>1</v>
      </c>
      <c r="Q1377" t="s">
        <v>8275</v>
      </c>
      <c r="R1377" s="6">
        <f t="shared" si="191"/>
        <v>0.71325000000000005</v>
      </c>
      <c r="S1377" s="10">
        <f t="shared" si="192"/>
        <v>62.871559633027523</v>
      </c>
      <c r="T1377" t="str">
        <f t="shared" si="193"/>
        <v>music/</v>
      </c>
      <c r="U1377" t="str">
        <f t="shared" si="194"/>
        <v>rock</v>
      </c>
      <c r="V1377">
        <f t="shared" si="195"/>
        <v>6</v>
      </c>
      <c r="W1377">
        <f t="shared" si="196"/>
        <v>10</v>
      </c>
    </row>
    <row r="1378" spans="1:23" ht="30" x14ac:dyDescent="0.25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f t="shared" si="197"/>
        <v>42707.502384259256</v>
      </c>
      <c r="K1378">
        <v>1478189006</v>
      </c>
      <c r="L1378" s="14">
        <f t="shared" si="189"/>
        <v>42677.460717592585</v>
      </c>
      <c r="M1378" s="13">
        <f t="shared" si="190"/>
        <v>2016</v>
      </c>
      <c r="N1378" t="b">
        <v>0</v>
      </c>
      <c r="O1378">
        <v>168</v>
      </c>
      <c r="P1378" t="b">
        <v>1</v>
      </c>
      <c r="Q1378" t="s">
        <v>8275</v>
      </c>
      <c r="R1378" s="6">
        <f t="shared" si="191"/>
        <v>1.5248648648648648</v>
      </c>
      <c r="S1378" s="10">
        <f t="shared" si="192"/>
        <v>55.607142857142854</v>
      </c>
      <c r="T1378" t="str">
        <f t="shared" si="193"/>
        <v>music/</v>
      </c>
      <c r="U1378" t="str">
        <f t="shared" si="194"/>
        <v>rock</v>
      </c>
      <c r="V1378">
        <f t="shared" si="195"/>
        <v>6</v>
      </c>
      <c r="W1378">
        <f t="shared" si="196"/>
        <v>10</v>
      </c>
    </row>
    <row r="1379" spans="1:23" ht="45" x14ac:dyDescent="0.25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f t="shared" si="197"/>
        <v>42768.96597222222</v>
      </c>
      <c r="K1379">
        <v>1484198170</v>
      </c>
      <c r="L1379" s="14">
        <f t="shared" si="189"/>
        <v>42747.01122685185</v>
      </c>
      <c r="M1379" s="13">
        <f t="shared" si="190"/>
        <v>2017</v>
      </c>
      <c r="N1379" t="b">
        <v>0</v>
      </c>
      <c r="O1379">
        <v>31</v>
      </c>
      <c r="P1379" t="b">
        <v>1</v>
      </c>
      <c r="Q1379" t="s">
        <v>8275</v>
      </c>
      <c r="R1379" s="6">
        <f t="shared" si="191"/>
        <v>0.16153846153846155</v>
      </c>
      <c r="S1379" s="10">
        <f t="shared" si="192"/>
        <v>48.70967741935484</v>
      </c>
      <c r="T1379" t="str">
        <f t="shared" si="193"/>
        <v>music/</v>
      </c>
      <c r="U1379" t="str">
        <f t="shared" si="194"/>
        <v>rock</v>
      </c>
      <c r="V1379">
        <f t="shared" si="195"/>
        <v>6</v>
      </c>
      <c r="W1379">
        <f t="shared" si="196"/>
        <v>10</v>
      </c>
    </row>
    <row r="1380" spans="1:23" x14ac:dyDescent="0.25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f t="shared" si="197"/>
        <v>42583.551041666666</v>
      </c>
      <c r="K1380">
        <v>1468779210</v>
      </c>
      <c r="L1380" s="14">
        <f t="shared" si="189"/>
        <v>42568.551041666666</v>
      </c>
      <c r="M1380" s="13">
        <f t="shared" si="190"/>
        <v>2016</v>
      </c>
      <c r="N1380" t="b">
        <v>0</v>
      </c>
      <c r="O1380">
        <v>133</v>
      </c>
      <c r="P1380" t="b">
        <v>1</v>
      </c>
      <c r="Q1380" t="s">
        <v>8275</v>
      </c>
      <c r="R1380" s="6">
        <f t="shared" si="191"/>
        <v>1.0335000000000001</v>
      </c>
      <c r="S1380" s="10">
        <f t="shared" si="192"/>
        <v>30.578947368421051</v>
      </c>
      <c r="T1380" t="str">
        <f t="shared" si="193"/>
        <v>music/</v>
      </c>
      <c r="U1380" t="str">
        <f t="shared" si="194"/>
        <v>rock</v>
      </c>
      <c r="V1380">
        <f t="shared" si="195"/>
        <v>6</v>
      </c>
      <c r="W1380">
        <f t="shared" si="196"/>
        <v>10</v>
      </c>
    </row>
    <row r="1381" spans="1:23" ht="30" x14ac:dyDescent="0.25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f t="shared" si="197"/>
        <v>42160.283287037033</v>
      </c>
      <c r="K1381">
        <v>1430912876</v>
      </c>
      <c r="L1381" s="14">
        <f t="shared" si="189"/>
        <v>42130.283287037033</v>
      </c>
      <c r="M1381" s="13">
        <f t="shared" si="190"/>
        <v>2015</v>
      </c>
      <c r="N1381" t="b">
        <v>0</v>
      </c>
      <c r="O1381">
        <v>151</v>
      </c>
      <c r="P1381" t="b">
        <v>1</v>
      </c>
      <c r="Q1381" t="s">
        <v>8275</v>
      </c>
      <c r="R1381" s="6">
        <f t="shared" si="191"/>
        <v>0.11600000000000001</v>
      </c>
      <c r="S1381" s="10">
        <f t="shared" si="192"/>
        <v>73.907284768211923</v>
      </c>
      <c r="T1381" t="str">
        <f t="shared" si="193"/>
        <v>music/</v>
      </c>
      <c r="U1381" t="str">
        <f t="shared" si="194"/>
        <v>rock</v>
      </c>
      <c r="V1381">
        <f t="shared" si="195"/>
        <v>6</v>
      </c>
      <c r="W1381">
        <f t="shared" si="196"/>
        <v>10</v>
      </c>
    </row>
    <row r="1382" spans="1:23" ht="30" x14ac:dyDescent="0.25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f t="shared" si="197"/>
        <v>42163.874999999993</v>
      </c>
      <c r="K1382">
        <v>1431886706</v>
      </c>
      <c r="L1382" s="14">
        <f t="shared" si="189"/>
        <v>42141.554467592585</v>
      </c>
      <c r="M1382" s="13">
        <f t="shared" si="190"/>
        <v>2015</v>
      </c>
      <c r="N1382" t="b">
        <v>0</v>
      </c>
      <c r="O1382">
        <v>5</v>
      </c>
      <c r="P1382" t="b">
        <v>1</v>
      </c>
      <c r="Q1382" t="s">
        <v>8275</v>
      </c>
      <c r="R1382" s="6">
        <f t="shared" si="191"/>
        <v>3.24</v>
      </c>
      <c r="S1382" s="10">
        <f t="shared" si="192"/>
        <v>21.2</v>
      </c>
      <c r="T1382" t="str">
        <f t="shared" si="193"/>
        <v>music/</v>
      </c>
      <c r="U1382" t="str">
        <f t="shared" si="194"/>
        <v>rock</v>
      </c>
      <c r="V1382">
        <f t="shared" si="195"/>
        <v>6</v>
      </c>
      <c r="W1382">
        <f t="shared" si="196"/>
        <v>10</v>
      </c>
    </row>
    <row r="1383" spans="1:23" ht="45" x14ac:dyDescent="0.25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f t="shared" si="197"/>
        <v>42733.006076388883</v>
      </c>
      <c r="K1383">
        <v>1480396125</v>
      </c>
      <c r="L1383" s="14">
        <f t="shared" si="189"/>
        <v>42703.006076388883</v>
      </c>
      <c r="M1383" s="13">
        <f t="shared" si="190"/>
        <v>2016</v>
      </c>
      <c r="N1383" t="b">
        <v>0</v>
      </c>
      <c r="O1383">
        <v>73</v>
      </c>
      <c r="P1383" t="b">
        <v>1</v>
      </c>
      <c r="Q1383" t="s">
        <v>8275</v>
      </c>
      <c r="R1383" s="6">
        <f t="shared" si="191"/>
        <v>7.0999999999999994E-2</v>
      </c>
      <c r="S1383" s="10">
        <f t="shared" si="192"/>
        <v>73.356164383561648</v>
      </c>
      <c r="T1383" t="str">
        <f t="shared" si="193"/>
        <v>music/</v>
      </c>
      <c r="U1383" t="str">
        <f t="shared" si="194"/>
        <v>rock</v>
      </c>
      <c r="V1383">
        <f t="shared" si="195"/>
        <v>6</v>
      </c>
      <c r="W1383">
        <f t="shared" si="196"/>
        <v>10</v>
      </c>
    </row>
    <row r="1384" spans="1:23" ht="45" x14ac:dyDescent="0.25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f t="shared" si="197"/>
        <v>41400.591851851852</v>
      </c>
      <c r="K1384">
        <v>1365275536</v>
      </c>
      <c r="L1384" s="14">
        <f t="shared" si="189"/>
        <v>41370.591851851852</v>
      </c>
      <c r="M1384" s="13">
        <f t="shared" si="190"/>
        <v>2013</v>
      </c>
      <c r="N1384" t="b">
        <v>0</v>
      </c>
      <c r="O1384">
        <v>148</v>
      </c>
      <c r="P1384" t="b">
        <v>1</v>
      </c>
      <c r="Q1384" t="s">
        <v>8275</v>
      </c>
      <c r="R1384" s="6">
        <f t="shared" si="191"/>
        <v>4.3624999999999997E-2</v>
      </c>
      <c r="S1384" s="10">
        <f t="shared" si="192"/>
        <v>56.412162162162161</v>
      </c>
      <c r="T1384" t="str">
        <f t="shared" si="193"/>
        <v>music/</v>
      </c>
      <c r="U1384" t="str">
        <f t="shared" si="194"/>
        <v>rock</v>
      </c>
      <c r="V1384">
        <f t="shared" si="195"/>
        <v>6</v>
      </c>
      <c r="W1384">
        <f t="shared" si="196"/>
        <v>10</v>
      </c>
    </row>
    <row r="1385" spans="1:23" ht="45" x14ac:dyDescent="0.25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f t="shared" si="197"/>
        <v>42726.866643518515</v>
      </c>
      <c r="K1385">
        <v>1480729678</v>
      </c>
      <c r="L1385" s="14">
        <f t="shared" si="189"/>
        <v>42706.866643518515</v>
      </c>
      <c r="M1385" s="13">
        <f t="shared" si="190"/>
        <v>2016</v>
      </c>
      <c r="N1385" t="b">
        <v>0</v>
      </c>
      <c r="O1385">
        <v>93</v>
      </c>
      <c r="P1385" t="b">
        <v>1</v>
      </c>
      <c r="Q1385" t="s">
        <v>8275</v>
      </c>
      <c r="R1385" s="6">
        <f t="shared" si="191"/>
        <v>1.124090909090909</v>
      </c>
      <c r="S1385" s="10">
        <f t="shared" si="192"/>
        <v>50.247311827956992</v>
      </c>
      <c r="T1385" t="str">
        <f t="shared" si="193"/>
        <v>music/</v>
      </c>
      <c r="U1385" t="str">
        <f t="shared" si="194"/>
        <v>rock</v>
      </c>
      <c r="V1385">
        <f t="shared" si="195"/>
        <v>6</v>
      </c>
      <c r="W1385">
        <f t="shared" si="196"/>
        <v>10</v>
      </c>
    </row>
    <row r="1386" spans="1:23" ht="45" x14ac:dyDescent="0.25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f t="shared" si="197"/>
        <v>42190.526874999996</v>
      </c>
      <c r="K1386">
        <v>1433525922</v>
      </c>
      <c r="L1386" s="14">
        <f t="shared" si="189"/>
        <v>42160.526874999996</v>
      </c>
      <c r="M1386" s="13">
        <f t="shared" si="190"/>
        <v>2015</v>
      </c>
      <c r="N1386" t="b">
        <v>0</v>
      </c>
      <c r="O1386">
        <v>63</v>
      </c>
      <c r="P1386" t="b">
        <v>1</v>
      </c>
      <c r="Q1386" t="s">
        <v>8275</v>
      </c>
      <c r="R1386" s="6">
        <f t="shared" si="191"/>
        <v>0.24085714285714285</v>
      </c>
      <c r="S1386" s="10">
        <f t="shared" si="192"/>
        <v>68.936507936507937</v>
      </c>
      <c r="T1386" t="str">
        <f t="shared" si="193"/>
        <v>music/</v>
      </c>
      <c r="U1386" t="str">
        <f t="shared" si="194"/>
        <v>rock</v>
      </c>
      <c r="V1386">
        <f t="shared" si="195"/>
        <v>6</v>
      </c>
      <c r="W1386">
        <f t="shared" si="196"/>
        <v>10</v>
      </c>
    </row>
    <row r="1387" spans="1:23" ht="45" x14ac:dyDescent="0.25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f t="shared" si="197"/>
        <v>42489.299305555549</v>
      </c>
      <c r="K1387">
        <v>1457109121</v>
      </c>
      <c r="L1387" s="14">
        <f t="shared" si="189"/>
        <v>42433.480567129627</v>
      </c>
      <c r="M1387" s="13">
        <f t="shared" si="190"/>
        <v>2016</v>
      </c>
      <c r="N1387" t="b">
        <v>0</v>
      </c>
      <c r="O1387">
        <v>134</v>
      </c>
      <c r="P1387" t="b">
        <v>1</v>
      </c>
      <c r="Q1387" t="s">
        <v>8275</v>
      </c>
      <c r="R1387" s="6">
        <f t="shared" si="191"/>
        <v>0.10406124999999997</v>
      </c>
      <c r="S1387" s="10">
        <f t="shared" si="192"/>
        <v>65.914104477611943</v>
      </c>
      <c r="T1387" t="str">
        <f t="shared" si="193"/>
        <v>music/</v>
      </c>
      <c r="U1387" t="str">
        <f t="shared" si="194"/>
        <v>rock</v>
      </c>
      <c r="V1387">
        <f t="shared" si="195"/>
        <v>6</v>
      </c>
      <c r="W1387">
        <f t="shared" si="196"/>
        <v>10</v>
      </c>
    </row>
    <row r="1388" spans="1:23" ht="30" x14ac:dyDescent="0.25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f t="shared" si="197"/>
        <v>42214.438530092586</v>
      </c>
      <c r="K1388">
        <v>1435591889</v>
      </c>
      <c r="L1388" s="14">
        <f t="shared" si="189"/>
        <v>42184.438530092586</v>
      </c>
      <c r="M1388" s="13">
        <f t="shared" si="190"/>
        <v>2015</v>
      </c>
      <c r="N1388" t="b">
        <v>0</v>
      </c>
      <c r="O1388">
        <v>14</v>
      </c>
      <c r="P1388" t="b">
        <v>1</v>
      </c>
      <c r="Q1388" t="s">
        <v>8275</v>
      </c>
      <c r="R1388" s="6">
        <f t="shared" si="191"/>
        <v>1.1875</v>
      </c>
      <c r="S1388" s="10">
        <f t="shared" si="192"/>
        <v>62.5</v>
      </c>
      <c r="T1388" t="str">
        <f t="shared" si="193"/>
        <v>music/</v>
      </c>
      <c r="U1388" t="str">
        <f t="shared" si="194"/>
        <v>rock</v>
      </c>
      <c r="V1388">
        <f t="shared" si="195"/>
        <v>6</v>
      </c>
      <c r="W1388">
        <f t="shared" si="196"/>
        <v>10</v>
      </c>
    </row>
    <row r="1389" spans="1:23" ht="45" x14ac:dyDescent="0.25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f t="shared" si="197"/>
        <v>42157.979166666664</v>
      </c>
      <c r="K1389">
        <v>1430604395</v>
      </c>
      <c r="L1389" s="14">
        <f t="shared" si="189"/>
        <v>42126.712905092594</v>
      </c>
      <c r="M1389" s="13">
        <f t="shared" si="190"/>
        <v>2015</v>
      </c>
      <c r="N1389" t="b">
        <v>0</v>
      </c>
      <c r="O1389">
        <v>78</v>
      </c>
      <c r="P1389" t="b">
        <v>1</v>
      </c>
      <c r="Q1389" t="s">
        <v>8275</v>
      </c>
      <c r="R1389" s="6">
        <f t="shared" si="191"/>
        <v>0.36625000000000002</v>
      </c>
      <c r="S1389" s="10">
        <f t="shared" si="192"/>
        <v>70.064102564102569</v>
      </c>
      <c r="T1389" t="str">
        <f t="shared" si="193"/>
        <v>music/</v>
      </c>
      <c r="U1389" t="str">
        <f t="shared" si="194"/>
        <v>rock</v>
      </c>
      <c r="V1389">
        <f t="shared" si="195"/>
        <v>6</v>
      </c>
      <c r="W1389">
        <f t="shared" si="196"/>
        <v>10</v>
      </c>
    </row>
    <row r="1390" spans="1:23" ht="45" x14ac:dyDescent="0.25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f t="shared" si="197"/>
        <v>42660.468055555553</v>
      </c>
      <c r="K1390">
        <v>1474469117</v>
      </c>
      <c r="L1390" s="14">
        <f t="shared" si="189"/>
        <v>42634.406446759262</v>
      </c>
      <c r="M1390" s="13">
        <f t="shared" si="190"/>
        <v>2016</v>
      </c>
      <c r="N1390" t="b">
        <v>0</v>
      </c>
      <c r="O1390">
        <v>112</v>
      </c>
      <c r="P1390" t="b">
        <v>1</v>
      </c>
      <c r="Q1390" t="s">
        <v>8275</v>
      </c>
      <c r="R1390" s="6">
        <f t="shared" si="191"/>
        <v>0.34807399999999999</v>
      </c>
      <c r="S1390" s="10">
        <f t="shared" si="192"/>
        <v>60.181874999999998</v>
      </c>
      <c r="T1390" t="str">
        <f t="shared" si="193"/>
        <v>music/</v>
      </c>
      <c r="U1390" t="str">
        <f t="shared" si="194"/>
        <v>rock</v>
      </c>
      <c r="V1390">
        <f t="shared" si="195"/>
        <v>6</v>
      </c>
      <c r="W1390">
        <f t="shared" si="196"/>
        <v>10</v>
      </c>
    </row>
    <row r="1391" spans="1:23" ht="30" x14ac:dyDescent="0.25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f t="shared" si="197"/>
        <v>42595.272650462961</v>
      </c>
      <c r="K1391">
        <v>1468495957</v>
      </c>
      <c r="L1391" s="14">
        <f t="shared" si="189"/>
        <v>42565.272650462961</v>
      </c>
      <c r="M1391" s="13">
        <f t="shared" si="190"/>
        <v>2016</v>
      </c>
      <c r="N1391" t="b">
        <v>0</v>
      </c>
      <c r="O1391">
        <v>34</v>
      </c>
      <c r="P1391" t="b">
        <v>1</v>
      </c>
      <c r="Q1391" t="s">
        <v>8275</v>
      </c>
      <c r="R1391" s="6">
        <f t="shared" si="191"/>
        <v>0.45400000000000001</v>
      </c>
      <c r="S1391" s="10">
        <f t="shared" si="192"/>
        <v>21.382352941176471</v>
      </c>
      <c r="T1391" t="str">
        <f t="shared" si="193"/>
        <v>music/</v>
      </c>
      <c r="U1391" t="str">
        <f t="shared" si="194"/>
        <v>rock</v>
      </c>
      <c r="V1391">
        <f t="shared" si="195"/>
        <v>6</v>
      </c>
      <c r="W1391">
        <f t="shared" si="196"/>
        <v>10</v>
      </c>
    </row>
    <row r="1392" spans="1:23" ht="30" x14ac:dyDescent="0.25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f t="shared" si="197"/>
        <v>42121.508333333331</v>
      </c>
      <c r="K1392">
        <v>1427224606</v>
      </c>
      <c r="L1392" s="14">
        <f t="shared" si="189"/>
        <v>42087.594976851855</v>
      </c>
      <c r="M1392" s="13">
        <f t="shared" si="190"/>
        <v>2015</v>
      </c>
      <c r="N1392" t="b">
        <v>0</v>
      </c>
      <c r="O1392">
        <v>19</v>
      </c>
      <c r="P1392" t="b">
        <v>1</v>
      </c>
      <c r="Q1392" t="s">
        <v>8275</v>
      </c>
      <c r="R1392" s="6">
        <f t="shared" si="191"/>
        <v>9.1071428571428567E-2</v>
      </c>
      <c r="S1392" s="10">
        <f t="shared" si="192"/>
        <v>160.78947368421052</v>
      </c>
      <c r="T1392" t="str">
        <f t="shared" si="193"/>
        <v>music/</v>
      </c>
      <c r="U1392" t="str">
        <f t="shared" si="194"/>
        <v>rock</v>
      </c>
      <c r="V1392">
        <f t="shared" si="195"/>
        <v>6</v>
      </c>
      <c r="W1392">
        <f t="shared" si="196"/>
        <v>10</v>
      </c>
    </row>
    <row r="1393" spans="1:23" ht="45" x14ac:dyDescent="0.25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f t="shared" si="197"/>
        <v>42237.999305555553</v>
      </c>
      <c r="K1393">
        <v>1436369818</v>
      </c>
      <c r="L1393" s="14">
        <f t="shared" si="189"/>
        <v>42193.442337962959</v>
      </c>
      <c r="M1393" s="13">
        <f t="shared" si="190"/>
        <v>2015</v>
      </c>
      <c r="N1393" t="b">
        <v>0</v>
      </c>
      <c r="O1393">
        <v>13</v>
      </c>
      <c r="P1393" t="b">
        <v>1</v>
      </c>
      <c r="Q1393" t="s">
        <v>8275</v>
      </c>
      <c r="R1393" s="6">
        <f t="shared" si="191"/>
        <v>0.10199999999999999</v>
      </c>
      <c r="S1393" s="10">
        <f t="shared" si="192"/>
        <v>42.384615384615387</v>
      </c>
      <c r="T1393" t="str">
        <f t="shared" si="193"/>
        <v>music/</v>
      </c>
      <c r="U1393" t="str">
        <f t="shared" si="194"/>
        <v>rock</v>
      </c>
      <c r="V1393">
        <f t="shared" si="195"/>
        <v>6</v>
      </c>
      <c r="W1393">
        <f t="shared" si="196"/>
        <v>10</v>
      </c>
    </row>
    <row r="1394" spans="1:23" ht="30" x14ac:dyDescent="0.25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f t="shared" si="197"/>
        <v>42431.946597222217</v>
      </c>
      <c r="K1394">
        <v>1454298186</v>
      </c>
      <c r="L1394" s="14">
        <f t="shared" si="189"/>
        <v>42400.946597222217</v>
      </c>
      <c r="M1394" s="13">
        <f t="shared" si="190"/>
        <v>2016</v>
      </c>
      <c r="N1394" t="b">
        <v>0</v>
      </c>
      <c r="O1394">
        <v>104</v>
      </c>
      <c r="P1394" t="b">
        <v>1</v>
      </c>
      <c r="Q1394" t="s">
        <v>8275</v>
      </c>
      <c r="R1394" s="6">
        <f t="shared" si="191"/>
        <v>0.13639999999999999</v>
      </c>
      <c r="S1394" s="10">
        <f t="shared" si="192"/>
        <v>27.317307692307693</v>
      </c>
      <c r="T1394" t="str">
        <f t="shared" si="193"/>
        <v>music/</v>
      </c>
      <c r="U1394" t="str">
        <f t="shared" si="194"/>
        <v>rock</v>
      </c>
      <c r="V1394">
        <f t="shared" si="195"/>
        <v>6</v>
      </c>
      <c r="W1394">
        <f t="shared" si="196"/>
        <v>10</v>
      </c>
    </row>
    <row r="1395" spans="1:23" x14ac:dyDescent="0.25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f t="shared" si="197"/>
        <v>42583.473645833328</v>
      </c>
      <c r="K1395">
        <v>1467476523</v>
      </c>
      <c r="L1395" s="14">
        <f t="shared" si="189"/>
        <v>42553.473645833328</v>
      </c>
      <c r="M1395" s="13">
        <f t="shared" si="190"/>
        <v>2016</v>
      </c>
      <c r="N1395" t="b">
        <v>0</v>
      </c>
      <c r="O1395">
        <v>52</v>
      </c>
      <c r="P1395" t="b">
        <v>1</v>
      </c>
      <c r="Q1395" t="s">
        <v>8275</v>
      </c>
      <c r="R1395" s="6">
        <f t="shared" si="191"/>
        <v>2.35E-2</v>
      </c>
      <c r="S1395" s="10">
        <f t="shared" si="192"/>
        <v>196.82692307692307</v>
      </c>
      <c r="T1395" t="str">
        <f t="shared" si="193"/>
        <v>music/</v>
      </c>
      <c r="U1395" t="str">
        <f t="shared" si="194"/>
        <v>rock</v>
      </c>
      <c r="V1395">
        <f t="shared" si="195"/>
        <v>6</v>
      </c>
      <c r="W1395">
        <f t="shared" si="196"/>
        <v>10</v>
      </c>
    </row>
    <row r="1396" spans="1:23" ht="45" x14ac:dyDescent="0.25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f t="shared" si="197"/>
        <v>42794.916666666664</v>
      </c>
      <c r="K1396">
        <v>1484623726</v>
      </c>
      <c r="L1396" s="14">
        <f t="shared" si="189"/>
        <v>42751.936643518515</v>
      </c>
      <c r="M1396" s="13">
        <f t="shared" si="190"/>
        <v>2017</v>
      </c>
      <c r="N1396" t="b">
        <v>0</v>
      </c>
      <c r="O1396">
        <v>17</v>
      </c>
      <c r="P1396" t="b">
        <v>1</v>
      </c>
      <c r="Q1396" t="s">
        <v>8275</v>
      </c>
      <c r="R1396" s="6">
        <f t="shared" si="191"/>
        <v>0.22133333333333333</v>
      </c>
      <c r="S1396" s="10">
        <f t="shared" si="192"/>
        <v>53.882352941176471</v>
      </c>
      <c r="T1396" t="str">
        <f t="shared" si="193"/>
        <v>music/</v>
      </c>
      <c r="U1396" t="str">
        <f t="shared" si="194"/>
        <v>rock</v>
      </c>
      <c r="V1396">
        <f t="shared" si="195"/>
        <v>6</v>
      </c>
      <c r="W1396">
        <f t="shared" si="196"/>
        <v>10</v>
      </c>
    </row>
    <row r="1397" spans="1:23" x14ac:dyDescent="0.25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f t="shared" si="197"/>
        <v>42749.700011574074</v>
      </c>
      <c r="K1397">
        <v>1481838481</v>
      </c>
      <c r="L1397" s="14">
        <f t="shared" si="189"/>
        <v>42719.700011574074</v>
      </c>
      <c r="M1397" s="13">
        <f t="shared" si="190"/>
        <v>2016</v>
      </c>
      <c r="N1397" t="b">
        <v>0</v>
      </c>
      <c r="O1397">
        <v>82</v>
      </c>
      <c r="P1397" t="b">
        <v>1</v>
      </c>
      <c r="Q1397" t="s">
        <v>8275</v>
      </c>
      <c r="R1397" s="6">
        <f t="shared" si="191"/>
        <v>0.11885714285714286</v>
      </c>
      <c r="S1397" s="10">
        <f t="shared" si="192"/>
        <v>47.756097560975611</v>
      </c>
      <c r="T1397" t="str">
        <f t="shared" si="193"/>
        <v>music/</v>
      </c>
      <c r="U1397" t="str">
        <f t="shared" si="194"/>
        <v>rock</v>
      </c>
      <c r="V1397">
        <f t="shared" si="195"/>
        <v>6</v>
      </c>
      <c r="W1397">
        <f t="shared" si="196"/>
        <v>10</v>
      </c>
    </row>
    <row r="1398" spans="1:23" ht="45" x14ac:dyDescent="0.25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f t="shared" si="197"/>
        <v>42048.790300925924</v>
      </c>
      <c r="K1398">
        <v>1421279882</v>
      </c>
      <c r="L1398" s="14">
        <f t="shared" si="189"/>
        <v>42018.790300925924</v>
      </c>
      <c r="M1398" s="13">
        <f t="shared" si="190"/>
        <v>2015</v>
      </c>
      <c r="N1398" t="b">
        <v>0</v>
      </c>
      <c r="O1398">
        <v>73</v>
      </c>
      <c r="P1398" t="b">
        <v>1</v>
      </c>
      <c r="Q1398" t="s">
        <v>8275</v>
      </c>
      <c r="R1398" s="6">
        <f t="shared" si="191"/>
        <v>7.2999999999999995E-2</v>
      </c>
      <c r="S1398" s="10">
        <f t="shared" si="192"/>
        <v>88.191780821917803</v>
      </c>
      <c r="T1398" t="str">
        <f t="shared" si="193"/>
        <v>music/</v>
      </c>
      <c r="U1398" t="str">
        <f t="shared" si="194"/>
        <v>rock</v>
      </c>
      <c r="V1398">
        <f t="shared" si="195"/>
        <v>6</v>
      </c>
      <c r="W1398">
        <f t="shared" si="196"/>
        <v>10</v>
      </c>
    </row>
    <row r="1399" spans="1:23" ht="45" x14ac:dyDescent="0.25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f t="shared" si="197"/>
        <v>42670.679861111108</v>
      </c>
      <c r="K1399">
        <v>1475013710</v>
      </c>
      <c r="L1399" s="14">
        <f t="shared" si="189"/>
        <v>42640.709606481476</v>
      </c>
      <c r="M1399" s="13">
        <f t="shared" si="190"/>
        <v>2016</v>
      </c>
      <c r="N1399" t="b">
        <v>0</v>
      </c>
      <c r="O1399">
        <v>158</v>
      </c>
      <c r="P1399" t="b">
        <v>1</v>
      </c>
      <c r="Q1399" t="s">
        <v>8275</v>
      </c>
      <c r="R1399" s="6">
        <f t="shared" si="191"/>
        <v>0.13850000000000001</v>
      </c>
      <c r="S1399" s="10">
        <f t="shared" si="192"/>
        <v>72.056962025316452</v>
      </c>
      <c r="T1399" t="str">
        <f t="shared" si="193"/>
        <v>music/</v>
      </c>
      <c r="U1399" t="str">
        <f t="shared" si="194"/>
        <v>rock</v>
      </c>
      <c r="V1399">
        <f t="shared" si="195"/>
        <v>6</v>
      </c>
      <c r="W1399">
        <f t="shared" si="196"/>
        <v>10</v>
      </c>
    </row>
    <row r="1400" spans="1:23" ht="45" x14ac:dyDescent="0.25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f t="shared" si="197"/>
        <v>42556.665902777771</v>
      </c>
      <c r="K1400">
        <v>1465160334</v>
      </c>
      <c r="L1400" s="14">
        <f t="shared" si="189"/>
        <v>42526.665902777771</v>
      </c>
      <c r="M1400" s="13">
        <f t="shared" si="190"/>
        <v>2016</v>
      </c>
      <c r="N1400" t="b">
        <v>0</v>
      </c>
      <c r="O1400">
        <v>65</v>
      </c>
      <c r="P1400" t="b">
        <v>1</v>
      </c>
      <c r="Q1400" t="s">
        <v>8275</v>
      </c>
      <c r="R1400" s="6">
        <f t="shared" si="191"/>
        <v>9.6818181818181817E-2</v>
      </c>
      <c r="S1400" s="10">
        <f t="shared" si="192"/>
        <v>74.246153846153845</v>
      </c>
      <c r="T1400" t="str">
        <f t="shared" si="193"/>
        <v>music/</v>
      </c>
      <c r="U1400" t="str">
        <f t="shared" si="194"/>
        <v>rock</v>
      </c>
      <c r="V1400">
        <f t="shared" si="195"/>
        <v>6</v>
      </c>
      <c r="W1400">
        <f t="shared" si="196"/>
        <v>10</v>
      </c>
    </row>
    <row r="1401" spans="1:23" ht="45" x14ac:dyDescent="0.25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f t="shared" si="197"/>
        <v>41918.795983796292</v>
      </c>
      <c r="K1401">
        <v>1410048373</v>
      </c>
      <c r="L1401" s="14">
        <f t="shared" si="189"/>
        <v>41888.795983796292</v>
      </c>
      <c r="M1401" s="13">
        <f t="shared" si="190"/>
        <v>2014</v>
      </c>
      <c r="N1401" t="b">
        <v>0</v>
      </c>
      <c r="O1401">
        <v>184</v>
      </c>
      <c r="P1401" t="b">
        <v>1</v>
      </c>
      <c r="Q1401" t="s">
        <v>8275</v>
      </c>
      <c r="R1401" s="6">
        <f t="shared" si="191"/>
        <v>0.26144444444444442</v>
      </c>
      <c r="S1401" s="10">
        <f t="shared" si="192"/>
        <v>61.701086956521742</v>
      </c>
      <c r="T1401" t="str">
        <f t="shared" si="193"/>
        <v>music/</v>
      </c>
      <c r="U1401" t="str">
        <f t="shared" si="194"/>
        <v>rock</v>
      </c>
      <c r="V1401">
        <f t="shared" si="195"/>
        <v>6</v>
      </c>
      <c r="W1401">
        <f t="shared" si="196"/>
        <v>10</v>
      </c>
    </row>
    <row r="1402" spans="1:23" ht="45" x14ac:dyDescent="0.25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f t="shared" si="197"/>
        <v>42533.020833333336</v>
      </c>
      <c r="K1402">
        <v>1462695073</v>
      </c>
      <c r="L1402" s="14">
        <f t="shared" si="189"/>
        <v>42498.132789351854</v>
      </c>
      <c r="M1402" s="13">
        <f t="shared" si="190"/>
        <v>2016</v>
      </c>
      <c r="N1402" t="b">
        <v>0</v>
      </c>
      <c r="O1402">
        <v>34</v>
      </c>
      <c r="P1402" t="b">
        <v>1</v>
      </c>
      <c r="Q1402" t="s">
        <v>8275</v>
      </c>
      <c r="R1402" s="6">
        <f t="shared" si="191"/>
        <v>0.67428571428571427</v>
      </c>
      <c r="S1402" s="10">
        <f t="shared" si="192"/>
        <v>17.235294117647058</v>
      </c>
      <c r="T1402" t="str">
        <f t="shared" si="193"/>
        <v>music/</v>
      </c>
      <c r="U1402" t="str">
        <f t="shared" si="194"/>
        <v>rock</v>
      </c>
      <c r="V1402">
        <f t="shared" si="195"/>
        <v>6</v>
      </c>
      <c r="W1402">
        <f t="shared" si="196"/>
        <v>10</v>
      </c>
    </row>
    <row r="1403" spans="1:23" ht="45" x14ac:dyDescent="0.25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f t="shared" si="197"/>
        <v>41420.787893518514</v>
      </c>
      <c r="K1403">
        <v>1367798074</v>
      </c>
      <c r="L1403" s="14">
        <f t="shared" si="189"/>
        <v>41399.787893518514</v>
      </c>
      <c r="M1403" s="13">
        <f t="shared" si="190"/>
        <v>2013</v>
      </c>
      <c r="N1403" t="b">
        <v>0</v>
      </c>
      <c r="O1403">
        <v>240</v>
      </c>
      <c r="P1403" t="b">
        <v>1</v>
      </c>
      <c r="Q1403" t="s">
        <v>8275</v>
      </c>
      <c r="R1403" s="6">
        <f t="shared" si="191"/>
        <v>3.9651999999999998</v>
      </c>
      <c r="S1403" s="10">
        <f t="shared" si="192"/>
        <v>51.720833333333331</v>
      </c>
      <c r="T1403" t="str">
        <f t="shared" si="193"/>
        <v>music/</v>
      </c>
      <c r="U1403" t="str">
        <f t="shared" si="194"/>
        <v>rock</v>
      </c>
      <c r="V1403">
        <f t="shared" si="195"/>
        <v>6</v>
      </c>
      <c r="W1403">
        <f t="shared" si="196"/>
        <v>10</v>
      </c>
    </row>
    <row r="1404" spans="1:23" ht="45" x14ac:dyDescent="0.25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f t="shared" si="197"/>
        <v>42124.803368055553</v>
      </c>
      <c r="K1404">
        <v>1425259011</v>
      </c>
      <c r="L1404" s="14">
        <f t="shared" si="189"/>
        <v>42064.845034722217</v>
      </c>
      <c r="M1404" s="13">
        <f t="shared" si="190"/>
        <v>2015</v>
      </c>
      <c r="N1404" t="b">
        <v>0</v>
      </c>
      <c r="O1404">
        <v>113</v>
      </c>
      <c r="P1404" t="b">
        <v>1</v>
      </c>
      <c r="Q1404" t="s">
        <v>8275</v>
      </c>
      <c r="R1404" s="6">
        <f t="shared" si="191"/>
        <v>9.1600000000000001E-2</v>
      </c>
      <c r="S1404" s="10">
        <f t="shared" si="192"/>
        <v>24.150442477876105</v>
      </c>
      <c r="T1404" t="str">
        <f t="shared" si="193"/>
        <v>music/</v>
      </c>
      <c r="U1404" t="str">
        <f t="shared" si="194"/>
        <v>rock</v>
      </c>
      <c r="V1404">
        <f t="shared" si="195"/>
        <v>6</v>
      </c>
      <c r="W1404">
        <f t="shared" si="196"/>
        <v>10</v>
      </c>
    </row>
    <row r="1405" spans="1:23" ht="45" x14ac:dyDescent="0.25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f t="shared" si="197"/>
        <v>41480.854571759257</v>
      </c>
      <c r="K1405">
        <v>1372210235</v>
      </c>
      <c r="L1405" s="14">
        <f t="shared" si="189"/>
        <v>41450.854571759257</v>
      </c>
      <c r="M1405" s="13">
        <f t="shared" si="190"/>
        <v>2013</v>
      </c>
      <c r="N1405" t="b">
        <v>0</v>
      </c>
      <c r="O1405">
        <v>66</v>
      </c>
      <c r="P1405" t="b">
        <v>1</v>
      </c>
      <c r="Q1405" t="s">
        <v>8275</v>
      </c>
      <c r="R1405" s="6">
        <f t="shared" si="191"/>
        <v>2.5749999999999999E-2</v>
      </c>
      <c r="S1405" s="10">
        <f t="shared" si="192"/>
        <v>62.166666666666664</v>
      </c>
      <c r="T1405" t="str">
        <f t="shared" si="193"/>
        <v>music/</v>
      </c>
      <c r="U1405" t="str">
        <f t="shared" si="194"/>
        <v>rock</v>
      </c>
      <c r="V1405">
        <f t="shared" si="195"/>
        <v>6</v>
      </c>
      <c r="W1405">
        <f t="shared" si="196"/>
        <v>10</v>
      </c>
    </row>
    <row r="1406" spans="1:23" ht="45" x14ac:dyDescent="0.25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f t="shared" si="197"/>
        <v>42057.30190972222</v>
      </c>
      <c r="K1406">
        <v>1422447285</v>
      </c>
      <c r="L1406" s="14">
        <f t="shared" si="189"/>
        <v>42032.30190972222</v>
      </c>
      <c r="M1406" s="13">
        <f t="shared" si="190"/>
        <v>2015</v>
      </c>
      <c r="N1406" t="b">
        <v>1</v>
      </c>
      <c r="O1406">
        <v>5</v>
      </c>
      <c r="P1406" t="b">
        <v>0</v>
      </c>
      <c r="Q1406" t="s">
        <v>8286</v>
      </c>
      <c r="R1406" s="6">
        <f t="shared" si="191"/>
        <v>-0.98337931034482762</v>
      </c>
      <c r="S1406" s="10">
        <f t="shared" si="192"/>
        <v>48.2</v>
      </c>
      <c r="T1406" t="str">
        <f t="shared" si="193"/>
        <v>publishing/</v>
      </c>
      <c r="U1406" t="str">
        <f t="shared" si="194"/>
        <v>translations</v>
      </c>
      <c r="V1406">
        <f t="shared" si="195"/>
        <v>11</v>
      </c>
      <c r="W1406">
        <f t="shared" si="196"/>
        <v>23</v>
      </c>
    </row>
    <row r="1407" spans="1:23" ht="30" x14ac:dyDescent="0.25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f t="shared" si="197"/>
        <v>41971.51390046296</v>
      </c>
      <c r="K1407">
        <v>1414599601</v>
      </c>
      <c r="L1407" s="14">
        <f t="shared" si="189"/>
        <v>41941.472233796296</v>
      </c>
      <c r="M1407" s="13">
        <f t="shared" si="190"/>
        <v>2014</v>
      </c>
      <c r="N1407" t="b">
        <v>1</v>
      </c>
      <c r="O1407">
        <v>17</v>
      </c>
      <c r="P1407" t="b">
        <v>0</v>
      </c>
      <c r="Q1407" t="s">
        <v>8286</v>
      </c>
      <c r="R1407" s="6">
        <f t="shared" si="191"/>
        <v>-0.99580000000000002</v>
      </c>
      <c r="S1407" s="10">
        <f t="shared" si="192"/>
        <v>6.1764705882352944</v>
      </c>
      <c r="T1407" t="str">
        <f t="shared" si="193"/>
        <v>publishing/</v>
      </c>
      <c r="U1407" t="str">
        <f t="shared" si="194"/>
        <v>translations</v>
      </c>
      <c r="V1407">
        <f t="shared" si="195"/>
        <v>11</v>
      </c>
      <c r="W1407">
        <f t="shared" si="196"/>
        <v>23</v>
      </c>
    </row>
    <row r="1408" spans="1:23" x14ac:dyDescent="0.25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f t="shared" si="197"/>
        <v>42350.208333333336</v>
      </c>
      <c r="K1408">
        <v>1445336607</v>
      </c>
      <c r="L1408" s="14">
        <f t="shared" si="189"/>
        <v>42297.224618055552</v>
      </c>
      <c r="M1408" s="13">
        <f t="shared" si="190"/>
        <v>2015</v>
      </c>
      <c r="N1408" t="b">
        <v>0</v>
      </c>
      <c r="O1408">
        <v>3</v>
      </c>
      <c r="P1408" t="b">
        <v>0</v>
      </c>
      <c r="Q1408" t="s">
        <v>8286</v>
      </c>
      <c r="R1408" s="6">
        <f t="shared" si="191"/>
        <v>-0.99875000000000003</v>
      </c>
      <c r="S1408" s="10">
        <f t="shared" si="192"/>
        <v>5</v>
      </c>
      <c r="T1408" t="str">
        <f t="shared" si="193"/>
        <v>publishing/</v>
      </c>
      <c r="U1408" t="str">
        <f t="shared" si="194"/>
        <v>translations</v>
      </c>
      <c r="V1408">
        <f t="shared" si="195"/>
        <v>11</v>
      </c>
      <c r="W1408">
        <f t="shared" si="196"/>
        <v>23</v>
      </c>
    </row>
    <row r="1409" spans="1:23" ht="45" x14ac:dyDescent="0.25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f t="shared" si="197"/>
        <v>41863.32844907407</v>
      </c>
      <c r="K1409">
        <v>1405687978</v>
      </c>
      <c r="L1409" s="14">
        <f t="shared" si="189"/>
        <v>41838.32844907407</v>
      </c>
      <c r="M1409" s="13">
        <f t="shared" si="190"/>
        <v>2014</v>
      </c>
      <c r="N1409" t="b">
        <v>0</v>
      </c>
      <c r="O1409">
        <v>2</v>
      </c>
      <c r="P1409" t="b">
        <v>0</v>
      </c>
      <c r="Q1409" t="s">
        <v>8286</v>
      </c>
      <c r="R1409" s="6">
        <f t="shared" si="191"/>
        <v>-0.995</v>
      </c>
      <c r="S1409" s="10">
        <f t="shared" si="192"/>
        <v>7.5</v>
      </c>
      <c r="T1409" t="str">
        <f t="shared" si="193"/>
        <v>publishing/</v>
      </c>
      <c r="U1409" t="str">
        <f t="shared" si="194"/>
        <v>translations</v>
      </c>
      <c r="V1409">
        <f t="shared" si="195"/>
        <v>11</v>
      </c>
      <c r="W1409">
        <f t="shared" si="196"/>
        <v>23</v>
      </c>
    </row>
    <row r="1410" spans="1:23" ht="45" x14ac:dyDescent="0.25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f t="shared" si="197"/>
        <v>42321.705509259256</v>
      </c>
      <c r="K1410">
        <v>1444856156</v>
      </c>
      <c r="L1410" s="14">
        <f t="shared" si="189"/>
        <v>42291.663842592585</v>
      </c>
      <c r="M1410" s="13">
        <f t="shared" si="190"/>
        <v>2015</v>
      </c>
      <c r="N1410" t="b">
        <v>0</v>
      </c>
      <c r="O1410">
        <v>6</v>
      </c>
      <c r="P1410" t="b">
        <v>0</v>
      </c>
      <c r="Q1410" t="s">
        <v>8286</v>
      </c>
      <c r="R1410" s="6">
        <f t="shared" si="191"/>
        <v>-0.92800000000000005</v>
      </c>
      <c r="S1410" s="10">
        <f t="shared" si="192"/>
        <v>12</v>
      </c>
      <c r="T1410" t="str">
        <f t="shared" si="193"/>
        <v>publishing/</v>
      </c>
      <c r="U1410" t="str">
        <f t="shared" si="194"/>
        <v>translations</v>
      </c>
      <c r="V1410">
        <f t="shared" si="195"/>
        <v>11</v>
      </c>
      <c r="W1410">
        <f t="shared" si="196"/>
        <v>23</v>
      </c>
    </row>
    <row r="1411" spans="1:23" ht="45" x14ac:dyDescent="0.25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f t="shared" si="197"/>
        <v>42004.966840277775</v>
      </c>
      <c r="K1411">
        <v>1414897935</v>
      </c>
      <c r="L1411" s="14">
        <f t="shared" ref="L1411:L1474" si="198">(K1411/86400)+25569+(-5/24)</f>
        <v>41944.925173611111</v>
      </c>
      <c r="M1411" s="13">
        <f t="shared" ref="M1411:M1474" si="199">YEAR(L1411)</f>
        <v>2014</v>
      </c>
      <c r="N1411" t="b">
        <v>0</v>
      </c>
      <c r="O1411">
        <v>0</v>
      </c>
      <c r="P1411" t="b">
        <v>0</v>
      </c>
      <c r="Q1411" t="s">
        <v>8286</v>
      </c>
      <c r="R1411" s="6">
        <f t="shared" ref="R1411:R1474" si="200">(E1411-D1411)/D1411</f>
        <v>-1</v>
      </c>
      <c r="S1411" s="10" t="e">
        <f t="shared" ref="S1411:S1474" si="201">E1411/O1411</f>
        <v>#DIV/0!</v>
      </c>
      <c r="T1411" t="str">
        <f t="shared" ref="T1411:T1474" si="202">LEFT(Q1411,V1411)</f>
        <v>publishing/</v>
      </c>
      <c r="U1411" t="str">
        <f t="shared" ref="U1411:U1474" si="203">RIGHT(Q1411, W1411-V1411)</f>
        <v>translations</v>
      </c>
      <c r="V1411">
        <f t="shared" ref="V1411:V1474" si="204">FIND("/",Q1411)</f>
        <v>11</v>
      </c>
      <c r="W1411">
        <f t="shared" ref="W1411:W1474" si="205">LEN(Q1411)</f>
        <v>23</v>
      </c>
    </row>
    <row r="1412" spans="1:23" ht="45" x14ac:dyDescent="0.25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f t="shared" ref="J1412:J1475" si="206">(I1412/86400)+25569+(-5/24)</f>
        <v>42524.110185185178</v>
      </c>
      <c r="K1412">
        <v>1461051520</v>
      </c>
      <c r="L1412" s="14">
        <f t="shared" si="198"/>
        <v>42479.110185185178</v>
      </c>
      <c r="M1412" s="13">
        <f t="shared" si="199"/>
        <v>2016</v>
      </c>
      <c r="N1412" t="b">
        <v>0</v>
      </c>
      <c r="O1412">
        <v>1</v>
      </c>
      <c r="P1412" t="b">
        <v>0</v>
      </c>
      <c r="Q1412" t="s">
        <v>8286</v>
      </c>
      <c r="R1412" s="6">
        <f t="shared" si="200"/>
        <v>-0.99983333333333335</v>
      </c>
      <c r="S1412" s="10">
        <f t="shared" si="201"/>
        <v>1</v>
      </c>
      <c r="T1412" t="str">
        <f t="shared" si="202"/>
        <v>publishing/</v>
      </c>
      <c r="U1412" t="str">
        <f t="shared" si="203"/>
        <v>translations</v>
      </c>
      <c r="V1412">
        <f t="shared" si="204"/>
        <v>11</v>
      </c>
      <c r="W1412">
        <f t="shared" si="205"/>
        <v>23</v>
      </c>
    </row>
    <row r="1413" spans="1:23" ht="45" x14ac:dyDescent="0.25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f t="shared" si="206"/>
        <v>42040.850694444445</v>
      </c>
      <c r="K1413">
        <v>1420766700</v>
      </c>
      <c r="L1413" s="14">
        <f t="shared" si="198"/>
        <v>42012.850694444445</v>
      </c>
      <c r="M1413" s="13">
        <f t="shared" si="199"/>
        <v>2015</v>
      </c>
      <c r="N1413" t="b">
        <v>0</v>
      </c>
      <c r="O1413">
        <v>3</v>
      </c>
      <c r="P1413" t="b">
        <v>0</v>
      </c>
      <c r="Q1413" t="s">
        <v>8286</v>
      </c>
      <c r="R1413" s="6">
        <f t="shared" si="200"/>
        <v>-0.9976666666666667</v>
      </c>
      <c r="S1413" s="10">
        <f t="shared" si="201"/>
        <v>2.3333333333333335</v>
      </c>
      <c r="T1413" t="str">
        <f t="shared" si="202"/>
        <v>publishing/</v>
      </c>
      <c r="U1413" t="str">
        <f t="shared" si="203"/>
        <v>translations</v>
      </c>
      <c r="V1413">
        <f t="shared" si="204"/>
        <v>11</v>
      </c>
      <c r="W1413">
        <f t="shared" si="205"/>
        <v>23</v>
      </c>
    </row>
    <row r="1414" spans="1:23" ht="30" x14ac:dyDescent="0.25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f t="shared" si="206"/>
        <v>41976.855312499996</v>
      </c>
      <c r="K1414">
        <v>1415064699</v>
      </c>
      <c r="L1414" s="14">
        <f t="shared" si="198"/>
        <v>41946.855312499996</v>
      </c>
      <c r="M1414" s="13">
        <f t="shared" si="199"/>
        <v>2014</v>
      </c>
      <c r="N1414" t="b">
        <v>0</v>
      </c>
      <c r="O1414">
        <v>13</v>
      </c>
      <c r="P1414" t="b">
        <v>0</v>
      </c>
      <c r="Q1414" t="s">
        <v>8286</v>
      </c>
      <c r="R1414" s="6">
        <f t="shared" si="200"/>
        <v>-0.95428571428571429</v>
      </c>
      <c r="S1414" s="10">
        <f t="shared" si="201"/>
        <v>24.615384615384617</v>
      </c>
      <c r="T1414" t="str">
        <f t="shared" si="202"/>
        <v>publishing/</v>
      </c>
      <c r="U1414" t="str">
        <f t="shared" si="203"/>
        <v>translations</v>
      </c>
      <c r="V1414">
        <f t="shared" si="204"/>
        <v>11</v>
      </c>
      <c r="W1414">
        <f t="shared" si="205"/>
        <v>23</v>
      </c>
    </row>
    <row r="1415" spans="1:23" ht="45" x14ac:dyDescent="0.25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f t="shared" si="206"/>
        <v>42420.228819444441</v>
      </c>
      <c r="K1415">
        <v>1450780170</v>
      </c>
      <c r="L1415" s="14">
        <f t="shared" si="198"/>
        <v>42360.228819444441</v>
      </c>
      <c r="M1415" s="13">
        <f t="shared" si="199"/>
        <v>2015</v>
      </c>
      <c r="N1415" t="b">
        <v>0</v>
      </c>
      <c r="O1415">
        <v>1</v>
      </c>
      <c r="P1415" t="b">
        <v>0</v>
      </c>
      <c r="Q1415" t="s">
        <v>8286</v>
      </c>
      <c r="R1415" s="6">
        <f t="shared" si="200"/>
        <v>-0.95</v>
      </c>
      <c r="S1415" s="10">
        <f t="shared" si="201"/>
        <v>100</v>
      </c>
      <c r="T1415" t="str">
        <f t="shared" si="202"/>
        <v>publishing/</v>
      </c>
      <c r="U1415" t="str">
        <f t="shared" si="203"/>
        <v>translations</v>
      </c>
      <c r="V1415">
        <f t="shared" si="204"/>
        <v>11</v>
      </c>
      <c r="W1415">
        <f t="shared" si="205"/>
        <v>23</v>
      </c>
    </row>
    <row r="1416" spans="1:23" ht="45" x14ac:dyDescent="0.25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f t="shared" si="206"/>
        <v>42738.044756944444</v>
      </c>
      <c r="K1416">
        <v>1480831467</v>
      </c>
      <c r="L1416" s="14">
        <f t="shared" si="198"/>
        <v>42708.044756944444</v>
      </c>
      <c r="M1416" s="13">
        <f t="shared" si="199"/>
        <v>2016</v>
      </c>
      <c r="N1416" t="b">
        <v>0</v>
      </c>
      <c r="O1416">
        <v>1</v>
      </c>
      <c r="P1416" t="b">
        <v>0</v>
      </c>
      <c r="Q1416" t="s">
        <v>8286</v>
      </c>
      <c r="R1416" s="6">
        <f t="shared" si="200"/>
        <v>-0.998</v>
      </c>
      <c r="S1416" s="10">
        <f t="shared" si="201"/>
        <v>1</v>
      </c>
      <c r="T1416" t="str">
        <f t="shared" si="202"/>
        <v>publishing/</v>
      </c>
      <c r="U1416" t="str">
        <f t="shared" si="203"/>
        <v>translations</v>
      </c>
      <c r="V1416">
        <f t="shared" si="204"/>
        <v>11</v>
      </c>
      <c r="W1416">
        <f t="shared" si="205"/>
        <v>23</v>
      </c>
    </row>
    <row r="1417" spans="1:23" ht="45" x14ac:dyDescent="0.25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f t="shared" si="206"/>
        <v>42232.467488425922</v>
      </c>
      <c r="K1417">
        <v>1436285591</v>
      </c>
      <c r="L1417" s="14">
        <f t="shared" si="198"/>
        <v>42192.467488425922</v>
      </c>
      <c r="M1417" s="13">
        <f t="shared" si="199"/>
        <v>2015</v>
      </c>
      <c r="N1417" t="b">
        <v>0</v>
      </c>
      <c r="O1417">
        <v>9</v>
      </c>
      <c r="P1417" t="b">
        <v>0</v>
      </c>
      <c r="Q1417" t="s">
        <v>8286</v>
      </c>
      <c r="R1417" s="6">
        <f t="shared" si="200"/>
        <v>-0.81818181818181823</v>
      </c>
      <c r="S1417" s="10">
        <f t="shared" si="201"/>
        <v>88.888888888888886</v>
      </c>
      <c r="T1417" t="str">
        <f t="shared" si="202"/>
        <v>publishing/</v>
      </c>
      <c r="U1417" t="str">
        <f t="shared" si="203"/>
        <v>translations</v>
      </c>
      <c r="V1417">
        <f t="shared" si="204"/>
        <v>11</v>
      </c>
      <c r="W1417">
        <f t="shared" si="205"/>
        <v>23</v>
      </c>
    </row>
    <row r="1418" spans="1:23" ht="45" x14ac:dyDescent="0.25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f t="shared" si="206"/>
        <v>42329.759479166663</v>
      </c>
      <c r="K1418">
        <v>1445552019</v>
      </c>
      <c r="L1418" s="14">
        <f t="shared" si="198"/>
        <v>42299.717812499999</v>
      </c>
      <c r="M1418" s="13">
        <f t="shared" si="199"/>
        <v>2015</v>
      </c>
      <c r="N1418" t="b">
        <v>0</v>
      </c>
      <c r="O1418">
        <v>0</v>
      </c>
      <c r="P1418" t="b">
        <v>0</v>
      </c>
      <c r="Q1418" t="s">
        <v>8286</v>
      </c>
      <c r="R1418" s="6">
        <f t="shared" si="200"/>
        <v>-1</v>
      </c>
      <c r="S1418" s="10" t="e">
        <f t="shared" si="201"/>
        <v>#DIV/0!</v>
      </c>
      <c r="T1418" t="str">
        <f t="shared" si="202"/>
        <v>publishing/</v>
      </c>
      <c r="U1418" t="str">
        <f t="shared" si="203"/>
        <v>translations</v>
      </c>
      <c r="V1418">
        <f t="shared" si="204"/>
        <v>11</v>
      </c>
      <c r="W1418">
        <f t="shared" si="205"/>
        <v>23</v>
      </c>
    </row>
    <row r="1419" spans="1:23" ht="45" x14ac:dyDescent="0.25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f t="shared" si="206"/>
        <v>42262.257638888885</v>
      </c>
      <c r="K1419">
        <v>1439696174</v>
      </c>
      <c r="L1419" s="14">
        <f t="shared" si="198"/>
        <v>42231.941828703704</v>
      </c>
      <c r="M1419" s="13">
        <f t="shared" si="199"/>
        <v>2015</v>
      </c>
      <c r="N1419" t="b">
        <v>0</v>
      </c>
      <c r="O1419">
        <v>2</v>
      </c>
      <c r="P1419" t="b">
        <v>0</v>
      </c>
      <c r="Q1419" t="s">
        <v>8286</v>
      </c>
      <c r="R1419" s="6">
        <f t="shared" si="200"/>
        <v>-0.98777777777777775</v>
      </c>
      <c r="S1419" s="10">
        <f t="shared" si="201"/>
        <v>27.5</v>
      </c>
      <c r="T1419" t="str">
        <f t="shared" si="202"/>
        <v>publishing/</v>
      </c>
      <c r="U1419" t="str">
        <f t="shared" si="203"/>
        <v>translations</v>
      </c>
      <c r="V1419">
        <f t="shared" si="204"/>
        <v>11</v>
      </c>
      <c r="W1419">
        <f t="shared" si="205"/>
        <v>23</v>
      </c>
    </row>
    <row r="1420" spans="1:23" ht="60" x14ac:dyDescent="0.25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f t="shared" si="206"/>
        <v>42425.248078703698</v>
      </c>
      <c r="K1420">
        <v>1453805834</v>
      </c>
      <c r="L1420" s="14">
        <f t="shared" si="198"/>
        <v>42395.248078703698</v>
      </c>
      <c r="M1420" s="13">
        <f t="shared" si="199"/>
        <v>2016</v>
      </c>
      <c r="N1420" t="b">
        <v>0</v>
      </c>
      <c r="O1420">
        <v>1</v>
      </c>
      <c r="P1420" t="b">
        <v>0</v>
      </c>
      <c r="Q1420" t="s">
        <v>8286</v>
      </c>
      <c r="R1420" s="6">
        <f t="shared" si="200"/>
        <v>-0.998</v>
      </c>
      <c r="S1420" s="10">
        <f t="shared" si="201"/>
        <v>6</v>
      </c>
      <c r="T1420" t="str">
        <f t="shared" si="202"/>
        <v>publishing/</v>
      </c>
      <c r="U1420" t="str">
        <f t="shared" si="203"/>
        <v>translations</v>
      </c>
      <c r="V1420">
        <f t="shared" si="204"/>
        <v>11</v>
      </c>
      <c r="W1420">
        <f t="shared" si="205"/>
        <v>23</v>
      </c>
    </row>
    <row r="1421" spans="1:23" ht="45" x14ac:dyDescent="0.25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f t="shared" si="206"/>
        <v>42652.24790509259</v>
      </c>
      <c r="K1421">
        <v>1473418619</v>
      </c>
      <c r="L1421" s="14">
        <f t="shared" si="198"/>
        <v>42622.24790509259</v>
      </c>
      <c r="M1421" s="13">
        <f t="shared" si="199"/>
        <v>2016</v>
      </c>
      <c r="N1421" t="b">
        <v>0</v>
      </c>
      <c r="O1421">
        <v>10</v>
      </c>
      <c r="P1421" t="b">
        <v>0</v>
      </c>
      <c r="Q1421" t="s">
        <v>8286</v>
      </c>
      <c r="R1421" s="6">
        <f t="shared" si="200"/>
        <v>-0.92936507936507939</v>
      </c>
      <c r="S1421" s="10">
        <f t="shared" si="201"/>
        <v>44.5</v>
      </c>
      <c r="T1421" t="str">
        <f t="shared" si="202"/>
        <v>publishing/</v>
      </c>
      <c r="U1421" t="str">
        <f t="shared" si="203"/>
        <v>translations</v>
      </c>
      <c r="V1421">
        <f t="shared" si="204"/>
        <v>11</v>
      </c>
      <c r="W1421">
        <f t="shared" si="205"/>
        <v>23</v>
      </c>
    </row>
    <row r="1422" spans="1:23" x14ac:dyDescent="0.25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f t="shared" si="206"/>
        <v>42549.459328703706</v>
      </c>
      <c r="K1422">
        <v>1464969686</v>
      </c>
      <c r="L1422" s="14">
        <f t="shared" si="198"/>
        <v>42524.459328703706</v>
      </c>
      <c r="M1422" s="13">
        <f t="shared" si="199"/>
        <v>2016</v>
      </c>
      <c r="N1422" t="b">
        <v>0</v>
      </c>
      <c r="O1422">
        <v>3</v>
      </c>
      <c r="P1422" t="b">
        <v>0</v>
      </c>
      <c r="Q1422" t="s">
        <v>8286</v>
      </c>
      <c r="R1422" s="6">
        <f t="shared" si="200"/>
        <v>-0.97272727272727277</v>
      </c>
      <c r="S1422" s="10">
        <f t="shared" si="201"/>
        <v>1</v>
      </c>
      <c r="T1422" t="str">
        <f t="shared" si="202"/>
        <v>publishing/</v>
      </c>
      <c r="U1422" t="str">
        <f t="shared" si="203"/>
        <v>translations</v>
      </c>
      <c r="V1422">
        <f t="shared" si="204"/>
        <v>11</v>
      </c>
      <c r="W1422">
        <f t="shared" si="205"/>
        <v>23</v>
      </c>
    </row>
    <row r="1423" spans="1:23" ht="45" x14ac:dyDescent="0.25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f t="shared" si="206"/>
        <v>42043.707280092589</v>
      </c>
      <c r="K1423">
        <v>1420840709</v>
      </c>
      <c r="L1423" s="14">
        <f t="shared" si="198"/>
        <v>42013.707280092589</v>
      </c>
      <c r="M1423" s="13">
        <f t="shared" si="199"/>
        <v>2015</v>
      </c>
      <c r="N1423" t="b">
        <v>0</v>
      </c>
      <c r="O1423">
        <v>2</v>
      </c>
      <c r="P1423" t="b">
        <v>0</v>
      </c>
      <c r="Q1423" t="s">
        <v>8286</v>
      </c>
      <c r="R1423" s="6">
        <f t="shared" si="200"/>
        <v>-0.999</v>
      </c>
      <c r="S1423" s="10">
        <f t="shared" si="201"/>
        <v>100</v>
      </c>
      <c r="T1423" t="str">
        <f t="shared" si="202"/>
        <v>publishing/</v>
      </c>
      <c r="U1423" t="str">
        <f t="shared" si="203"/>
        <v>translations</v>
      </c>
      <c r="V1423">
        <f t="shared" si="204"/>
        <v>11</v>
      </c>
      <c r="W1423">
        <f t="shared" si="205"/>
        <v>23</v>
      </c>
    </row>
    <row r="1424" spans="1:23" ht="45" x14ac:dyDescent="0.25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f t="shared" si="206"/>
        <v>42634.031296296293</v>
      </c>
      <c r="K1424">
        <v>1471844704</v>
      </c>
      <c r="L1424" s="14">
        <f t="shared" si="198"/>
        <v>42604.031296296293</v>
      </c>
      <c r="M1424" s="13">
        <f t="shared" si="199"/>
        <v>2016</v>
      </c>
      <c r="N1424" t="b">
        <v>0</v>
      </c>
      <c r="O1424">
        <v>2</v>
      </c>
      <c r="P1424" t="b">
        <v>0</v>
      </c>
      <c r="Q1424" t="s">
        <v>8286</v>
      </c>
      <c r="R1424" s="6">
        <f t="shared" si="200"/>
        <v>-0.99895999999999996</v>
      </c>
      <c r="S1424" s="10">
        <f t="shared" si="201"/>
        <v>13</v>
      </c>
      <c r="T1424" t="str">
        <f t="shared" si="202"/>
        <v>publishing/</v>
      </c>
      <c r="U1424" t="str">
        <f t="shared" si="203"/>
        <v>translations</v>
      </c>
      <c r="V1424">
        <f t="shared" si="204"/>
        <v>11</v>
      </c>
      <c r="W1424">
        <f t="shared" si="205"/>
        <v>23</v>
      </c>
    </row>
    <row r="1425" spans="1:23" ht="45" x14ac:dyDescent="0.25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f t="shared" si="206"/>
        <v>42370.151979166665</v>
      </c>
      <c r="K1425">
        <v>1449045531</v>
      </c>
      <c r="L1425" s="14">
        <f t="shared" si="198"/>
        <v>42340.151979166665</v>
      </c>
      <c r="M1425" s="13">
        <f t="shared" si="199"/>
        <v>2015</v>
      </c>
      <c r="N1425" t="b">
        <v>0</v>
      </c>
      <c r="O1425">
        <v>1</v>
      </c>
      <c r="P1425" t="b">
        <v>0</v>
      </c>
      <c r="Q1425" t="s">
        <v>8286</v>
      </c>
      <c r="R1425" s="6">
        <f t="shared" si="200"/>
        <v>-0.9966666666666667</v>
      </c>
      <c r="S1425" s="10">
        <f t="shared" si="201"/>
        <v>100</v>
      </c>
      <c r="T1425" t="str">
        <f t="shared" si="202"/>
        <v>publishing/</v>
      </c>
      <c r="U1425" t="str">
        <f t="shared" si="203"/>
        <v>translations</v>
      </c>
      <c r="V1425">
        <f t="shared" si="204"/>
        <v>11</v>
      </c>
      <c r="W1425">
        <f t="shared" si="205"/>
        <v>23</v>
      </c>
    </row>
    <row r="1426" spans="1:23" ht="45" x14ac:dyDescent="0.25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f t="shared" si="206"/>
        <v>42689.550949074073</v>
      </c>
      <c r="K1426">
        <v>1478106802</v>
      </c>
      <c r="L1426" s="14">
        <f t="shared" si="198"/>
        <v>42676.509282407402</v>
      </c>
      <c r="M1426" s="13">
        <f t="shared" si="199"/>
        <v>2016</v>
      </c>
      <c r="N1426" t="b">
        <v>0</v>
      </c>
      <c r="O1426">
        <v>14</v>
      </c>
      <c r="P1426" t="b">
        <v>0</v>
      </c>
      <c r="Q1426" t="s">
        <v>8286</v>
      </c>
      <c r="R1426" s="6">
        <f t="shared" si="200"/>
        <v>-0.7964</v>
      </c>
      <c r="S1426" s="10">
        <f t="shared" si="201"/>
        <v>109.07142857142857</v>
      </c>
      <c r="T1426" t="str">
        <f t="shared" si="202"/>
        <v>publishing/</v>
      </c>
      <c r="U1426" t="str">
        <f t="shared" si="203"/>
        <v>translations</v>
      </c>
      <c r="V1426">
        <f t="shared" si="204"/>
        <v>11</v>
      </c>
      <c r="W1426">
        <f t="shared" si="205"/>
        <v>23</v>
      </c>
    </row>
    <row r="1427" spans="1:23" ht="45" x14ac:dyDescent="0.25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f t="shared" si="206"/>
        <v>42122.923136574071</v>
      </c>
      <c r="K1427">
        <v>1427684959</v>
      </c>
      <c r="L1427" s="14">
        <f t="shared" si="198"/>
        <v>42092.923136574071</v>
      </c>
      <c r="M1427" s="13">
        <f t="shared" si="199"/>
        <v>2015</v>
      </c>
      <c r="N1427" t="b">
        <v>0</v>
      </c>
      <c r="O1427">
        <v>0</v>
      </c>
      <c r="P1427" t="b">
        <v>0</v>
      </c>
      <c r="Q1427" t="s">
        <v>8286</v>
      </c>
      <c r="R1427" s="6">
        <f t="shared" si="200"/>
        <v>-1</v>
      </c>
      <c r="S1427" s="10" t="e">
        <f t="shared" si="201"/>
        <v>#DIV/0!</v>
      </c>
      <c r="T1427" t="str">
        <f t="shared" si="202"/>
        <v>publishing/</v>
      </c>
      <c r="U1427" t="str">
        <f t="shared" si="203"/>
        <v>translations</v>
      </c>
      <c r="V1427">
        <f t="shared" si="204"/>
        <v>11</v>
      </c>
      <c r="W1427">
        <f t="shared" si="205"/>
        <v>23</v>
      </c>
    </row>
    <row r="1428" spans="1:23" ht="45" x14ac:dyDescent="0.25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f t="shared" si="206"/>
        <v>42240.181944444441</v>
      </c>
      <c r="K1428">
        <v>1435224120</v>
      </c>
      <c r="L1428" s="14">
        <f t="shared" si="198"/>
        <v>42180.181944444441</v>
      </c>
      <c r="M1428" s="13">
        <f t="shared" si="199"/>
        <v>2015</v>
      </c>
      <c r="N1428" t="b">
        <v>0</v>
      </c>
      <c r="O1428">
        <v>0</v>
      </c>
      <c r="P1428" t="b">
        <v>0</v>
      </c>
      <c r="Q1428" t="s">
        <v>8286</v>
      </c>
      <c r="R1428" s="6">
        <f t="shared" si="200"/>
        <v>-1</v>
      </c>
      <c r="S1428" s="10" t="e">
        <f t="shared" si="201"/>
        <v>#DIV/0!</v>
      </c>
      <c r="T1428" t="str">
        <f t="shared" si="202"/>
        <v>publishing/</v>
      </c>
      <c r="U1428" t="str">
        <f t="shared" si="203"/>
        <v>translations</v>
      </c>
      <c r="V1428">
        <f t="shared" si="204"/>
        <v>11</v>
      </c>
      <c r="W1428">
        <f t="shared" si="205"/>
        <v>23</v>
      </c>
    </row>
    <row r="1429" spans="1:23" ht="45" x14ac:dyDescent="0.25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f t="shared" si="206"/>
        <v>42631.643344907403</v>
      </c>
      <c r="K1429">
        <v>1471638385</v>
      </c>
      <c r="L1429" s="14">
        <f t="shared" si="198"/>
        <v>42601.643344907403</v>
      </c>
      <c r="M1429" s="13">
        <f t="shared" si="199"/>
        <v>2016</v>
      </c>
      <c r="N1429" t="b">
        <v>0</v>
      </c>
      <c r="O1429">
        <v>4</v>
      </c>
      <c r="P1429" t="b">
        <v>0</v>
      </c>
      <c r="Q1429" t="s">
        <v>8286</v>
      </c>
      <c r="R1429" s="6">
        <f t="shared" si="200"/>
        <v>-0.91620000000000001</v>
      </c>
      <c r="S1429" s="10">
        <f t="shared" si="201"/>
        <v>104.75</v>
      </c>
      <c r="T1429" t="str">
        <f t="shared" si="202"/>
        <v>publishing/</v>
      </c>
      <c r="U1429" t="str">
        <f t="shared" si="203"/>
        <v>translations</v>
      </c>
      <c r="V1429">
        <f t="shared" si="204"/>
        <v>11</v>
      </c>
      <c r="W1429">
        <f t="shared" si="205"/>
        <v>23</v>
      </c>
    </row>
    <row r="1430" spans="1:23" ht="45" x14ac:dyDescent="0.25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f t="shared" si="206"/>
        <v>42462.129826388882</v>
      </c>
      <c r="K1430">
        <v>1456996017</v>
      </c>
      <c r="L1430" s="14">
        <f t="shared" si="198"/>
        <v>42432.171493055554</v>
      </c>
      <c r="M1430" s="13">
        <f t="shared" si="199"/>
        <v>2016</v>
      </c>
      <c r="N1430" t="b">
        <v>0</v>
      </c>
      <c r="O1430">
        <v>3</v>
      </c>
      <c r="P1430" t="b">
        <v>0</v>
      </c>
      <c r="Q1430" t="s">
        <v>8286</v>
      </c>
      <c r="R1430" s="6">
        <f t="shared" si="200"/>
        <v>-0.95499999999999996</v>
      </c>
      <c r="S1430" s="10">
        <f t="shared" si="201"/>
        <v>15</v>
      </c>
      <c r="T1430" t="str">
        <f t="shared" si="202"/>
        <v>publishing/</v>
      </c>
      <c r="U1430" t="str">
        <f t="shared" si="203"/>
        <v>translations</v>
      </c>
      <c r="V1430">
        <f t="shared" si="204"/>
        <v>11</v>
      </c>
      <c r="W1430">
        <f t="shared" si="205"/>
        <v>23</v>
      </c>
    </row>
    <row r="1431" spans="1:23" ht="30" x14ac:dyDescent="0.25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f t="shared" si="206"/>
        <v>42103.852337962962</v>
      </c>
      <c r="K1431">
        <v>1426037242</v>
      </c>
      <c r="L1431" s="14">
        <f t="shared" si="198"/>
        <v>42073.852337962962</v>
      </c>
      <c r="M1431" s="13">
        <f t="shared" si="199"/>
        <v>2015</v>
      </c>
      <c r="N1431" t="b">
        <v>0</v>
      </c>
      <c r="O1431">
        <v>0</v>
      </c>
      <c r="P1431" t="b">
        <v>0</v>
      </c>
      <c r="Q1431" t="s">
        <v>8286</v>
      </c>
      <c r="R1431" s="6">
        <f t="shared" si="200"/>
        <v>-1</v>
      </c>
      <c r="S1431" s="10" t="e">
        <f t="shared" si="201"/>
        <v>#DIV/0!</v>
      </c>
      <c r="T1431" t="str">
        <f t="shared" si="202"/>
        <v>publishing/</v>
      </c>
      <c r="U1431" t="str">
        <f t="shared" si="203"/>
        <v>translations</v>
      </c>
      <c r="V1431">
        <f t="shared" si="204"/>
        <v>11</v>
      </c>
      <c r="W1431">
        <f t="shared" si="205"/>
        <v>23</v>
      </c>
    </row>
    <row r="1432" spans="1:23" ht="45" x14ac:dyDescent="0.25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f t="shared" si="206"/>
        <v>41992.605185185188</v>
      </c>
      <c r="K1432">
        <v>1416339088</v>
      </c>
      <c r="L1432" s="14">
        <f t="shared" si="198"/>
        <v>41961.605185185188</v>
      </c>
      <c r="M1432" s="13">
        <f t="shared" si="199"/>
        <v>2014</v>
      </c>
      <c r="N1432" t="b">
        <v>0</v>
      </c>
      <c r="O1432">
        <v>5</v>
      </c>
      <c r="P1432" t="b">
        <v>0</v>
      </c>
      <c r="Q1432" t="s">
        <v>8286</v>
      </c>
      <c r="R1432" s="6">
        <f t="shared" si="200"/>
        <v>-0.9194</v>
      </c>
      <c r="S1432" s="10">
        <f t="shared" si="201"/>
        <v>80.599999999999994</v>
      </c>
      <c r="T1432" t="str">
        <f t="shared" si="202"/>
        <v>publishing/</v>
      </c>
      <c r="U1432" t="str">
        <f t="shared" si="203"/>
        <v>translations</v>
      </c>
      <c r="V1432">
        <f t="shared" si="204"/>
        <v>11</v>
      </c>
      <c r="W1432">
        <f t="shared" si="205"/>
        <v>23</v>
      </c>
    </row>
    <row r="1433" spans="1:23" ht="45" x14ac:dyDescent="0.25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f t="shared" si="206"/>
        <v>42334.044166666667</v>
      </c>
      <c r="K1433">
        <v>1445922216</v>
      </c>
      <c r="L1433" s="14">
        <f t="shared" si="198"/>
        <v>42304.002499999995</v>
      </c>
      <c r="M1433" s="13">
        <f t="shared" si="199"/>
        <v>2015</v>
      </c>
      <c r="N1433" t="b">
        <v>0</v>
      </c>
      <c r="O1433">
        <v>47</v>
      </c>
      <c r="P1433" t="b">
        <v>0</v>
      </c>
      <c r="Q1433" t="s">
        <v>8286</v>
      </c>
      <c r="R1433" s="6">
        <f t="shared" si="200"/>
        <v>-0.68052941176470583</v>
      </c>
      <c r="S1433" s="10">
        <f t="shared" si="201"/>
        <v>115.55319148936171</v>
      </c>
      <c r="T1433" t="str">
        <f t="shared" si="202"/>
        <v>publishing/</v>
      </c>
      <c r="U1433" t="str">
        <f t="shared" si="203"/>
        <v>translations</v>
      </c>
      <c r="V1433">
        <f t="shared" si="204"/>
        <v>11</v>
      </c>
      <c r="W1433">
        <f t="shared" si="205"/>
        <v>23</v>
      </c>
    </row>
    <row r="1434" spans="1:23" ht="45" x14ac:dyDescent="0.25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f t="shared" si="206"/>
        <v>42205.572083333333</v>
      </c>
      <c r="K1434">
        <v>1434825828</v>
      </c>
      <c r="L1434" s="14">
        <f t="shared" si="198"/>
        <v>42175.572083333333</v>
      </c>
      <c r="M1434" s="13">
        <f t="shared" si="199"/>
        <v>2015</v>
      </c>
      <c r="N1434" t="b">
        <v>0</v>
      </c>
      <c r="O1434">
        <v>0</v>
      </c>
      <c r="P1434" t="b">
        <v>0</v>
      </c>
      <c r="Q1434" t="s">
        <v>8286</v>
      </c>
      <c r="R1434" s="6">
        <f t="shared" si="200"/>
        <v>-1</v>
      </c>
      <c r="S1434" s="10" t="e">
        <f t="shared" si="201"/>
        <v>#DIV/0!</v>
      </c>
      <c r="T1434" t="str">
        <f t="shared" si="202"/>
        <v>publishing/</v>
      </c>
      <c r="U1434" t="str">
        <f t="shared" si="203"/>
        <v>translations</v>
      </c>
      <c r="V1434">
        <f t="shared" si="204"/>
        <v>11</v>
      </c>
      <c r="W1434">
        <f t="shared" si="205"/>
        <v>23</v>
      </c>
    </row>
    <row r="1435" spans="1:23" ht="45" x14ac:dyDescent="0.25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f t="shared" si="206"/>
        <v>42714.249999999993</v>
      </c>
      <c r="K1435">
        <v>1477839675</v>
      </c>
      <c r="L1435" s="14">
        <f t="shared" si="198"/>
        <v>42673.417534722219</v>
      </c>
      <c r="M1435" s="13">
        <f t="shared" si="199"/>
        <v>2016</v>
      </c>
      <c r="N1435" t="b">
        <v>0</v>
      </c>
      <c r="O1435">
        <v>10</v>
      </c>
      <c r="P1435" t="b">
        <v>0</v>
      </c>
      <c r="Q1435" t="s">
        <v>8286</v>
      </c>
      <c r="R1435" s="6">
        <f t="shared" si="200"/>
        <v>-0.93291666666666662</v>
      </c>
      <c r="S1435" s="10">
        <f t="shared" si="201"/>
        <v>80.5</v>
      </c>
      <c r="T1435" t="str">
        <f t="shared" si="202"/>
        <v>publishing/</v>
      </c>
      <c r="U1435" t="str">
        <f t="shared" si="203"/>
        <v>translations</v>
      </c>
      <c r="V1435">
        <f t="shared" si="204"/>
        <v>11</v>
      </c>
      <c r="W1435">
        <f t="shared" si="205"/>
        <v>23</v>
      </c>
    </row>
    <row r="1436" spans="1:23" ht="45" x14ac:dyDescent="0.25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f t="shared" si="206"/>
        <v>42163.416666666664</v>
      </c>
      <c r="K1436">
        <v>1431973478</v>
      </c>
      <c r="L1436" s="14">
        <f t="shared" si="198"/>
        <v>42142.558773148143</v>
      </c>
      <c r="M1436" s="13">
        <f t="shared" si="199"/>
        <v>2015</v>
      </c>
      <c r="N1436" t="b">
        <v>0</v>
      </c>
      <c r="O1436">
        <v>11</v>
      </c>
      <c r="P1436" t="b">
        <v>0</v>
      </c>
      <c r="Q1436" t="s">
        <v>8286</v>
      </c>
      <c r="R1436" s="6">
        <f t="shared" si="200"/>
        <v>-0.90012195121951222</v>
      </c>
      <c r="S1436" s="10">
        <f t="shared" si="201"/>
        <v>744.5454545454545</v>
      </c>
      <c r="T1436" t="str">
        <f t="shared" si="202"/>
        <v>publishing/</v>
      </c>
      <c r="U1436" t="str">
        <f t="shared" si="203"/>
        <v>translations</v>
      </c>
      <c r="V1436">
        <f t="shared" si="204"/>
        <v>11</v>
      </c>
      <c r="W1436">
        <f t="shared" si="205"/>
        <v>23</v>
      </c>
    </row>
    <row r="1437" spans="1:23" ht="30" x14ac:dyDescent="0.25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f t="shared" si="206"/>
        <v>42288.57199074074</v>
      </c>
      <c r="K1437">
        <v>1441997020</v>
      </c>
      <c r="L1437" s="14">
        <f t="shared" si="198"/>
        <v>42258.57199074074</v>
      </c>
      <c r="M1437" s="13">
        <f t="shared" si="199"/>
        <v>2015</v>
      </c>
      <c r="N1437" t="b">
        <v>0</v>
      </c>
      <c r="O1437">
        <v>2</v>
      </c>
      <c r="P1437" t="b">
        <v>0</v>
      </c>
      <c r="Q1437" t="s">
        <v>8286</v>
      </c>
      <c r="R1437" s="6">
        <f t="shared" si="200"/>
        <v>-0.999</v>
      </c>
      <c r="S1437" s="10">
        <f t="shared" si="201"/>
        <v>7.5</v>
      </c>
      <c r="T1437" t="str">
        <f t="shared" si="202"/>
        <v>publishing/</v>
      </c>
      <c r="U1437" t="str">
        <f t="shared" si="203"/>
        <v>translations</v>
      </c>
      <c r="V1437">
        <f t="shared" si="204"/>
        <v>11</v>
      </c>
      <c r="W1437">
        <f t="shared" si="205"/>
        <v>23</v>
      </c>
    </row>
    <row r="1438" spans="1:23" ht="45" x14ac:dyDescent="0.25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f t="shared" si="206"/>
        <v>42421.141863425924</v>
      </c>
      <c r="K1438">
        <v>1453451057</v>
      </c>
      <c r="L1438" s="14">
        <f t="shared" si="198"/>
        <v>42391.141863425924</v>
      </c>
      <c r="M1438" s="13">
        <f t="shared" si="199"/>
        <v>2016</v>
      </c>
      <c r="N1438" t="b">
        <v>0</v>
      </c>
      <c r="O1438">
        <v>2</v>
      </c>
      <c r="P1438" t="b">
        <v>0</v>
      </c>
      <c r="Q1438" t="s">
        <v>8286</v>
      </c>
      <c r="R1438" s="6">
        <f t="shared" si="200"/>
        <v>-0.99229999999999996</v>
      </c>
      <c r="S1438" s="10">
        <f t="shared" si="201"/>
        <v>38.5</v>
      </c>
      <c r="T1438" t="str">
        <f t="shared" si="202"/>
        <v>publishing/</v>
      </c>
      <c r="U1438" t="str">
        <f t="shared" si="203"/>
        <v>translations</v>
      </c>
      <c r="V1438">
        <f t="shared" si="204"/>
        <v>11</v>
      </c>
      <c r="W1438">
        <f t="shared" si="205"/>
        <v>23</v>
      </c>
    </row>
    <row r="1439" spans="1:23" ht="45" x14ac:dyDescent="0.25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f t="shared" si="206"/>
        <v>41832.999305555553</v>
      </c>
      <c r="K1439">
        <v>1402058739</v>
      </c>
      <c r="L1439" s="14">
        <f t="shared" si="198"/>
        <v>41796.32336805555</v>
      </c>
      <c r="M1439" s="13">
        <f t="shared" si="199"/>
        <v>2014</v>
      </c>
      <c r="N1439" t="b">
        <v>0</v>
      </c>
      <c r="O1439">
        <v>22</v>
      </c>
      <c r="P1439" t="b">
        <v>0</v>
      </c>
      <c r="Q1439" t="s">
        <v>8286</v>
      </c>
      <c r="R1439" s="6">
        <f t="shared" si="200"/>
        <v>-0.73099999999999998</v>
      </c>
      <c r="S1439" s="10">
        <f t="shared" si="201"/>
        <v>36.68181818181818</v>
      </c>
      <c r="T1439" t="str">
        <f t="shared" si="202"/>
        <v>publishing/</v>
      </c>
      <c r="U1439" t="str">
        <f t="shared" si="203"/>
        <v>translations</v>
      </c>
      <c r="V1439">
        <f t="shared" si="204"/>
        <v>11</v>
      </c>
      <c r="W1439">
        <f t="shared" si="205"/>
        <v>23</v>
      </c>
    </row>
    <row r="1440" spans="1:23" ht="45" x14ac:dyDescent="0.25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f t="shared" si="206"/>
        <v>42487.371527777774</v>
      </c>
      <c r="K1440">
        <v>1459198499</v>
      </c>
      <c r="L1440" s="14">
        <f t="shared" si="198"/>
        <v>42457.663182870368</v>
      </c>
      <c r="M1440" s="13">
        <f t="shared" si="199"/>
        <v>2016</v>
      </c>
      <c r="N1440" t="b">
        <v>0</v>
      </c>
      <c r="O1440">
        <v>8</v>
      </c>
      <c r="P1440" t="b">
        <v>0</v>
      </c>
      <c r="Q1440" t="s">
        <v>8286</v>
      </c>
      <c r="R1440" s="6">
        <f t="shared" si="200"/>
        <v>-0.97</v>
      </c>
      <c r="S1440" s="10">
        <f t="shared" si="201"/>
        <v>75</v>
      </c>
      <c r="T1440" t="str">
        <f t="shared" si="202"/>
        <v>publishing/</v>
      </c>
      <c r="U1440" t="str">
        <f t="shared" si="203"/>
        <v>translations</v>
      </c>
      <c r="V1440">
        <f t="shared" si="204"/>
        <v>11</v>
      </c>
      <c r="W1440">
        <f t="shared" si="205"/>
        <v>23</v>
      </c>
    </row>
    <row r="1441" spans="1:23" ht="45" x14ac:dyDescent="0.25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f t="shared" si="206"/>
        <v>42070.621539351851</v>
      </c>
      <c r="K1441">
        <v>1423166101</v>
      </c>
      <c r="L1441" s="14">
        <f t="shared" si="198"/>
        <v>42040.621539351851</v>
      </c>
      <c r="M1441" s="13">
        <f t="shared" si="199"/>
        <v>2015</v>
      </c>
      <c r="N1441" t="b">
        <v>0</v>
      </c>
      <c r="O1441">
        <v>6</v>
      </c>
      <c r="P1441" t="b">
        <v>0</v>
      </c>
      <c r="Q1441" t="s">
        <v>8286</v>
      </c>
      <c r="R1441" s="6">
        <f t="shared" si="200"/>
        <v>-0.93394495412844036</v>
      </c>
      <c r="S1441" s="10">
        <f t="shared" si="201"/>
        <v>30</v>
      </c>
      <c r="T1441" t="str">
        <f t="shared" si="202"/>
        <v>publishing/</v>
      </c>
      <c r="U1441" t="str">
        <f t="shared" si="203"/>
        <v>translations</v>
      </c>
      <c r="V1441">
        <f t="shared" si="204"/>
        <v>11</v>
      </c>
      <c r="W1441">
        <f t="shared" si="205"/>
        <v>23</v>
      </c>
    </row>
    <row r="1442" spans="1:23" ht="45" x14ac:dyDescent="0.25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f t="shared" si="206"/>
        <v>42516.540081018517</v>
      </c>
      <c r="K1442">
        <v>1461693463</v>
      </c>
      <c r="L1442" s="14">
        <f t="shared" si="198"/>
        <v>42486.540081018517</v>
      </c>
      <c r="M1442" s="13">
        <f t="shared" si="199"/>
        <v>2016</v>
      </c>
      <c r="N1442" t="b">
        <v>0</v>
      </c>
      <c r="O1442">
        <v>1</v>
      </c>
      <c r="P1442" t="b">
        <v>0</v>
      </c>
      <c r="Q1442" t="s">
        <v>8286</v>
      </c>
      <c r="R1442" s="6">
        <f t="shared" si="200"/>
        <v>-0.99992307692307691</v>
      </c>
      <c r="S1442" s="10">
        <f t="shared" si="201"/>
        <v>1</v>
      </c>
      <c r="T1442" t="str">
        <f t="shared" si="202"/>
        <v>publishing/</v>
      </c>
      <c r="U1442" t="str">
        <f t="shared" si="203"/>
        <v>translations</v>
      </c>
      <c r="V1442">
        <f t="shared" si="204"/>
        <v>11</v>
      </c>
      <c r="W1442">
        <f t="shared" si="205"/>
        <v>23</v>
      </c>
    </row>
    <row r="1443" spans="1:23" ht="45" x14ac:dyDescent="0.25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f t="shared" si="206"/>
        <v>42258.557511574072</v>
      </c>
      <c r="K1443">
        <v>1436811769</v>
      </c>
      <c r="L1443" s="14">
        <f t="shared" si="198"/>
        <v>42198.557511574072</v>
      </c>
      <c r="M1443" s="13">
        <f t="shared" si="199"/>
        <v>2015</v>
      </c>
      <c r="N1443" t="b">
        <v>0</v>
      </c>
      <c r="O1443">
        <v>3</v>
      </c>
      <c r="P1443" t="b">
        <v>0</v>
      </c>
      <c r="Q1443" t="s">
        <v>8286</v>
      </c>
      <c r="R1443" s="6">
        <f t="shared" si="200"/>
        <v>-0.98877777777777776</v>
      </c>
      <c r="S1443" s="10">
        <f t="shared" si="201"/>
        <v>673.33333333333337</v>
      </c>
      <c r="T1443" t="str">
        <f t="shared" si="202"/>
        <v>publishing/</v>
      </c>
      <c r="U1443" t="str">
        <f t="shared" si="203"/>
        <v>translations</v>
      </c>
      <c r="V1443">
        <f t="shared" si="204"/>
        <v>11</v>
      </c>
      <c r="W1443">
        <f t="shared" si="205"/>
        <v>23</v>
      </c>
    </row>
    <row r="1444" spans="1:23" ht="45" x14ac:dyDescent="0.25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f t="shared" si="206"/>
        <v>42515.437013888884</v>
      </c>
      <c r="K1444">
        <v>1461598158</v>
      </c>
      <c r="L1444" s="14">
        <f t="shared" si="198"/>
        <v>42485.437013888884</v>
      </c>
      <c r="M1444" s="13">
        <f t="shared" si="199"/>
        <v>2016</v>
      </c>
      <c r="N1444" t="b">
        <v>0</v>
      </c>
      <c r="O1444">
        <v>0</v>
      </c>
      <c r="P1444" t="b">
        <v>0</v>
      </c>
      <c r="Q1444" t="s">
        <v>8286</v>
      </c>
      <c r="R1444" s="6">
        <f t="shared" si="200"/>
        <v>-1</v>
      </c>
      <c r="S1444" s="10" t="e">
        <f t="shared" si="201"/>
        <v>#DIV/0!</v>
      </c>
      <c r="T1444" t="str">
        <f t="shared" si="202"/>
        <v>publishing/</v>
      </c>
      <c r="U1444" t="str">
        <f t="shared" si="203"/>
        <v>translations</v>
      </c>
      <c r="V1444">
        <f t="shared" si="204"/>
        <v>11</v>
      </c>
      <c r="W1444">
        <f t="shared" si="205"/>
        <v>23</v>
      </c>
    </row>
    <row r="1445" spans="1:23" ht="45" x14ac:dyDescent="0.25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f t="shared" si="206"/>
        <v>42737.71769675926</v>
      </c>
      <c r="K1445">
        <v>1480803209</v>
      </c>
      <c r="L1445" s="14">
        <f t="shared" si="198"/>
        <v>42707.71769675926</v>
      </c>
      <c r="M1445" s="13">
        <f t="shared" si="199"/>
        <v>2016</v>
      </c>
      <c r="N1445" t="b">
        <v>0</v>
      </c>
      <c r="O1445">
        <v>0</v>
      </c>
      <c r="P1445" t="b">
        <v>0</v>
      </c>
      <c r="Q1445" t="s">
        <v>8286</v>
      </c>
      <c r="R1445" s="6">
        <f t="shared" si="200"/>
        <v>-1</v>
      </c>
      <c r="S1445" s="10" t="e">
        <f t="shared" si="201"/>
        <v>#DIV/0!</v>
      </c>
      <c r="T1445" t="str">
        <f t="shared" si="202"/>
        <v>publishing/</v>
      </c>
      <c r="U1445" t="str">
        <f t="shared" si="203"/>
        <v>translations</v>
      </c>
      <c r="V1445">
        <f t="shared" si="204"/>
        <v>11</v>
      </c>
      <c r="W1445">
        <f t="shared" si="205"/>
        <v>23</v>
      </c>
    </row>
    <row r="1446" spans="1:23" ht="30" x14ac:dyDescent="0.25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f t="shared" si="206"/>
        <v>42259.665069444447</v>
      </c>
      <c r="K1446">
        <v>1436907462</v>
      </c>
      <c r="L1446" s="14">
        <f t="shared" si="198"/>
        <v>42199.665069444447</v>
      </c>
      <c r="M1446" s="13">
        <f t="shared" si="199"/>
        <v>2015</v>
      </c>
      <c r="N1446" t="b">
        <v>0</v>
      </c>
      <c r="O1446">
        <v>0</v>
      </c>
      <c r="P1446" t="b">
        <v>0</v>
      </c>
      <c r="Q1446" t="s">
        <v>8286</v>
      </c>
      <c r="R1446" s="6">
        <f t="shared" si="200"/>
        <v>-1</v>
      </c>
      <c r="S1446" s="10" t="e">
        <f t="shared" si="201"/>
        <v>#DIV/0!</v>
      </c>
      <c r="T1446" t="str">
        <f t="shared" si="202"/>
        <v>publishing/</v>
      </c>
      <c r="U1446" t="str">
        <f t="shared" si="203"/>
        <v>translations</v>
      </c>
      <c r="V1446">
        <f t="shared" si="204"/>
        <v>11</v>
      </c>
      <c r="W1446">
        <f t="shared" si="205"/>
        <v>23</v>
      </c>
    </row>
    <row r="1447" spans="1:23" ht="45" x14ac:dyDescent="0.25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f t="shared" si="206"/>
        <v>42169.333969907406</v>
      </c>
      <c r="K1447">
        <v>1431694855</v>
      </c>
      <c r="L1447" s="14">
        <f t="shared" si="198"/>
        <v>42139.333969907406</v>
      </c>
      <c r="M1447" s="13">
        <f t="shared" si="199"/>
        <v>2015</v>
      </c>
      <c r="N1447" t="b">
        <v>0</v>
      </c>
      <c r="O1447">
        <v>0</v>
      </c>
      <c r="P1447" t="b">
        <v>0</v>
      </c>
      <c r="Q1447" t="s">
        <v>8286</v>
      </c>
      <c r="R1447" s="6">
        <f t="shared" si="200"/>
        <v>-1</v>
      </c>
      <c r="S1447" s="10" t="e">
        <f t="shared" si="201"/>
        <v>#DIV/0!</v>
      </c>
      <c r="T1447" t="str">
        <f t="shared" si="202"/>
        <v>publishing/</v>
      </c>
      <c r="U1447" t="str">
        <f t="shared" si="203"/>
        <v>translations</v>
      </c>
      <c r="V1447">
        <f t="shared" si="204"/>
        <v>11</v>
      </c>
      <c r="W1447">
        <f t="shared" si="205"/>
        <v>23</v>
      </c>
    </row>
    <row r="1448" spans="1:23" ht="45" x14ac:dyDescent="0.25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f t="shared" si="206"/>
        <v>42481.239328703705</v>
      </c>
      <c r="K1448">
        <v>1459507478</v>
      </c>
      <c r="L1448" s="14">
        <f t="shared" si="198"/>
        <v>42461.239328703705</v>
      </c>
      <c r="M1448" s="13">
        <f t="shared" si="199"/>
        <v>2016</v>
      </c>
      <c r="N1448" t="b">
        <v>0</v>
      </c>
      <c r="O1448">
        <v>0</v>
      </c>
      <c r="P1448" t="b">
        <v>0</v>
      </c>
      <c r="Q1448" t="s">
        <v>8286</v>
      </c>
      <c r="R1448" s="6">
        <f t="shared" si="200"/>
        <v>-1</v>
      </c>
      <c r="S1448" s="10" t="e">
        <f t="shared" si="201"/>
        <v>#DIV/0!</v>
      </c>
      <c r="T1448" t="str">
        <f t="shared" si="202"/>
        <v>publishing/</v>
      </c>
      <c r="U1448" t="str">
        <f t="shared" si="203"/>
        <v>translations</v>
      </c>
      <c r="V1448">
        <f t="shared" si="204"/>
        <v>11</v>
      </c>
      <c r="W1448">
        <f t="shared" si="205"/>
        <v>23</v>
      </c>
    </row>
    <row r="1449" spans="1:23" ht="30" x14ac:dyDescent="0.25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f t="shared" si="206"/>
        <v>42559.52238425926</v>
      </c>
      <c r="K1449">
        <v>1465407134</v>
      </c>
      <c r="L1449" s="14">
        <f t="shared" si="198"/>
        <v>42529.52238425926</v>
      </c>
      <c r="M1449" s="13">
        <f t="shared" si="199"/>
        <v>2016</v>
      </c>
      <c r="N1449" t="b">
        <v>0</v>
      </c>
      <c r="O1449">
        <v>3</v>
      </c>
      <c r="P1449" t="b">
        <v>0</v>
      </c>
      <c r="Q1449" t="s">
        <v>8286</v>
      </c>
      <c r="R1449" s="6">
        <f t="shared" si="200"/>
        <v>-0.99985000000000002</v>
      </c>
      <c r="S1449" s="10">
        <f t="shared" si="201"/>
        <v>25</v>
      </c>
      <c r="T1449" t="str">
        <f t="shared" si="202"/>
        <v>publishing/</v>
      </c>
      <c r="U1449" t="str">
        <f t="shared" si="203"/>
        <v>translations</v>
      </c>
      <c r="V1449">
        <f t="shared" si="204"/>
        <v>11</v>
      </c>
      <c r="W1449">
        <f t="shared" si="205"/>
        <v>23</v>
      </c>
    </row>
    <row r="1450" spans="1:23" ht="45" x14ac:dyDescent="0.25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f t="shared" si="206"/>
        <v>42146.017361111109</v>
      </c>
      <c r="K1450">
        <v>1429655318</v>
      </c>
      <c r="L1450" s="14">
        <f t="shared" si="198"/>
        <v>42115.728217592587</v>
      </c>
      <c r="M1450" s="13">
        <f t="shared" si="199"/>
        <v>2015</v>
      </c>
      <c r="N1450" t="b">
        <v>0</v>
      </c>
      <c r="O1450">
        <v>0</v>
      </c>
      <c r="P1450" t="b">
        <v>0</v>
      </c>
      <c r="Q1450" t="s">
        <v>8286</v>
      </c>
      <c r="R1450" s="6">
        <f t="shared" si="200"/>
        <v>-1</v>
      </c>
      <c r="S1450" s="10" t="e">
        <f t="shared" si="201"/>
        <v>#DIV/0!</v>
      </c>
      <c r="T1450" t="str">
        <f t="shared" si="202"/>
        <v>publishing/</v>
      </c>
      <c r="U1450" t="str">
        <f t="shared" si="203"/>
        <v>translations</v>
      </c>
      <c r="V1450">
        <f t="shared" si="204"/>
        <v>11</v>
      </c>
      <c r="W1450">
        <f t="shared" si="205"/>
        <v>23</v>
      </c>
    </row>
    <row r="1451" spans="1:23" ht="45" x14ac:dyDescent="0.25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f t="shared" si="206"/>
        <v>42134.603067129625</v>
      </c>
      <c r="K1451">
        <v>1427138905</v>
      </c>
      <c r="L1451" s="14">
        <f t="shared" si="198"/>
        <v>42086.603067129625</v>
      </c>
      <c r="M1451" s="13">
        <f t="shared" si="199"/>
        <v>2015</v>
      </c>
      <c r="N1451" t="b">
        <v>0</v>
      </c>
      <c r="O1451">
        <v>0</v>
      </c>
      <c r="P1451" t="b">
        <v>0</v>
      </c>
      <c r="Q1451" t="s">
        <v>8286</v>
      </c>
      <c r="R1451" s="6">
        <f t="shared" si="200"/>
        <v>-1</v>
      </c>
      <c r="S1451" s="10" t="e">
        <f t="shared" si="201"/>
        <v>#DIV/0!</v>
      </c>
      <c r="T1451" t="str">
        <f t="shared" si="202"/>
        <v>publishing/</v>
      </c>
      <c r="U1451" t="str">
        <f t="shared" si="203"/>
        <v>translations</v>
      </c>
      <c r="V1451">
        <f t="shared" si="204"/>
        <v>11</v>
      </c>
      <c r="W1451">
        <f t="shared" si="205"/>
        <v>23</v>
      </c>
    </row>
    <row r="1452" spans="1:23" ht="45" x14ac:dyDescent="0.25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f t="shared" si="206"/>
        <v>42419.962928240733</v>
      </c>
      <c r="K1452">
        <v>1453349197</v>
      </c>
      <c r="L1452" s="14">
        <f t="shared" si="198"/>
        <v>42389.962928240733</v>
      </c>
      <c r="M1452" s="13">
        <f t="shared" si="199"/>
        <v>2016</v>
      </c>
      <c r="N1452" t="b">
        <v>0</v>
      </c>
      <c r="O1452">
        <v>1</v>
      </c>
      <c r="P1452" t="b">
        <v>0</v>
      </c>
      <c r="Q1452" t="s">
        <v>8286</v>
      </c>
      <c r="R1452" s="6">
        <f t="shared" si="200"/>
        <v>-0.99999000000000005</v>
      </c>
      <c r="S1452" s="10">
        <f t="shared" si="201"/>
        <v>1</v>
      </c>
      <c r="T1452" t="str">
        <f t="shared" si="202"/>
        <v>publishing/</v>
      </c>
      <c r="U1452" t="str">
        <f t="shared" si="203"/>
        <v>translations</v>
      </c>
      <c r="V1452">
        <f t="shared" si="204"/>
        <v>11</v>
      </c>
      <c r="W1452">
        <f t="shared" si="205"/>
        <v>23</v>
      </c>
    </row>
    <row r="1453" spans="1:23" ht="30" x14ac:dyDescent="0.25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f t="shared" si="206"/>
        <v>41961.792349537034</v>
      </c>
      <c r="K1453">
        <v>1413759659</v>
      </c>
      <c r="L1453" s="14">
        <f t="shared" si="198"/>
        <v>41931.75068287037</v>
      </c>
      <c r="M1453" s="13">
        <f t="shared" si="199"/>
        <v>2014</v>
      </c>
      <c r="N1453" t="b">
        <v>0</v>
      </c>
      <c r="O1453">
        <v>2</v>
      </c>
      <c r="P1453" t="b">
        <v>0</v>
      </c>
      <c r="Q1453" t="s">
        <v>8286</v>
      </c>
      <c r="R1453" s="6">
        <f t="shared" si="200"/>
        <v>-0.99989445910290242</v>
      </c>
      <c r="S1453" s="10">
        <f t="shared" si="201"/>
        <v>1</v>
      </c>
      <c r="T1453" t="str">
        <f t="shared" si="202"/>
        <v>publishing/</v>
      </c>
      <c r="U1453" t="str">
        <f t="shared" si="203"/>
        <v>translations</v>
      </c>
      <c r="V1453">
        <f t="shared" si="204"/>
        <v>11</v>
      </c>
      <c r="W1453">
        <f t="shared" si="205"/>
        <v>23</v>
      </c>
    </row>
    <row r="1454" spans="1:23" ht="30" x14ac:dyDescent="0.25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f t="shared" si="206"/>
        <v>41848.494942129626</v>
      </c>
      <c r="K1454">
        <v>1403974363</v>
      </c>
      <c r="L1454" s="14">
        <f t="shared" si="198"/>
        <v>41818.494942129626</v>
      </c>
      <c r="M1454" s="13">
        <f t="shared" si="199"/>
        <v>2014</v>
      </c>
      <c r="N1454" t="b">
        <v>0</v>
      </c>
      <c r="O1454">
        <v>0</v>
      </c>
      <c r="P1454" t="b">
        <v>0</v>
      </c>
      <c r="Q1454" t="s">
        <v>8286</v>
      </c>
      <c r="R1454" s="6">
        <f t="shared" si="200"/>
        <v>-1</v>
      </c>
      <c r="S1454" s="10" t="e">
        <f t="shared" si="201"/>
        <v>#DIV/0!</v>
      </c>
      <c r="T1454" t="str">
        <f t="shared" si="202"/>
        <v>publishing/</v>
      </c>
      <c r="U1454" t="str">
        <f t="shared" si="203"/>
        <v>translations</v>
      </c>
      <c r="V1454">
        <f t="shared" si="204"/>
        <v>11</v>
      </c>
      <c r="W1454">
        <f t="shared" si="205"/>
        <v>23</v>
      </c>
    </row>
    <row r="1455" spans="1:23" ht="45" x14ac:dyDescent="0.25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f t="shared" si="206"/>
        <v>42840.446145833332</v>
      </c>
      <c r="K1455">
        <v>1488386547</v>
      </c>
      <c r="L1455" s="14">
        <f t="shared" si="198"/>
        <v>42795.487812499996</v>
      </c>
      <c r="M1455" s="13">
        <f t="shared" si="199"/>
        <v>2017</v>
      </c>
      <c r="N1455" t="b">
        <v>0</v>
      </c>
      <c r="O1455">
        <v>0</v>
      </c>
      <c r="P1455" t="b">
        <v>0</v>
      </c>
      <c r="Q1455" t="s">
        <v>8286</v>
      </c>
      <c r="R1455" s="6">
        <f t="shared" si="200"/>
        <v>-1</v>
      </c>
      <c r="S1455" s="10" t="e">
        <f t="shared" si="201"/>
        <v>#DIV/0!</v>
      </c>
      <c r="T1455" t="str">
        <f t="shared" si="202"/>
        <v>publishing/</v>
      </c>
      <c r="U1455" t="str">
        <f t="shared" si="203"/>
        <v>translations</v>
      </c>
      <c r="V1455">
        <f t="shared" si="204"/>
        <v>11</v>
      </c>
      <c r="W1455">
        <f t="shared" si="205"/>
        <v>23</v>
      </c>
    </row>
    <row r="1456" spans="1:23" ht="45" x14ac:dyDescent="0.25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f t="shared" si="206"/>
        <v>42484.707638888889</v>
      </c>
      <c r="K1456">
        <v>1459716480</v>
      </c>
      <c r="L1456" s="14">
        <f t="shared" si="198"/>
        <v>42463.658333333333</v>
      </c>
      <c r="M1456" s="13">
        <f t="shared" si="199"/>
        <v>2016</v>
      </c>
      <c r="N1456" t="b">
        <v>0</v>
      </c>
      <c r="O1456">
        <v>1</v>
      </c>
      <c r="P1456" t="b">
        <v>0</v>
      </c>
      <c r="Q1456" t="s">
        <v>8286</v>
      </c>
      <c r="R1456" s="6">
        <f t="shared" si="200"/>
        <v>-0.99142857142857144</v>
      </c>
      <c r="S1456" s="10">
        <f t="shared" si="201"/>
        <v>15</v>
      </c>
      <c r="T1456" t="str">
        <f t="shared" si="202"/>
        <v>publishing/</v>
      </c>
      <c r="U1456" t="str">
        <f t="shared" si="203"/>
        <v>translations</v>
      </c>
      <c r="V1456">
        <f t="shared" si="204"/>
        <v>11</v>
      </c>
      <c r="W1456">
        <f t="shared" si="205"/>
        <v>23</v>
      </c>
    </row>
    <row r="1457" spans="1:23" ht="45" x14ac:dyDescent="0.25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f t="shared" si="206"/>
        <v>41887.360416666663</v>
      </c>
      <c r="K1457">
        <v>1405181320</v>
      </c>
      <c r="L1457" s="14">
        <f t="shared" si="198"/>
        <v>41832.46435185185</v>
      </c>
      <c r="M1457" s="13">
        <f t="shared" si="199"/>
        <v>2014</v>
      </c>
      <c r="N1457" t="b">
        <v>0</v>
      </c>
      <c r="O1457">
        <v>7</v>
      </c>
      <c r="P1457" t="b">
        <v>0</v>
      </c>
      <c r="Q1457" t="s">
        <v>8286</v>
      </c>
      <c r="R1457" s="6">
        <f t="shared" si="200"/>
        <v>-0.89500000000000002</v>
      </c>
      <c r="S1457" s="10">
        <f t="shared" si="201"/>
        <v>225</v>
      </c>
      <c r="T1457" t="str">
        <f t="shared" si="202"/>
        <v>publishing/</v>
      </c>
      <c r="U1457" t="str">
        <f t="shared" si="203"/>
        <v>translations</v>
      </c>
      <c r="V1457">
        <f t="shared" si="204"/>
        <v>11</v>
      </c>
      <c r="W1457">
        <f t="shared" si="205"/>
        <v>23</v>
      </c>
    </row>
    <row r="1458" spans="1:23" x14ac:dyDescent="0.25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f t="shared" si="206"/>
        <v>42738.460243055553</v>
      </c>
      <c r="K1458">
        <v>1480867365</v>
      </c>
      <c r="L1458" s="14">
        <f t="shared" si="198"/>
        <v>42708.460243055553</v>
      </c>
      <c r="M1458" s="13">
        <f t="shared" si="199"/>
        <v>2016</v>
      </c>
      <c r="N1458" t="b">
        <v>0</v>
      </c>
      <c r="O1458">
        <v>3</v>
      </c>
      <c r="P1458" t="b">
        <v>0</v>
      </c>
      <c r="Q1458" t="s">
        <v>8286</v>
      </c>
      <c r="R1458" s="6">
        <f t="shared" si="200"/>
        <v>-0.97099999999999997</v>
      </c>
      <c r="S1458" s="10">
        <f t="shared" si="201"/>
        <v>48.333333333333336</v>
      </c>
      <c r="T1458" t="str">
        <f t="shared" si="202"/>
        <v>publishing/</v>
      </c>
      <c r="U1458" t="str">
        <f t="shared" si="203"/>
        <v>translations</v>
      </c>
      <c r="V1458">
        <f t="shared" si="204"/>
        <v>11</v>
      </c>
      <c r="W1458">
        <f t="shared" si="205"/>
        <v>23</v>
      </c>
    </row>
    <row r="1459" spans="1:23" ht="30" x14ac:dyDescent="0.25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f t="shared" si="206"/>
        <v>42319.729675925926</v>
      </c>
      <c r="K1459">
        <v>1444685444</v>
      </c>
      <c r="L1459" s="14">
        <f t="shared" si="198"/>
        <v>42289.688009259255</v>
      </c>
      <c r="M1459" s="13">
        <f t="shared" si="199"/>
        <v>2015</v>
      </c>
      <c r="N1459" t="b">
        <v>0</v>
      </c>
      <c r="O1459">
        <v>0</v>
      </c>
      <c r="P1459" t="b">
        <v>0</v>
      </c>
      <c r="Q1459" t="s">
        <v>8286</v>
      </c>
      <c r="R1459" s="6">
        <f t="shared" si="200"/>
        <v>-1</v>
      </c>
      <c r="S1459" s="10" t="e">
        <f t="shared" si="201"/>
        <v>#DIV/0!</v>
      </c>
      <c r="T1459" t="str">
        <f t="shared" si="202"/>
        <v>publishing/</v>
      </c>
      <c r="U1459" t="str">
        <f t="shared" si="203"/>
        <v>translations</v>
      </c>
      <c r="V1459">
        <f t="shared" si="204"/>
        <v>11</v>
      </c>
      <c r="W1459">
        <f t="shared" si="205"/>
        <v>23</v>
      </c>
    </row>
    <row r="1460" spans="1:23" ht="45" x14ac:dyDescent="0.25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f t="shared" si="206"/>
        <v>41861.958333333328</v>
      </c>
      <c r="K1460">
        <v>1405097760</v>
      </c>
      <c r="L1460" s="14">
        <f t="shared" si="198"/>
        <v>41831.49722222222</v>
      </c>
      <c r="M1460" s="13">
        <f t="shared" si="199"/>
        <v>2014</v>
      </c>
      <c r="N1460" t="b">
        <v>0</v>
      </c>
      <c r="O1460">
        <v>0</v>
      </c>
      <c r="P1460" t="b">
        <v>0</v>
      </c>
      <c r="Q1460" t="s">
        <v>8286</v>
      </c>
      <c r="R1460" s="6">
        <f t="shared" si="200"/>
        <v>-1</v>
      </c>
      <c r="S1460" s="10" t="e">
        <f t="shared" si="201"/>
        <v>#DIV/0!</v>
      </c>
      <c r="T1460" t="str">
        <f t="shared" si="202"/>
        <v>publishing/</v>
      </c>
      <c r="U1460" t="str">
        <f t="shared" si="203"/>
        <v>translations</v>
      </c>
      <c r="V1460">
        <f t="shared" si="204"/>
        <v>11</v>
      </c>
      <c r="W1460">
        <f t="shared" si="205"/>
        <v>23</v>
      </c>
    </row>
    <row r="1461" spans="1:23" ht="45" x14ac:dyDescent="0.25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f t="shared" si="206"/>
        <v>42340.517361111109</v>
      </c>
      <c r="K1461">
        <v>1446612896</v>
      </c>
      <c r="L1461" s="14">
        <f t="shared" si="198"/>
        <v>42311.996481481481</v>
      </c>
      <c r="M1461" s="13">
        <f t="shared" si="199"/>
        <v>2015</v>
      </c>
      <c r="N1461" t="b">
        <v>0</v>
      </c>
      <c r="O1461">
        <v>0</v>
      </c>
      <c r="P1461" t="b">
        <v>0</v>
      </c>
      <c r="Q1461" t="s">
        <v>8286</v>
      </c>
      <c r="R1461" s="6">
        <f t="shared" si="200"/>
        <v>-1</v>
      </c>
      <c r="S1461" s="10" t="e">
        <f t="shared" si="201"/>
        <v>#DIV/0!</v>
      </c>
      <c r="T1461" t="str">
        <f t="shared" si="202"/>
        <v>publishing/</v>
      </c>
      <c r="U1461" t="str">
        <f t="shared" si="203"/>
        <v>translations</v>
      </c>
      <c r="V1461">
        <f t="shared" si="204"/>
        <v>11</v>
      </c>
      <c r="W1461">
        <f t="shared" si="205"/>
        <v>23</v>
      </c>
    </row>
    <row r="1462" spans="1:23" ht="45" x14ac:dyDescent="0.25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f t="shared" si="206"/>
        <v>41973.781249999993</v>
      </c>
      <c r="K1462">
        <v>1412371898</v>
      </c>
      <c r="L1462" s="14">
        <f t="shared" si="198"/>
        <v>41915.688634259255</v>
      </c>
      <c r="M1462" s="13">
        <f t="shared" si="199"/>
        <v>2014</v>
      </c>
      <c r="N1462" t="b">
        <v>0</v>
      </c>
      <c r="O1462">
        <v>0</v>
      </c>
      <c r="P1462" t="b">
        <v>0</v>
      </c>
      <c r="Q1462" t="s">
        <v>8286</v>
      </c>
      <c r="R1462" s="6">
        <f t="shared" si="200"/>
        <v>-1</v>
      </c>
      <c r="S1462" s="10" t="e">
        <f t="shared" si="201"/>
        <v>#DIV/0!</v>
      </c>
      <c r="T1462" t="str">
        <f t="shared" si="202"/>
        <v>publishing/</v>
      </c>
      <c r="U1462" t="str">
        <f t="shared" si="203"/>
        <v>translations</v>
      </c>
      <c r="V1462">
        <f t="shared" si="204"/>
        <v>11</v>
      </c>
      <c r="W1462">
        <f t="shared" si="205"/>
        <v>23</v>
      </c>
    </row>
    <row r="1463" spans="1:23" ht="30" x14ac:dyDescent="0.25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f t="shared" si="206"/>
        <v>41932.791666666664</v>
      </c>
      <c r="K1463">
        <v>1410967754</v>
      </c>
      <c r="L1463" s="14">
        <f t="shared" si="198"/>
        <v>41899.436967592592</v>
      </c>
      <c r="M1463" s="13">
        <f t="shared" si="199"/>
        <v>2014</v>
      </c>
      <c r="N1463" t="b">
        <v>1</v>
      </c>
      <c r="O1463">
        <v>340</v>
      </c>
      <c r="P1463" t="b">
        <v>1</v>
      </c>
      <c r="Q1463" t="s">
        <v>8287</v>
      </c>
      <c r="R1463" s="6">
        <f t="shared" si="200"/>
        <v>1.2446000000000033E-2</v>
      </c>
      <c r="S1463" s="10">
        <f t="shared" si="201"/>
        <v>44.66673529411765</v>
      </c>
      <c r="T1463" t="str">
        <f t="shared" si="202"/>
        <v>publishing/</v>
      </c>
      <c r="U1463" t="str">
        <f t="shared" si="203"/>
        <v>radio &amp; podcasts</v>
      </c>
      <c r="V1463">
        <f t="shared" si="204"/>
        <v>11</v>
      </c>
      <c r="W1463">
        <f t="shared" si="205"/>
        <v>27</v>
      </c>
    </row>
    <row r="1464" spans="1:23" ht="30" x14ac:dyDescent="0.25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f t="shared" si="206"/>
        <v>41374.454525462963</v>
      </c>
      <c r="K1464">
        <v>1363017271</v>
      </c>
      <c r="L1464" s="14">
        <f t="shared" si="198"/>
        <v>41344.454525462963</v>
      </c>
      <c r="M1464" s="13">
        <f t="shared" si="199"/>
        <v>2013</v>
      </c>
      <c r="N1464" t="b">
        <v>1</v>
      </c>
      <c r="O1464">
        <v>150</v>
      </c>
      <c r="P1464" t="b">
        <v>1</v>
      </c>
      <c r="Q1464" t="s">
        <v>8287</v>
      </c>
      <c r="R1464" s="6">
        <f t="shared" si="200"/>
        <v>8.5174999999999959E-2</v>
      </c>
      <c r="S1464" s="10">
        <f t="shared" si="201"/>
        <v>28.937999999999999</v>
      </c>
      <c r="T1464" t="str">
        <f t="shared" si="202"/>
        <v>publishing/</v>
      </c>
      <c r="U1464" t="str">
        <f t="shared" si="203"/>
        <v>radio &amp; podcasts</v>
      </c>
      <c r="V1464">
        <f t="shared" si="204"/>
        <v>11</v>
      </c>
      <c r="W1464">
        <f t="shared" si="205"/>
        <v>27</v>
      </c>
    </row>
    <row r="1465" spans="1:23" ht="45" x14ac:dyDescent="0.25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f t="shared" si="206"/>
        <v>41371.661319444444</v>
      </c>
      <c r="K1465">
        <v>1361483538</v>
      </c>
      <c r="L1465" s="14">
        <f t="shared" si="198"/>
        <v>41326.702986111108</v>
      </c>
      <c r="M1465" s="13">
        <f t="shared" si="199"/>
        <v>2013</v>
      </c>
      <c r="N1465" t="b">
        <v>1</v>
      </c>
      <c r="O1465">
        <v>25</v>
      </c>
      <c r="P1465" t="b">
        <v>1</v>
      </c>
      <c r="Q1465" t="s">
        <v>8287</v>
      </c>
      <c r="R1465" s="6">
        <f t="shared" si="200"/>
        <v>0.47666666666666668</v>
      </c>
      <c r="S1465" s="10">
        <f t="shared" si="201"/>
        <v>35.44</v>
      </c>
      <c r="T1465" t="str">
        <f t="shared" si="202"/>
        <v>publishing/</v>
      </c>
      <c r="U1465" t="str">
        <f t="shared" si="203"/>
        <v>radio &amp; podcasts</v>
      </c>
      <c r="V1465">
        <f t="shared" si="204"/>
        <v>11</v>
      </c>
      <c r="W1465">
        <f t="shared" si="205"/>
        <v>27</v>
      </c>
    </row>
    <row r="1466" spans="1:23" x14ac:dyDescent="0.25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f t="shared" si="206"/>
        <v>41321.453217592592</v>
      </c>
      <c r="K1466">
        <v>1358437958</v>
      </c>
      <c r="L1466" s="14">
        <f t="shared" si="198"/>
        <v>41291.453217592592</v>
      </c>
      <c r="M1466" s="13">
        <f t="shared" si="199"/>
        <v>2013</v>
      </c>
      <c r="N1466" t="b">
        <v>1</v>
      </c>
      <c r="O1466">
        <v>234</v>
      </c>
      <c r="P1466" t="b">
        <v>1</v>
      </c>
      <c r="Q1466" t="s">
        <v>8287</v>
      </c>
      <c r="R1466" s="6">
        <f t="shared" si="200"/>
        <v>0.63200000000000001</v>
      </c>
      <c r="S1466" s="10">
        <f t="shared" si="201"/>
        <v>34.871794871794869</v>
      </c>
      <c r="T1466" t="str">
        <f t="shared" si="202"/>
        <v>publishing/</v>
      </c>
      <c r="U1466" t="str">
        <f t="shared" si="203"/>
        <v>radio &amp; podcasts</v>
      </c>
      <c r="V1466">
        <f t="shared" si="204"/>
        <v>11</v>
      </c>
      <c r="W1466">
        <f t="shared" si="205"/>
        <v>27</v>
      </c>
    </row>
    <row r="1467" spans="1:23" ht="45" x14ac:dyDescent="0.25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f t="shared" si="206"/>
        <v>40989.916666666664</v>
      </c>
      <c r="K1467">
        <v>1329759452</v>
      </c>
      <c r="L1467" s="14">
        <f t="shared" si="198"/>
        <v>40959.526064814811</v>
      </c>
      <c r="M1467" s="13">
        <f t="shared" si="199"/>
        <v>2012</v>
      </c>
      <c r="N1467" t="b">
        <v>1</v>
      </c>
      <c r="O1467">
        <v>2602</v>
      </c>
      <c r="P1467" t="b">
        <v>1</v>
      </c>
      <c r="Q1467" t="s">
        <v>8287</v>
      </c>
      <c r="R1467" s="6">
        <f t="shared" si="200"/>
        <v>3.5641450000000003</v>
      </c>
      <c r="S1467" s="10">
        <f t="shared" si="201"/>
        <v>52.622732513451197</v>
      </c>
      <c r="T1467" t="str">
        <f t="shared" si="202"/>
        <v>publishing/</v>
      </c>
      <c r="U1467" t="str">
        <f t="shared" si="203"/>
        <v>radio &amp; podcasts</v>
      </c>
      <c r="V1467">
        <f t="shared" si="204"/>
        <v>11</v>
      </c>
      <c r="W1467">
        <f t="shared" si="205"/>
        <v>27</v>
      </c>
    </row>
    <row r="1468" spans="1:23" ht="45" x14ac:dyDescent="0.25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f t="shared" si="206"/>
        <v>42380.999999999993</v>
      </c>
      <c r="K1468">
        <v>1449029266</v>
      </c>
      <c r="L1468" s="14">
        <f t="shared" si="198"/>
        <v>42339.963726851849</v>
      </c>
      <c r="M1468" s="13">
        <f t="shared" si="199"/>
        <v>2015</v>
      </c>
      <c r="N1468" t="b">
        <v>1</v>
      </c>
      <c r="O1468">
        <v>248</v>
      </c>
      <c r="P1468" t="b">
        <v>1</v>
      </c>
      <c r="Q1468" t="s">
        <v>8287</v>
      </c>
      <c r="R1468" s="6">
        <f t="shared" si="200"/>
        <v>7.877312499999993E-2</v>
      </c>
      <c r="S1468" s="10">
        <f t="shared" si="201"/>
        <v>69.598266129032254</v>
      </c>
      <c r="T1468" t="str">
        <f t="shared" si="202"/>
        <v>publishing/</v>
      </c>
      <c r="U1468" t="str">
        <f t="shared" si="203"/>
        <v>radio &amp; podcasts</v>
      </c>
      <c r="V1468">
        <f t="shared" si="204"/>
        <v>11</v>
      </c>
      <c r="W1468">
        <f t="shared" si="205"/>
        <v>27</v>
      </c>
    </row>
    <row r="1469" spans="1:23" ht="30" x14ac:dyDescent="0.25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f t="shared" si="206"/>
        <v>40993.55190972222</v>
      </c>
      <c r="K1469">
        <v>1327518885</v>
      </c>
      <c r="L1469" s="14">
        <f t="shared" si="198"/>
        <v>40933.593576388885</v>
      </c>
      <c r="M1469" s="13">
        <f t="shared" si="199"/>
        <v>2012</v>
      </c>
      <c r="N1469" t="b">
        <v>1</v>
      </c>
      <c r="O1469">
        <v>600</v>
      </c>
      <c r="P1469" t="b">
        <v>1</v>
      </c>
      <c r="Q1469" t="s">
        <v>8287</v>
      </c>
      <c r="R1469" s="6">
        <f t="shared" si="200"/>
        <v>0.15079999999999999</v>
      </c>
      <c r="S1469" s="10">
        <f t="shared" si="201"/>
        <v>76.72</v>
      </c>
      <c r="T1469" t="str">
        <f t="shared" si="202"/>
        <v>publishing/</v>
      </c>
      <c r="U1469" t="str">
        <f t="shared" si="203"/>
        <v>radio &amp; podcasts</v>
      </c>
      <c r="V1469">
        <f t="shared" si="204"/>
        <v>11</v>
      </c>
      <c r="W1469">
        <f t="shared" si="205"/>
        <v>27</v>
      </c>
    </row>
    <row r="1470" spans="1:23" ht="45" x14ac:dyDescent="0.25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f t="shared" si="206"/>
        <v>40705.806122685179</v>
      </c>
      <c r="K1470">
        <v>1302654049</v>
      </c>
      <c r="L1470" s="14">
        <f t="shared" si="198"/>
        <v>40645.806122685179</v>
      </c>
      <c r="M1470" s="13">
        <f t="shared" si="199"/>
        <v>2011</v>
      </c>
      <c r="N1470" t="b">
        <v>1</v>
      </c>
      <c r="O1470">
        <v>293</v>
      </c>
      <c r="P1470" t="b">
        <v>1</v>
      </c>
      <c r="Q1470" t="s">
        <v>8287</v>
      </c>
      <c r="R1470" s="6">
        <f t="shared" si="200"/>
        <v>2.368421052631579E-2</v>
      </c>
      <c r="S1470" s="10">
        <f t="shared" si="201"/>
        <v>33.191126279863482</v>
      </c>
      <c r="T1470" t="str">
        <f t="shared" si="202"/>
        <v>publishing/</v>
      </c>
      <c r="U1470" t="str">
        <f t="shared" si="203"/>
        <v>radio &amp; podcasts</v>
      </c>
      <c r="V1470">
        <f t="shared" si="204"/>
        <v>11</v>
      </c>
      <c r="W1470">
        <f t="shared" si="205"/>
        <v>27</v>
      </c>
    </row>
    <row r="1471" spans="1:23" ht="30" x14ac:dyDescent="0.25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f t="shared" si="206"/>
        <v>41320.390150462961</v>
      </c>
      <c r="K1471">
        <v>1358346109</v>
      </c>
      <c r="L1471" s="14">
        <f t="shared" si="198"/>
        <v>41290.390150462961</v>
      </c>
      <c r="M1471" s="13">
        <f t="shared" si="199"/>
        <v>2013</v>
      </c>
      <c r="N1471" t="b">
        <v>1</v>
      </c>
      <c r="O1471">
        <v>321</v>
      </c>
      <c r="P1471" t="b">
        <v>1</v>
      </c>
      <c r="Q1471" t="s">
        <v>8287</v>
      </c>
      <c r="R1471" s="6">
        <f t="shared" si="200"/>
        <v>8.4248587570621467E-2</v>
      </c>
      <c r="S1471" s="10">
        <f t="shared" si="201"/>
        <v>149.46417445482865</v>
      </c>
      <c r="T1471" t="str">
        <f t="shared" si="202"/>
        <v>publishing/</v>
      </c>
      <c r="U1471" t="str">
        <f t="shared" si="203"/>
        <v>radio &amp; podcasts</v>
      </c>
      <c r="V1471">
        <f t="shared" si="204"/>
        <v>11</v>
      </c>
      <c r="W1471">
        <f t="shared" si="205"/>
        <v>27</v>
      </c>
    </row>
    <row r="1472" spans="1:23" ht="45" x14ac:dyDescent="0.25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f t="shared" si="206"/>
        <v>41271.618784722217</v>
      </c>
      <c r="K1472">
        <v>1354909863</v>
      </c>
      <c r="L1472" s="14">
        <f t="shared" si="198"/>
        <v>41250.618784722217</v>
      </c>
      <c r="M1472" s="13">
        <f t="shared" si="199"/>
        <v>2012</v>
      </c>
      <c r="N1472" t="b">
        <v>1</v>
      </c>
      <c r="O1472">
        <v>81</v>
      </c>
      <c r="P1472" t="b">
        <v>1</v>
      </c>
      <c r="Q1472" t="s">
        <v>8287</v>
      </c>
      <c r="R1472" s="6">
        <f t="shared" si="200"/>
        <v>0.25133333333333335</v>
      </c>
      <c r="S1472" s="10">
        <f t="shared" si="201"/>
        <v>23.172839506172838</v>
      </c>
      <c r="T1472" t="str">
        <f t="shared" si="202"/>
        <v>publishing/</v>
      </c>
      <c r="U1472" t="str">
        <f t="shared" si="203"/>
        <v>radio &amp; podcasts</v>
      </c>
      <c r="V1472">
        <f t="shared" si="204"/>
        <v>11</v>
      </c>
      <c r="W1472">
        <f t="shared" si="205"/>
        <v>27</v>
      </c>
    </row>
    <row r="1473" spans="1:23" ht="45" x14ac:dyDescent="0.25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f t="shared" si="206"/>
        <v>42103.749236111107</v>
      </c>
      <c r="K1473">
        <v>1426028334</v>
      </c>
      <c r="L1473" s="14">
        <f t="shared" si="198"/>
        <v>42073.749236111107</v>
      </c>
      <c r="M1473" s="13">
        <f t="shared" si="199"/>
        <v>2015</v>
      </c>
      <c r="N1473" t="b">
        <v>1</v>
      </c>
      <c r="O1473">
        <v>343</v>
      </c>
      <c r="P1473" t="b">
        <v>1</v>
      </c>
      <c r="Q1473" t="s">
        <v>8287</v>
      </c>
      <c r="R1473" s="6">
        <f t="shared" si="200"/>
        <v>3.8406250000000003E-2</v>
      </c>
      <c r="S1473" s="10">
        <f t="shared" si="201"/>
        <v>96.877551020408163</v>
      </c>
      <c r="T1473" t="str">
        <f t="shared" si="202"/>
        <v>publishing/</v>
      </c>
      <c r="U1473" t="str">
        <f t="shared" si="203"/>
        <v>radio &amp; podcasts</v>
      </c>
      <c r="V1473">
        <f t="shared" si="204"/>
        <v>11</v>
      </c>
      <c r="W1473">
        <f t="shared" si="205"/>
        <v>27</v>
      </c>
    </row>
    <row r="1474" spans="1:23" ht="45" x14ac:dyDescent="0.25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f t="shared" si="206"/>
        <v>41563.33452546296</v>
      </c>
      <c r="K1474">
        <v>1379336503</v>
      </c>
      <c r="L1474" s="14">
        <f t="shared" si="198"/>
        <v>41533.33452546296</v>
      </c>
      <c r="M1474" s="13">
        <f t="shared" si="199"/>
        <v>2013</v>
      </c>
      <c r="N1474" t="b">
        <v>1</v>
      </c>
      <c r="O1474">
        <v>336</v>
      </c>
      <c r="P1474" t="b">
        <v>1</v>
      </c>
      <c r="Q1474" t="s">
        <v>8287</v>
      </c>
      <c r="R1474" s="6">
        <f t="shared" si="200"/>
        <v>0.38704</v>
      </c>
      <c r="S1474" s="10">
        <f t="shared" si="201"/>
        <v>103.20238095238095</v>
      </c>
      <c r="T1474" t="str">
        <f t="shared" si="202"/>
        <v>publishing/</v>
      </c>
      <c r="U1474" t="str">
        <f t="shared" si="203"/>
        <v>radio &amp; podcasts</v>
      </c>
      <c r="V1474">
        <f t="shared" si="204"/>
        <v>11</v>
      </c>
      <c r="W1474">
        <f t="shared" si="205"/>
        <v>27</v>
      </c>
    </row>
    <row r="1475" spans="1:23" x14ac:dyDescent="0.25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f t="shared" si="206"/>
        <v>40969.771284722221</v>
      </c>
      <c r="K1475">
        <v>1328052639</v>
      </c>
      <c r="L1475" s="14">
        <f t="shared" ref="L1475:L1538" si="207">(K1475/86400)+25569+(-5/24)</f>
        <v>40939.771284722221</v>
      </c>
      <c r="M1475" s="13">
        <f t="shared" ref="M1475:M1538" si="208">YEAR(L1475)</f>
        <v>2012</v>
      </c>
      <c r="N1475" t="b">
        <v>1</v>
      </c>
      <c r="O1475">
        <v>47</v>
      </c>
      <c r="P1475" t="b">
        <v>1</v>
      </c>
      <c r="Q1475" t="s">
        <v>8287</v>
      </c>
      <c r="R1475" s="6">
        <f t="shared" ref="R1475:R1538" si="209">(E1475-D1475)/D1475</f>
        <v>0.20516000000000001</v>
      </c>
      <c r="S1475" s="10">
        <f t="shared" ref="S1475:S1538" si="210">E1475/O1475</f>
        <v>38.462553191489363</v>
      </c>
      <c r="T1475" t="str">
        <f t="shared" ref="T1475:T1538" si="211">LEFT(Q1475,V1475)</f>
        <v>publishing/</v>
      </c>
      <c r="U1475" t="str">
        <f t="shared" ref="U1475:U1538" si="212">RIGHT(Q1475, W1475-V1475)</f>
        <v>radio &amp; podcasts</v>
      </c>
      <c r="V1475">
        <f t="shared" ref="V1475:V1538" si="213">FIND("/",Q1475)</f>
        <v>11</v>
      </c>
      <c r="W1475">
        <f t="shared" ref="W1475:W1538" si="214">LEN(Q1475)</f>
        <v>27</v>
      </c>
    </row>
    <row r="1476" spans="1:23" ht="45" x14ac:dyDescent="0.25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f t="shared" ref="J1476:J1539" si="215">(I1476/86400)+25569+(-5/24)</f>
        <v>41530.519583333335</v>
      </c>
      <c r="K1476">
        <v>1376501292</v>
      </c>
      <c r="L1476" s="14">
        <f t="shared" si="207"/>
        <v>41500.519583333335</v>
      </c>
      <c r="M1476" s="13">
        <f t="shared" si="208"/>
        <v>2013</v>
      </c>
      <c r="N1476" t="b">
        <v>1</v>
      </c>
      <c r="O1476">
        <v>76</v>
      </c>
      <c r="P1476" t="b">
        <v>1</v>
      </c>
      <c r="Q1476" t="s">
        <v>8287</v>
      </c>
      <c r="R1476" s="6">
        <f t="shared" si="209"/>
        <v>0.12266666666666666</v>
      </c>
      <c r="S1476" s="10">
        <f t="shared" si="210"/>
        <v>44.315789473684212</v>
      </c>
      <c r="T1476" t="str">
        <f t="shared" si="211"/>
        <v>publishing/</v>
      </c>
      <c r="U1476" t="str">
        <f t="shared" si="212"/>
        <v>radio &amp; podcasts</v>
      </c>
      <c r="V1476">
        <f t="shared" si="213"/>
        <v>11</v>
      </c>
      <c r="W1476">
        <f t="shared" si="214"/>
        <v>27</v>
      </c>
    </row>
    <row r="1477" spans="1:23" ht="45" x14ac:dyDescent="0.25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f t="shared" si="215"/>
        <v>41992.999305555553</v>
      </c>
      <c r="K1477">
        <v>1416244863</v>
      </c>
      <c r="L1477" s="14">
        <f t="shared" si="207"/>
        <v>41960.514618055553</v>
      </c>
      <c r="M1477" s="13">
        <f t="shared" si="208"/>
        <v>2014</v>
      </c>
      <c r="N1477" t="b">
        <v>1</v>
      </c>
      <c r="O1477">
        <v>441</v>
      </c>
      <c r="P1477" t="b">
        <v>1</v>
      </c>
      <c r="Q1477" t="s">
        <v>8287</v>
      </c>
      <c r="R1477" s="6">
        <f t="shared" si="209"/>
        <v>0.88669666666666669</v>
      </c>
      <c r="S1477" s="10">
        <f t="shared" si="210"/>
        <v>64.173356009070289</v>
      </c>
      <c r="T1477" t="str">
        <f t="shared" si="211"/>
        <v>publishing/</v>
      </c>
      <c r="U1477" t="str">
        <f t="shared" si="212"/>
        <v>radio &amp; podcasts</v>
      </c>
      <c r="V1477">
        <f t="shared" si="213"/>
        <v>11</v>
      </c>
      <c r="W1477">
        <f t="shared" si="214"/>
        <v>27</v>
      </c>
    </row>
    <row r="1478" spans="1:23" ht="30" x14ac:dyDescent="0.25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f t="shared" si="215"/>
        <v>40795.833587962959</v>
      </c>
      <c r="K1478">
        <v>1313024422</v>
      </c>
      <c r="L1478" s="14">
        <f t="shared" si="207"/>
        <v>40765.833587962959</v>
      </c>
      <c r="M1478" s="13">
        <f t="shared" si="208"/>
        <v>2011</v>
      </c>
      <c r="N1478" t="b">
        <v>1</v>
      </c>
      <c r="O1478">
        <v>916</v>
      </c>
      <c r="P1478" t="b">
        <v>1</v>
      </c>
      <c r="Q1478" t="s">
        <v>8287</v>
      </c>
      <c r="R1478" s="6">
        <f t="shared" si="209"/>
        <v>5.6155466666666669</v>
      </c>
      <c r="S1478" s="10">
        <f t="shared" si="210"/>
        <v>43.333275109170302</v>
      </c>
      <c r="T1478" t="str">
        <f t="shared" si="211"/>
        <v>publishing/</v>
      </c>
      <c r="U1478" t="str">
        <f t="shared" si="212"/>
        <v>radio &amp; podcasts</v>
      </c>
      <c r="V1478">
        <f t="shared" si="213"/>
        <v>11</v>
      </c>
      <c r="W1478">
        <f t="shared" si="214"/>
        <v>27</v>
      </c>
    </row>
    <row r="1479" spans="1:23" ht="45" x14ac:dyDescent="0.25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f t="shared" si="215"/>
        <v>40899.916666666664</v>
      </c>
      <c r="K1479">
        <v>1319467604</v>
      </c>
      <c r="L1479" s="14">
        <f t="shared" si="207"/>
        <v>40840.407453703701</v>
      </c>
      <c r="M1479" s="13">
        <f t="shared" si="208"/>
        <v>2011</v>
      </c>
      <c r="N1479" t="b">
        <v>1</v>
      </c>
      <c r="O1479">
        <v>369</v>
      </c>
      <c r="P1479" t="b">
        <v>1</v>
      </c>
      <c r="Q1479" t="s">
        <v>8287</v>
      </c>
      <c r="R1479" s="6">
        <f t="shared" si="209"/>
        <v>0.11310000000000001</v>
      </c>
      <c r="S1479" s="10">
        <f t="shared" si="210"/>
        <v>90.495934959349597</v>
      </c>
      <c r="T1479" t="str">
        <f t="shared" si="211"/>
        <v>publishing/</v>
      </c>
      <c r="U1479" t="str">
        <f t="shared" si="212"/>
        <v>radio &amp; podcasts</v>
      </c>
      <c r="V1479">
        <f t="shared" si="213"/>
        <v>11</v>
      </c>
      <c r="W1479">
        <f t="shared" si="214"/>
        <v>27</v>
      </c>
    </row>
    <row r="1480" spans="1:23" ht="45" x14ac:dyDescent="0.25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f t="shared" si="215"/>
        <v>41408.663344907407</v>
      </c>
      <c r="K1480">
        <v>1367355313</v>
      </c>
      <c r="L1480" s="14">
        <f t="shared" si="207"/>
        <v>41394.663344907407</v>
      </c>
      <c r="M1480" s="13">
        <f t="shared" si="208"/>
        <v>2013</v>
      </c>
      <c r="N1480" t="b">
        <v>1</v>
      </c>
      <c r="O1480">
        <v>20242</v>
      </c>
      <c r="P1480" t="b">
        <v>1</v>
      </c>
      <c r="Q1480" t="s">
        <v>8287</v>
      </c>
      <c r="R1480" s="6">
        <f t="shared" si="209"/>
        <v>10.8161422</v>
      </c>
      <c r="S1480" s="10">
        <f t="shared" si="210"/>
        <v>29.187190495010373</v>
      </c>
      <c r="T1480" t="str">
        <f t="shared" si="211"/>
        <v>publishing/</v>
      </c>
      <c r="U1480" t="str">
        <f t="shared" si="212"/>
        <v>radio &amp; podcasts</v>
      </c>
      <c r="V1480">
        <f t="shared" si="213"/>
        <v>11</v>
      </c>
      <c r="W1480">
        <f t="shared" si="214"/>
        <v>27</v>
      </c>
    </row>
    <row r="1481" spans="1:23" ht="45" x14ac:dyDescent="0.25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f t="shared" si="215"/>
        <v>41768.957638888889</v>
      </c>
      <c r="K1481">
        <v>1398448389</v>
      </c>
      <c r="L1481" s="14">
        <f t="shared" si="207"/>
        <v>41754.536909722221</v>
      </c>
      <c r="M1481" s="13">
        <f t="shared" si="208"/>
        <v>2014</v>
      </c>
      <c r="N1481" t="b">
        <v>1</v>
      </c>
      <c r="O1481">
        <v>71</v>
      </c>
      <c r="P1481" t="b">
        <v>1</v>
      </c>
      <c r="Q1481" t="s">
        <v>8287</v>
      </c>
      <c r="R1481" s="6">
        <f t="shared" si="209"/>
        <v>0.37375000000000003</v>
      </c>
      <c r="S1481" s="10">
        <f t="shared" si="210"/>
        <v>30.95774647887324</v>
      </c>
      <c r="T1481" t="str">
        <f t="shared" si="211"/>
        <v>publishing/</v>
      </c>
      <c r="U1481" t="str">
        <f t="shared" si="212"/>
        <v>radio &amp; podcasts</v>
      </c>
      <c r="V1481">
        <f t="shared" si="213"/>
        <v>11</v>
      </c>
      <c r="W1481">
        <f t="shared" si="214"/>
        <v>27</v>
      </c>
    </row>
    <row r="1482" spans="1:23" ht="45" x14ac:dyDescent="0.25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f t="shared" si="215"/>
        <v>41481.5</v>
      </c>
      <c r="K1482">
        <v>1373408699</v>
      </c>
      <c r="L1482" s="14">
        <f t="shared" si="207"/>
        <v>41464.725682870368</v>
      </c>
      <c r="M1482" s="13">
        <f t="shared" si="208"/>
        <v>2013</v>
      </c>
      <c r="N1482" t="b">
        <v>1</v>
      </c>
      <c r="O1482">
        <v>635</v>
      </c>
      <c r="P1482" t="b">
        <v>1</v>
      </c>
      <c r="Q1482" t="s">
        <v>8287</v>
      </c>
      <c r="R1482" s="6">
        <f t="shared" si="209"/>
        <v>0.17040399999999994</v>
      </c>
      <c r="S1482" s="10">
        <f t="shared" si="210"/>
        <v>92.157795275590544</v>
      </c>
      <c r="T1482" t="str">
        <f t="shared" si="211"/>
        <v>publishing/</v>
      </c>
      <c r="U1482" t="str">
        <f t="shared" si="212"/>
        <v>radio &amp; podcasts</v>
      </c>
      <c r="V1482">
        <f t="shared" si="213"/>
        <v>11</v>
      </c>
      <c r="W1482">
        <f t="shared" si="214"/>
        <v>27</v>
      </c>
    </row>
    <row r="1483" spans="1:23" ht="45" x14ac:dyDescent="0.25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f t="shared" si="215"/>
        <v>41580.714641203704</v>
      </c>
      <c r="K1483">
        <v>1380838145</v>
      </c>
      <c r="L1483" s="14">
        <f t="shared" si="207"/>
        <v>41550.714641203704</v>
      </c>
      <c r="M1483" s="13">
        <f t="shared" si="208"/>
        <v>2013</v>
      </c>
      <c r="N1483" t="b">
        <v>0</v>
      </c>
      <c r="O1483">
        <v>6</v>
      </c>
      <c r="P1483" t="b">
        <v>0</v>
      </c>
      <c r="Q1483" t="s">
        <v>8274</v>
      </c>
      <c r="R1483" s="6">
        <f t="shared" si="209"/>
        <v>-0.97899999999999998</v>
      </c>
      <c r="S1483" s="10">
        <f t="shared" si="210"/>
        <v>17.5</v>
      </c>
      <c r="T1483" t="str">
        <f t="shared" si="211"/>
        <v>publishing/</v>
      </c>
      <c r="U1483" t="str">
        <f t="shared" si="212"/>
        <v>fiction</v>
      </c>
      <c r="V1483">
        <f t="shared" si="213"/>
        <v>11</v>
      </c>
      <c r="W1483">
        <f t="shared" si="214"/>
        <v>18</v>
      </c>
    </row>
    <row r="1484" spans="1:23" ht="45" x14ac:dyDescent="0.25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f t="shared" si="215"/>
        <v>41159.118750000001</v>
      </c>
      <c r="K1484">
        <v>1345062936</v>
      </c>
      <c r="L1484" s="14">
        <f t="shared" si="207"/>
        <v>41136.649722222217</v>
      </c>
      <c r="M1484" s="13">
        <f t="shared" si="208"/>
        <v>2012</v>
      </c>
      <c r="N1484" t="b">
        <v>0</v>
      </c>
      <c r="O1484">
        <v>1</v>
      </c>
      <c r="P1484" t="b">
        <v>0</v>
      </c>
      <c r="Q1484" t="s">
        <v>8274</v>
      </c>
      <c r="R1484" s="6">
        <f t="shared" si="209"/>
        <v>-0.999</v>
      </c>
      <c r="S1484" s="10">
        <f t="shared" si="210"/>
        <v>5</v>
      </c>
      <c r="T1484" t="str">
        <f t="shared" si="211"/>
        <v>publishing/</v>
      </c>
      <c r="U1484" t="str">
        <f t="shared" si="212"/>
        <v>fiction</v>
      </c>
      <c r="V1484">
        <f t="shared" si="213"/>
        <v>11</v>
      </c>
      <c r="W1484">
        <f t="shared" si="214"/>
        <v>18</v>
      </c>
    </row>
    <row r="1485" spans="1:23" ht="45" x14ac:dyDescent="0.25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f t="shared" si="215"/>
        <v>42572.984664351847</v>
      </c>
      <c r="K1485">
        <v>1467002275</v>
      </c>
      <c r="L1485" s="14">
        <f t="shared" si="207"/>
        <v>42547.984664351847</v>
      </c>
      <c r="M1485" s="13">
        <f t="shared" si="208"/>
        <v>2016</v>
      </c>
      <c r="N1485" t="b">
        <v>0</v>
      </c>
      <c r="O1485">
        <v>2</v>
      </c>
      <c r="P1485" t="b">
        <v>0</v>
      </c>
      <c r="Q1485" t="s">
        <v>8274</v>
      </c>
      <c r="R1485" s="6">
        <f t="shared" si="209"/>
        <v>-0.99285714285714288</v>
      </c>
      <c r="S1485" s="10">
        <f t="shared" si="210"/>
        <v>25</v>
      </c>
      <c r="T1485" t="str">
        <f t="shared" si="211"/>
        <v>publishing/</v>
      </c>
      <c r="U1485" t="str">
        <f t="shared" si="212"/>
        <v>fiction</v>
      </c>
      <c r="V1485">
        <f t="shared" si="213"/>
        <v>11</v>
      </c>
      <c r="W1485">
        <f t="shared" si="214"/>
        <v>18</v>
      </c>
    </row>
    <row r="1486" spans="1:23" x14ac:dyDescent="0.25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f t="shared" si="215"/>
        <v>41111.410416666666</v>
      </c>
      <c r="K1486">
        <v>1337834963</v>
      </c>
      <c r="L1486" s="14">
        <f t="shared" si="207"/>
        <v>41052.992627314808</v>
      </c>
      <c r="M1486" s="13">
        <f t="shared" si="208"/>
        <v>2012</v>
      </c>
      <c r="N1486" t="b">
        <v>0</v>
      </c>
      <c r="O1486">
        <v>0</v>
      </c>
      <c r="P1486" t="b">
        <v>0</v>
      </c>
      <c r="Q1486" t="s">
        <v>8274</v>
      </c>
      <c r="R1486" s="6">
        <f t="shared" si="209"/>
        <v>-1</v>
      </c>
      <c r="S1486" s="10" t="e">
        <f t="shared" si="210"/>
        <v>#DIV/0!</v>
      </c>
      <c r="T1486" t="str">
        <f t="shared" si="211"/>
        <v>publishing/</v>
      </c>
      <c r="U1486" t="str">
        <f t="shared" si="212"/>
        <v>fiction</v>
      </c>
      <c r="V1486">
        <f t="shared" si="213"/>
        <v>11</v>
      </c>
      <c r="W1486">
        <f t="shared" si="214"/>
        <v>18</v>
      </c>
    </row>
    <row r="1487" spans="1:23" ht="45" x14ac:dyDescent="0.25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f t="shared" si="215"/>
        <v>42175.587650462963</v>
      </c>
      <c r="K1487">
        <v>1430939173</v>
      </c>
      <c r="L1487" s="14">
        <f t="shared" si="207"/>
        <v>42130.587650462963</v>
      </c>
      <c r="M1487" s="13">
        <f t="shared" si="208"/>
        <v>2015</v>
      </c>
      <c r="N1487" t="b">
        <v>0</v>
      </c>
      <c r="O1487">
        <v>3</v>
      </c>
      <c r="P1487" t="b">
        <v>0</v>
      </c>
      <c r="Q1487" t="s">
        <v>8274</v>
      </c>
      <c r="R1487" s="6">
        <f t="shared" si="209"/>
        <v>-0.97761194029850751</v>
      </c>
      <c r="S1487" s="10">
        <f t="shared" si="210"/>
        <v>50</v>
      </c>
      <c r="T1487" t="str">
        <f t="shared" si="211"/>
        <v>publishing/</v>
      </c>
      <c r="U1487" t="str">
        <f t="shared" si="212"/>
        <v>fiction</v>
      </c>
      <c r="V1487">
        <f t="shared" si="213"/>
        <v>11</v>
      </c>
      <c r="W1487">
        <f t="shared" si="214"/>
        <v>18</v>
      </c>
    </row>
    <row r="1488" spans="1:23" ht="45" x14ac:dyDescent="0.25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f t="shared" si="215"/>
        <v>42061.960196759253</v>
      </c>
      <c r="K1488">
        <v>1422417761</v>
      </c>
      <c r="L1488" s="14">
        <f t="shared" si="207"/>
        <v>42031.960196759253</v>
      </c>
      <c r="M1488" s="13">
        <f t="shared" si="208"/>
        <v>2015</v>
      </c>
      <c r="N1488" t="b">
        <v>0</v>
      </c>
      <c r="O1488">
        <v>3</v>
      </c>
      <c r="P1488" t="b">
        <v>0</v>
      </c>
      <c r="Q1488" t="s">
        <v>8274</v>
      </c>
      <c r="R1488" s="6">
        <f t="shared" si="209"/>
        <v>-0.99760000000000004</v>
      </c>
      <c r="S1488" s="10">
        <f t="shared" si="210"/>
        <v>16</v>
      </c>
      <c r="T1488" t="str">
        <f t="shared" si="211"/>
        <v>publishing/</v>
      </c>
      <c r="U1488" t="str">
        <f t="shared" si="212"/>
        <v>fiction</v>
      </c>
      <c r="V1488">
        <f t="shared" si="213"/>
        <v>11</v>
      </c>
      <c r="W1488">
        <f t="shared" si="214"/>
        <v>18</v>
      </c>
    </row>
    <row r="1489" spans="1:23" ht="45" x14ac:dyDescent="0.25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f t="shared" si="215"/>
        <v>42584.709155092591</v>
      </c>
      <c r="K1489">
        <v>1467583271</v>
      </c>
      <c r="L1489" s="14">
        <f t="shared" si="207"/>
        <v>42554.709155092591</v>
      </c>
      <c r="M1489" s="13">
        <f t="shared" si="208"/>
        <v>2016</v>
      </c>
      <c r="N1489" t="b">
        <v>0</v>
      </c>
      <c r="O1489">
        <v>0</v>
      </c>
      <c r="P1489" t="b">
        <v>0</v>
      </c>
      <c r="Q1489" t="s">
        <v>8274</v>
      </c>
      <c r="R1489" s="6">
        <f t="shared" si="209"/>
        <v>-1</v>
      </c>
      <c r="S1489" s="10" t="e">
        <f t="shared" si="210"/>
        <v>#DIV/0!</v>
      </c>
      <c r="T1489" t="str">
        <f t="shared" si="211"/>
        <v>publishing/</v>
      </c>
      <c r="U1489" t="str">
        <f t="shared" si="212"/>
        <v>fiction</v>
      </c>
      <c r="V1489">
        <f t="shared" si="213"/>
        <v>11</v>
      </c>
      <c r="W1489">
        <f t="shared" si="214"/>
        <v>18</v>
      </c>
    </row>
    <row r="1490" spans="1:23" ht="30" x14ac:dyDescent="0.25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f t="shared" si="215"/>
        <v>41644.354861111111</v>
      </c>
      <c r="K1490">
        <v>1386336660</v>
      </c>
      <c r="L1490" s="14">
        <f t="shared" si="207"/>
        <v>41614.354861111111</v>
      </c>
      <c r="M1490" s="13">
        <f t="shared" si="208"/>
        <v>2013</v>
      </c>
      <c r="N1490" t="b">
        <v>0</v>
      </c>
      <c r="O1490">
        <v>6</v>
      </c>
      <c r="P1490" t="b">
        <v>0</v>
      </c>
      <c r="Q1490" t="s">
        <v>8274</v>
      </c>
      <c r="R1490" s="6">
        <f t="shared" si="209"/>
        <v>-0.97599999999999998</v>
      </c>
      <c r="S1490" s="10">
        <f t="shared" si="210"/>
        <v>60</v>
      </c>
      <c r="T1490" t="str">
        <f t="shared" si="211"/>
        <v>publishing/</v>
      </c>
      <c r="U1490" t="str">
        <f t="shared" si="212"/>
        <v>fiction</v>
      </c>
      <c r="V1490">
        <f t="shared" si="213"/>
        <v>11</v>
      </c>
      <c r="W1490">
        <f t="shared" si="214"/>
        <v>18</v>
      </c>
    </row>
    <row r="1491" spans="1:23" ht="45" x14ac:dyDescent="0.25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f t="shared" si="215"/>
        <v>41228.445046296292</v>
      </c>
      <c r="K1491">
        <v>1350398452</v>
      </c>
      <c r="L1491" s="14">
        <f t="shared" si="207"/>
        <v>41198.403379629628</v>
      </c>
      <c r="M1491" s="13">
        <f t="shared" si="208"/>
        <v>2012</v>
      </c>
      <c r="N1491" t="b">
        <v>0</v>
      </c>
      <c r="O1491">
        <v>0</v>
      </c>
      <c r="P1491" t="b">
        <v>0</v>
      </c>
      <c r="Q1491" t="s">
        <v>8274</v>
      </c>
      <c r="R1491" s="6">
        <f t="shared" si="209"/>
        <v>-1</v>
      </c>
      <c r="S1491" s="10" t="e">
        <f t="shared" si="210"/>
        <v>#DIV/0!</v>
      </c>
      <c r="T1491" t="str">
        <f t="shared" si="211"/>
        <v>publishing/</v>
      </c>
      <c r="U1491" t="str">
        <f t="shared" si="212"/>
        <v>fiction</v>
      </c>
      <c r="V1491">
        <f t="shared" si="213"/>
        <v>11</v>
      </c>
      <c r="W1491">
        <f t="shared" si="214"/>
        <v>18</v>
      </c>
    </row>
    <row r="1492" spans="1:23" ht="45" x14ac:dyDescent="0.25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f t="shared" si="215"/>
        <v>41549.352708333332</v>
      </c>
      <c r="K1492">
        <v>1378214874</v>
      </c>
      <c r="L1492" s="14">
        <f t="shared" si="207"/>
        <v>41520.352708333332</v>
      </c>
      <c r="M1492" s="13">
        <f t="shared" si="208"/>
        <v>2013</v>
      </c>
      <c r="N1492" t="b">
        <v>0</v>
      </c>
      <c r="O1492">
        <v>19</v>
      </c>
      <c r="P1492" t="b">
        <v>0</v>
      </c>
      <c r="Q1492" t="s">
        <v>8274</v>
      </c>
      <c r="R1492" s="6">
        <f t="shared" si="209"/>
        <v>-0.69137931034482758</v>
      </c>
      <c r="S1492" s="10">
        <f t="shared" si="210"/>
        <v>47.10526315789474</v>
      </c>
      <c r="T1492" t="str">
        <f t="shared" si="211"/>
        <v>publishing/</v>
      </c>
      <c r="U1492" t="str">
        <f t="shared" si="212"/>
        <v>fiction</v>
      </c>
      <c r="V1492">
        <f t="shared" si="213"/>
        <v>11</v>
      </c>
      <c r="W1492">
        <f t="shared" si="214"/>
        <v>18</v>
      </c>
    </row>
    <row r="1493" spans="1:23" ht="30" x14ac:dyDescent="0.25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f t="shared" si="215"/>
        <v>42050.443055555552</v>
      </c>
      <c r="K1493">
        <v>1418922443</v>
      </c>
      <c r="L1493" s="14">
        <f t="shared" si="207"/>
        <v>41991.505127314813</v>
      </c>
      <c r="M1493" s="13">
        <f t="shared" si="208"/>
        <v>2014</v>
      </c>
      <c r="N1493" t="b">
        <v>0</v>
      </c>
      <c r="O1493">
        <v>1</v>
      </c>
      <c r="P1493" t="b">
        <v>0</v>
      </c>
      <c r="Q1493" t="s">
        <v>8274</v>
      </c>
      <c r="R1493" s="6">
        <f t="shared" si="209"/>
        <v>-0.91666666666666663</v>
      </c>
      <c r="S1493" s="10">
        <f t="shared" si="210"/>
        <v>100</v>
      </c>
      <c r="T1493" t="str">
        <f t="shared" si="211"/>
        <v>publishing/</v>
      </c>
      <c r="U1493" t="str">
        <f t="shared" si="212"/>
        <v>fiction</v>
      </c>
      <c r="V1493">
        <f t="shared" si="213"/>
        <v>11</v>
      </c>
      <c r="W1493">
        <f t="shared" si="214"/>
        <v>18</v>
      </c>
    </row>
    <row r="1494" spans="1:23" ht="45" x14ac:dyDescent="0.25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f t="shared" si="215"/>
        <v>40712.676458333335</v>
      </c>
      <c r="K1494">
        <v>1305839646</v>
      </c>
      <c r="L1494" s="14">
        <f t="shared" si="207"/>
        <v>40682.676458333335</v>
      </c>
      <c r="M1494" s="13">
        <f t="shared" si="208"/>
        <v>2011</v>
      </c>
      <c r="N1494" t="b">
        <v>0</v>
      </c>
      <c r="O1494">
        <v>2</v>
      </c>
      <c r="P1494" t="b">
        <v>0</v>
      </c>
      <c r="Q1494" t="s">
        <v>8274</v>
      </c>
      <c r="R1494" s="6">
        <f t="shared" si="209"/>
        <v>-0.99250000000000005</v>
      </c>
      <c r="S1494" s="10">
        <f t="shared" si="210"/>
        <v>15</v>
      </c>
      <c r="T1494" t="str">
        <f t="shared" si="211"/>
        <v>publishing/</v>
      </c>
      <c r="U1494" t="str">
        <f t="shared" si="212"/>
        <v>fiction</v>
      </c>
      <c r="V1494">
        <f t="shared" si="213"/>
        <v>11</v>
      </c>
      <c r="W1494">
        <f t="shared" si="214"/>
        <v>18</v>
      </c>
    </row>
    <row r="1495" spans="1:23" ht="30" x14ac:dyDescent="0.25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f t="shared" si="215"/>
        <v>41441.658275462956</v>
      </c>
      <c r="K1495">
        <v>1368823675</v>
      </c>
      <c r="L1495" s="14">
        <f t="shared" si="207"/>
        <v>41411.658275462956</v>
      </c>
      <c r="M1495" s="13">
        <f t="shared" si="208"/>
        <v>2013</v>
      </c>
      <c r="N1495" t="b">
        <v>0</v>
      </c>
      <c r="O1495">
        <v>0</v>
      </c>
      <c r="P1495" t="b">
        <v>0</v>
      </c>
      <c r="Q1495" t="s">
        <v>8274</v>
      </c>
      <c r="R1495" s="6">
        <f t="shared" si="209"/>
        <v>-1</v>
      </c>
      <c r="S1495" s="10" t="e">
        <f t="shared" si="210"/>
        <v>#DIV/0!</v>
      </c>
      <c r="T1495" t="str">
        <f t="shared" si="211"/>
        <v>publishing/</v>
      </c>
      <c r="U1495" t="str">
        <f t="shared" si="212"/>
        <v>fiction</v>
      </c>
      <c r="V1495">
        <f t="shared" si="213"/>
        <v>11</v>
      </c>
      <c r="W1495">
        <f t="shared" si="214"/>
        <v>18</v>
      </c>
    </row>
    <row r="1496" spans="1:23" ht="45" x14ac:dyDescent="0.25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f t="shared" si="215"/>
        <v>42097.443055555552</v>
      </c>
      <c r="K1496">
        <v>1425489613</v>
      </c>
      <c r="L1496" s="14">
        <f t="shared" si="207"/>
        <v>42067.514039351845</v>
      </c>
      <c r="M1496" s="13">
        <f t="shared" si="208"/>
        <v>2015</v>
      </c>
      <c r="N1496" t="b">
        <v>0</v>
      </c>
      <c r="O1496">
        <v>11</v>
      </c>
      <c r="P1496" t="b">
        <v>0</v>
      </c>
      <c r="Q1496" t="s">
        <v>8274</v>
      </c>
      <c r="R1496" s="6">
        <f t="shared" si="209"/>
        <v>-0.91100000000000003</v>
      </c>
      <c r="S1496" s="10">
        <f t="shared" si="210"/>
        <v>40.454545454545453</v>
      </c>
      <c r="T1496" t="str">
        <f t="shared" si="211"/>
        <v>publishing/</v>
      </c>
      <c r="U1496" t="str">
        <f t="shared" si="212"/>
        <v>fiction</v>
      </c>
      <c r="V1496">
        <f t="shared" si="213"/>
        <v>11</v>
      </c>
      <c r="W1496">
        <f t="shared" si="214"/>
        <v>18</v>
      </c>
    </row>
    <row r="1497" spans="1:23" ht="30" x14ac:dyDescent="0.25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f t="shared" si="215"/>
        <v>40782.581377314811</v>
      </c>
      <c r="K1497">
        <v>1311879431</v>
      </c>
      <c r="L1497" s="14">
        <f t="shared" si="207"/>
        <v>40752.581377314811</v>
      </c>
      <c r="M1497" s="13">
        <f t="shared" si="208"/>
        <v>2011</v>
      </c>
      <c r="N1497" t="b">
        <v>0</v>
      </c>
      <c r="O1497">
        <v>0</v>
      </c>
      <c r="P1497" t="b">
        <v>0</v>
      </c>
      <c r="Q1497" t="s">
        <v>8274</v>
      </c>
      <c r="R1497" s="6">
        <f t="shared" si="209"/>
        <v>-1</v>
      </c>
      <c r="S1497" s="10" t="e">
        <f t="shared" si="210"/>
        <v>#DIV/0!</v>
      </c>
      <c r="T1497" t="str">
        <f t="shared" si="211"/>
        <v>publishing/</v>
      </c>
      <c r="U1497" t="str">
        <f t="shared" si="212"/>
        <v>fiction</v>
      </c>
      <c r="V1497">
        <f t="shared" si="213"/>
        <v>11</v>
      </c>
      <c r="W1497">
        <f t="shared" si="214"/>
        <v>18</v>
      </c>
    </row>
    <row r="1498" spans="1:23" ht="45" x14ac:dyDescent="0.25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f t="shared" si="215"/>
        <v>41898.266886574071</v>
      </c>
      <c r="K1498">
        <v>1405682659</v>
      </c>
      <c r="L1498" s="14">
        <f t="shared" si="207"/>
        <v>41838.266886574071</v>
      </c>
      <c r="M1498" s="13">
        <f t="shared" si="208"/>
        <v>2014</v>
      </c>
      <c r="N1498" t="b">
        <v>0</v>
      </c>
      <c r="O1498">
        <v>0</v>
      </c>
      <c r="P1498" t="b">
        <v>0</v>
      </c>
      <c r="Q1498" t="s">
        <v>8274</v>
      </c>
      <c r="R1498" s="6">
        <f t="shared" si="209"/>
        <v>-1</v>
      </c>
      <c r="S1498" s="10" t="e">
        <f t="shared" si="210"/>
        <v>#DIV/0!</v>
      </c>
      <c r="T1498" t="str">
        <f t="shared" si="211"/>
        <v>publishing/</v>
      </c>
      <c r="U1498" t="str">
        <f t="shared" si="212"/>
        <v>fiction</v>
      </c>
      <c r="V1498">
        <f t="shared" si="213"/>
        <v>11</v>
      </c>
      <c r="W1498">
        <f t="shared" si="214"/>
        <v>18</v>
      </c>
    </row>
    <row r="1499" spans="1:23" ht="45" x14ac:dyDescent="0.25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f t="shared" si="215"/>
        <v>41486.613194444442</v>
      </c>
      <c r="K1499">
        <v>1371655522</v>
      </c>
      <c r="L1499" s="14">
        <f t="shared" si="207"/>
        <v>41444.434282407405</v>
      </c>
      <c r="M1499" s="13">
        <f t="shared" si="208"/>
        <v>2013</v>
      </c>
      <c r="N1499" t="b">
        <v>0</v>
      </c>
      <c r="O1499">
        <v>1</v>
      </c>
      <c r="P1499" t="b">
        <v>0</v>
      </c>
      <c r="Q1499" t="s">
        <v>8274</v>
      </c>
      <c r="R1499" s="6">
        <f t="shared" si="209"/>
        <v>-0.99993333333333334</v>
      </c>
      <c r="S1499" s="10">
        <f t="shared" si="210"/>
        <v>1</v>
      </c>
      <c r="T1499" t="str">
        <f t="shared" si="211"/>
        <v>publishing/</v>
      </c>
      <c r="U1499" t="str">
        <f t="shared" si="212"/>
        <v>fiction</v>
      </c>
      <c r="V1499">
        <f t="shared" si="213"/>
        <v>11</v>
      </c>
      <c r="W1499">
        <f t="shared" si="214"/>
        <v>18</v>
      </c>
    </row>
    <row r="1500" spans="1:23" ht="45" x14ac:dyDescent="0.25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f t="shared" si="215"/>
        <v>41885.775208333333</v>
      </c>
      <c r="K1500">
        <v>1405899378</v>
      </c>
      <c r="L1500" s="14">
        <f t="shared" si="207"/>
        <v>41840.775208333333</v>
      </c>
      <c r="M1500" s="13">
        <f t="shared" si="208"/>
        <v>2014</v>
      </c>
      <c r="N1500" t="b">
        <v>0</v>
      </c>
      <c r="O1500">
        <v>3</v>
      </c>
      <c r="P1500" t="b">
        <v>0</v>
      </c>
      <c r="Q1500" t="s">
        <v>8274</v>
      </c>
      <c r="R1500" s="6">
        <f t="shared" si="209"/>
        <v>-0.98099999999999998</v>
      </c>
      <c r="S1500" s="10">
        <f t="shared" si="210"/>
        <v>19</v>
      </c>
      <c r="T1500" t="str">
        <f t="shared" si="211"/>
        <v>publishing/</v>
      </c>
      <c r="U1500" t="str">
        <f t="shared" si="212"/>
        <v>fiction</v>
      </c>
      <c r="V1500">
        <f t="shared" si="213"/>
        <v>11</v>
      </c>
      <c r="W1500">
        <f t="shared" si="214"/>
        <v>18</v>
      </c>
    </row>
    <row r="1501" spans="1:23" ht="45" x14ac:dyDescent="0.25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f t="shared" si="215"/>
        <v>42586.798993055556</v>
      </c>
      <c r="K1501">
        <v>1465171833</v>
      </c>
      <c r="L1501" s="14">
        <f t="shared" si="207"/>
        <v>42526.798993055556</v>
      </c>
      <c r="M1501" s="13">
        <f t="shared" si="208"/>
        <v>2016</v>
      </c>
      <c r="N1501" t="b">
        <v>0</v>
      </c>
      <c r="O1501">
        <v>1</v>
      </c>
      <c r="P1501" t="b">
        <v>0</v>
      </c>
      <c r="Q1501" t="s">
        <v>8274</v>
      </c>
      <c r="R1501" s="6">
        <f t="shared" si="209"/>
        <v>-0.99750000000000005</v>
      </c>
      <c r="S1501" s="10">
        <f t="shared" si="210"/>
        <v>5</v>
      </c>
      <c r="T1501" t="str">
        <f t="shared" si="211"/>
        <v>publishing/</v>
      </c>
      <c r="U1501" t="str">
        <f t="shared" si="212"/>
        <v>fiction</v>
      </c>
      <c r="V1501">
        <f t="shared" si="213"/>
        <v>11</v>
      </c>
      <c r="W1501">
        <f t="shared" si="214"/>
        <v>18</v>
      </c>
    </row>
    <row r="1502" spans="1:23" ht="45" x14ac:dyDescent="0.25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f t="shared" si="215"/>
        <v>41395.69626157407</v>
      </c>
      <c r="K1502">
        <v>1364852557</v>
      </c>
      <c r="L1502" s="14">
        <f t="shared" si="207"/>
        <v>41365.69626157407</v>
      </c>
      <c r="M1502" s="13">
        <f t="shared" si="208"/>
        <v>2013</v>
      </c>
      <c r="N1502" t="b">
        <v>0</v>
      </c>
      <c r="O1502">
        <v>15</v>
      </c>
      <c r="P1502" t="b">
        <v>0</v>
      </c>
      <c r="Q1502" t="s">
        <v>8274</v>
      </c>
      <c r="R1502" s="6">
        <f t="shared" si="209"/>
        <v>-0.74964285714285717</v>
      </c>
      <c r="S1502" s="10">
        <f t="shared" si="210"/>
        <v>46.733333333333334</v>
      </c>
      <c r="T1502" t="str">
        <f t="shared" si="211"/>
        <v>publishing/</v>
      </c>
      <c r="U1502" t="str">
        <f t="shared" si="212"/>
        <v>fiction</v>
      </c>
      <c r="V1502">
        <f t="shared" si="213"/>
        <v>11</v>
      </c>
      <c r="W1502">
        <f t="shared" si="214"/>
        <v>18</v>
      </c>
    </row>
    <row r="1503" spans="1:23" ht="30" x14ac:dyDescent="0.25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f t="shared" si="215"/>
        <v>42193.3752662037</v>
      </c>
      <c r="K1503">
        <v>1433772023</v>
      </c>
      <c r="L1503" s="14">
        <f t="shared" si="207"/>
        <v>42163.3752662037</v>
      </c>
      <c r="M1503" s="13">
        <f t="shared" si="208"/>
        <v>2015</v>
      </c>
      <c r="N1503" t="b">
        <v>1</v>
      </c>
      <c r="O1503">
        <v>885</v>
      </c>
      <c r="P1503" t="b">
        <v>1</v>
      </c>
      <c r="Q1503" t="s">
        <v>8284</v>
      </c>
      <c r="R1503" s="6">
        <f t="shared" si="209"/>
        <v>0.66330769230769226</v>
      </c>
      <c r="S1503" s="10">
        <f t="shared" si="210"/>
        <v>97.731073446327684</v>
      </c>
      <c r="T1503" t="str">
        <f t="shared" si="211"/>
        <v>photography/</v>
      </c>
      <c r="U1503" t="str">
        <f t="shared" si="212"/>
        <v>photobooks</v>
      </c>
      <c r="V1503">
        <f t="shared" si="213"/>
        <v>12</v>
      </c>
      <c r="W1503">
        <f t="shared" si="214"/>
        <v>22</v>
      </c>
    </row>
    <row r="1504" spans="1:23" ht="45" x14ac:dyDescent="0.25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f t="shared" si="215"/>
        <v>42454.708333333336</v>
      </c>
      <c r="K1504">
        <v>1456491680</v>
      </c>
      <c r="L1504" s="14">
        <f t="shared" si="207"/>
        <v>42426.33425925926</v>
      </c>
      <c r="M1504" s="13">
        <f t="shared" si="208"/>
        <v>2016</v>
      </c>
      <c r="N1504" t="b">
        <v>1</v>
      </c>
      <c r="O1504">
        <v>329</v>
      </c>
      <c r="P1504" t="b">
        <v>1</v>
      </c>
      <c r="Q1504" t="s">
        <v>8284</v>
      </c>
      <c r="R1504" s="6">
        <f t="shared" si="209"/>
        <v>1.4454545454545454E-2</v>
      </c>
      <c r="S1504" s="10">
        <f t="shared" si="210"/>
        <v>67.835866261398181</v>
      </c>
      <c r="T1504" t="str">
        <f t="shared" si="211"/>
        <v>photography/</v>
      </c>
      <c r="U1504" t="str">
        <f t="shared" si="212"/>
        <v>photobooks</v>
      </c>
      <c r="V1504">
        <f t="shared" si="213"/>
        <v>12</v>
      </c>
      <c r="W1504">
        <f t="shared" si="214"/>
        <v>22</v>
      </c>
    </row>
    <row r="1505" spans="1:23" ht="45" x14ac:dyDescent="0.25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f t="shared" si="215"/>
        <v>42666.13890046296</v>
      </c>
      <c r="K1505">
        <v>1472026801</v>
      </c>
      <c r="L1505" s="14">
        <f t="shared" si="207"/>
        <v>42606.13890046296</v>
      </c>
      <c r="M1505" s="13">
        <f t="shared" si="208"/>
        <v>2016</v>
      </c>
      <c r="N1505" t="b">
        <v>1</v>
      </c>
      <c r="O1505">
        <v>71</v>
      </c>
      <c r="P1505" t="b">
        <v>1</v>
      </c>
      <c r="Q1505" t="s">
        <v>8284</v>
      </c>
      <c r="R1505" s="6">
        <f t="shared" si="209"/>
        <v>7.8914666666666619E-2</v>
      </c>
      <c r="S1505" s="10">
        <f t="shared" si="210"/>
        <v>56.98492957746479</v>
      </c>
      <c r="T1505" t="str">
        <f t="shared" si="211"/>
        <v>photography/</v>
      </c>
      <c r="U1505" t="str">
        <f t="shared" si="212"/>
        <v>photobooks</v>
      </c>
      <c r="V1505">
        <f t="shared" si="213"/>
        <v>12</v>
      </c>
      <c r="W1505">
        <f t="shared" si="214"/>
        <v>22</v>
      </c>
    </row>
    <row r="1506" spans="1:23" ht="30" x14ac:dyDescent="0.25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f t="shared" si="215"/>
        <v>41800.147916666661</v>
      </c>
      <c r="K1506">
        <v>1399996024</v>
      </c>
      <c r="L1506" s="14">
        <f t="shared" si="207"/>
        <v>41772.44935185185</v>
      </c>
      <c r="M1506" s="13">
        <f t="shared" si="208"/>
        <v>2014</v>
      </c>
      <c r="N1506" t="b">
        <v>1</v>
      </c>
      <c r="O1506">
        <v>269</v>
      </c>
      <c r="P1506" t="b">
        <v>1</v>
      </c>
      <c r="Q1506" t="s">
        <v>8284</v>
      </c>
      <c r="R1506" s="6">
        <f t="shared" si="209"/>
        <v>1.7793846153846153</v>
      </c>
      <c r="S1506" s="10">
        <f t="shared" si="210"/>
        <v>67.159851301115239</v>
      </c>
      <c r="T1506" t="str">
        <f t="shared" si="211"/>
        <v>photography/</v>
      </c>
      <c r="U1506" t="str">
        <f t="shared" si="212"/>
        <v>photobooks</v>
      </c>
      <c r="V1506">
        <f t="shared" si="213"/>
        <v>12</v>
      </c>
      <c r="W1506">
        <f t="shared" si="214"/>
        <v>22</v>
      </c>
    </row>
    <row r="1507" spans="1:23" ht="45" x14ac:dyDescent="0.25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f t="shared" si="215"/>
        <v>42451.625694444439</v>
      </c>
      <c r="K1507">
        <v>1455446303</v>
      </c>
      <c r="L1507" s="14">
        <f t="shared" si="207"/>
        <v>42414.234988425924</v>
      </c>
      <c r="M1507" s="13">
        <f t="shared" si="208"/>
        <v>2016</v>
      </c>
      <c r="N1507" t="b">
        <v>1</v>
      </c>
      <c r="O1507">
        <v>345</v>
      </c>
      <c r="P1507" t="b">
        <v>1</v>
      </c>
      <c r="Q1507" t="s">
        <v>8284</v>
      </c>
      <c r="R1507" s="6">
        <f t="shared" si="209"/>
        <v>3.5812499999999997E-2</v>
      </c>
      <c r="S1507" s="10">
        <f t="shared" si="210"/>
        <v>48.037681159420288</v>
      </c>
      <c r="T1507" t="str">
        <f t="shared" si="211"/>
        <v>photography/</v>
      </c>
      <c r="U1507" t="str">
        <f t="shared" si="212"/>
        <v>photobooks</v>
      </c>
      <c r="V1507">
        <f t="shared" si="213"/>
        <v>12</v>
      </c>
      <c r="W1507">
        <f t="shared" si="214"/>
        <v>22</v>
      </c>
    </row>
    <row r="1508" spans="1:23" ht="45" x14ac:dyDescent="0.25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f t="shared" si="215"/>
        <v>41844.577592592592</v>
      </c>
      <c r="K1508">
        <v>1403635904</v>
      </c>
      <c r="L1508" s="14">
        <f t="shared" si="207"/>
        <v>41814.577592592592</v>
      </c>
      <c r="M1508" s="13">
        <f t="shared" si="208"/>
        <v>2014</v>
      </c>
      <c r="N1508" t="b">
        <v>1</v>
      </c>
      <c r="O1508">
        <v>43</v>
      </c>
      <c r="P1508" t="b">
        <v>1</v>
      </c>
      <c r="Q1508" t="s">
        <v>8284</v>
      </c>
      <c r="R1508" s="6">
        <f t="shared" si="209"/>
        <v>0.114</v>
      </c>
      <c r="S1508" s="10">
        <f t="shared" si="210"/>
        <v>38.860465116279073</v>
      </c>
      <c r="T1508" t="str">
        <f t="shared" si="211"/>
        <v>photography/</v>
      </c>
      <c r="U1508" t="str">
        <f t="shared" si="212"/>
        <v>photobooks</v>
      </c>
      <c r="V1508">
        <f t="shared" si="213"/>
        <v>12</v>
      </c>
      <c r="W1508">
        <f t="shared" si="214"/>
        <v>22</v>
      </c>
    </row>
    <row r="1509" spans="1:23" ht="45" x14ac:dyDescent="0.25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f t="shared" si="215"/>
        <v>40313.131944444445</v>
      </c>
      <c r="K1509">
        <v>1268822909</v>
      </c>
      <c r="L1509" s="14">
        <f t="shared" si="207"/>
        <v>40254.242002314808</v>
      </c>
      <c r="M1509" s="13">
        <f t="shared" si="208"/>
        <v>2010</v>
      </c>
      <c r="N1509" t="b">
        <v>1</v>
      </c>
      <c r="O1509">
        <v>33</v>
      </c>
      <c r="P1509" t="b">
        <v>1</v>
      </c>
      <c r="Q1509" t="s">
        <v>8284</v>
      </c>
      <c r="R1509" s="6">
        <f t="shared" si="209"/>
        <v>1.1499999999999999</v>
      </c>
      <c r="S1509" s="10">
        <f t="shared" si="210"/>
        <v>78.181818181818187</v>
      </c>
      <c r="T1509" t="str">
        <f t="shared" si="211"/>
        <v>photography/</v>
      </c>
      <c r="U1509" t="str">
        <f t="shared" si="212"/>
        <v>photobooks</v>
      </c>
      <c r="V1509">
        <f t="shared" si="213"/>
        <v>12</v>
      </c>
      <c r="W1509">
        <f t="shared" si="214"/>
        <v>22</v>
      </c>
    </row>
    <row r="1510" spans="1:23" ht="45" x14ac:dyDescent="0.25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f t="shared" si="215"/>
        <v>41817.406030092592</v>
      </c>
      <c r="K1510">
        <v>1401201881</v>
      </c>
      <c r="L1510" s="14">
        <f t="shared" si="207"/>
        <v>41786.406030092592</v>
      </c>
      <c r="M1510" s="13">
        <f t="shared" si="208"/>
        <v>2014</v>
      </c>
      <c r="N1510" t="b">
        <v>1</v>
      </c>
      <c r="O1510">
        <v>211</v>
      </c>
      <c r="P1510" t="b">
        <v>1</v>
      </c>
      <c r="Q1510" t="s">
        <v>8284</v>
      </c>
      <c r="R1510" s="6">
        <f t="shared" si="209"/>
        <v>0.10762162162162162</v>
      </c>
      <c r="S1510" s="10">
        <f t="shared" si="210"/>
        <v>97.113744075829388</v>
      </c>
      <c r="T1510" t="str">
        <f t="shared" si="211"/>
        <v>photography/</v>
      </c>
      <c r="U1510" t="str">
        <f t="shared" si="212"/>
        <v>photobooks</v>
      </c>
      <c r="V1510">
        <f t="shared" si="213"/>
        <v>12</v>
      </c>
      <c r="W1510">
        <f t="shared" si="214"/>
        <v>22</v>
      </c>
    </row>
    <row r="1511" spans="1:23" ht="45" x14ac:dyDescent="0.25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f t="shared" si="215"/>
        <v>42780.749305555553</v>
      </c>
      <c r="K1511">
        <v>1484570885</v>
      </c>
      <c r="L1511" s="14">
        <f t="shared" si="207"/>
        <v>42751.325057870366</v>
      </c>
      <c r="M1511" s="13">
        <f t="shared" si="208"/>
        <v>2017</v>
      </c>
      <c r="N1511" t="b">
        <v>1</v>
      </c>
      <c r="O1511">
        <v>196</v>
      </c>
      <c r="P1511" t="b">
        <v>1</v>
      </c>
      <c r="Q1511" t="s">
        <v>8284</v>
      </c>
      <c r="R1511" s="6">
        <f t="shared" si="209"/>
        <v>0.2364125714285715</v>
      </c>
      <c r="S1511" s="10">
        <f t="shared" si="210"/>
        <v>110.39397959183674</v>
      </c>
      <c r="T1511" t="str">
        <f t="shared" si="211"/>
        <v>photography/</v>
      </c>
      <c r="U1511" t="str">
        <f t="shared" si="212"/>
        <v>photobooks</v>
      </c>
      <c r="V1511">
        <f t="shared" si="213"/>
        <v>12</v>
      </c>
      <c r="W1511">
        <f t="shared" si="214"/>
        <v>22</v>
      </c>
    </row>
    <row r="1512" spans="1:23" ht="45" x14ac:dyDescent="0.25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f t="shared" si="215"/>
        <v>41839.176828703705</v>
      </c>
      <c r="K1512">
        <v>1403169278</v>
      </c>
      <c r="L1512" s="14">
        <f t="shared" si="207"/>
        <v>41809.176828703705</v>
      </c>
      <c r="M1512" s="13">
        <f t="shared" si="208"/>
        <v>2014</v>
      </c>
      <c r="N1512" t="b">
        <v>1</v>
      </c>
      <c r="O1512">
        <v>405</v>
      </c>
      <c r="P1512" t="b">
        <v>1</v>
      </c>
      <c r="Q1512" t="s">
        <v>8284</v>
      </c>
      <c r="R1512" s="6">
        <f t="shared" si="209"/>
        <v>1.0350000000000022E-2</v>
      </c>
      <c r="S1512" s="10">
        <f t="shared" si="210"/>
        <v>39.91506172839506</v>
      </c>
      <c r="T1512" t="str">
        <f t="shared" si="211"/>
        <v>photography/</v>
      </c>
      <c r="U1512" t="str">
        <f t="shared" si="212"/>
        <v>photobooks</v>
      </c>
      <c r="V1512">
        <f t="shared" si="213"/>
        <v>12</v>
      </c>
      <c r="W1512">
        <f t="shared" si="214"/>
        <v>22</v>
      </c>
    </row>
    <row r="1513" spans="1:23" ht="45" x14ac:dyDescent="0.25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f t="shared" si="215"/>
        <v>42326.416712962957</v>
      </c>
      <c r="K1513">
        <v>1445263204</v>
      </c>
      <c r="L1513" s="14">
        <f t="shared" si="207"/>
        <v>42296.375046296293</v>
      </c>
      <c r="M1513" s="13">
        <f t="shared" si="208"/>
        <v>2015</v>
      </c>
      <c r="N1513" t="b">
        <v>1</v>
      </c>
      <c r="O1513">
        <v>206</v>
      </c>
      <c r="P1513" t="b">
        <v>1</v>
      </c>
      <c r="Q1513" t="s">
        <v>8284</v>
      </c>
      <c r="R1513" s="6">
        <f t="shared" si="209"/>
        <v>0.11792857142857142</v>
      </c>
      <c r="S1513" s="10">
        <f t="shared" si="210"/>
        <v>75.975728155339809</v>
      </c>
      <c r="T1513" t="str">
        <f t="shared" si="211"/>
        <v>photography/</v>
      </c>
      <c r="U1513" t="str">
        <f t="shared" si="212"/>
        <v>photobooks</v>
      </c>
      <c r="V1513">
        <f t="shared" si="213"/>
        <v>12</v>
      </c>
      <c r="W1513">
        <f t="shared" si="214"/>
        <v>22</v>
      </c>
    </row>
    <row r="1514" spans="1:23" ht="45" x14ac:dyDescent="0.25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f t="shared" si="215"/>
        <v>42771.476145833331</v>
      </c>
      <c r="K1514">
        <v>1483719939</v>
      </c>
      <c r="L1514" s="14">
        <f t="shared" si="207"/>
        <v>42741.476145833331</v>
      </c>
      <c r="M1514" s="13">
        <f t="shared" si="208"/>
        <v>2017</v>
      </c>
      <c r="N1514" t="b">
        <v>1</v>
      </c>
      <c r="O1514">
        <v>335</v>
      </c>
      <c r="P1514" t="b">
        <v>1</v>
      </c>
      <c r="Q1514" t="s">
        <v>8284</v>
      </c>
      <c r="R1514" s="6">
        <f t="shared" si="209"/>
        <v>4.5877142857142861</v>
      </c>
      <c r="S1514" s="10">
        <f t="shared" si="210"/>
        <v>58.379104477611939</v>
      </c>
      <c r="T1514" t="str">
        <f t="shared" si="211"/>
        <v>photography/</v>
      </c>
      <c r="U1514" t="str">
        <f t="shared" si="212"/>
        <v>photobooks</v>
      </c>
      <c r="V1514">
        <f t="shared" si="213"/>
        <v>12</v>
      </c>
      <c r="W1514">
        <f t="shared" si="214"/>
        <v>22</v>
      </c>
    </row>
    <row r="1515" spans="1:23" ht="45" x14ac:dyDescent="0.25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f t="shared" si="215"/>
        <v>41836.42900462963</v>
      </c>
      <c r="K1515">
        <v>1402931866</v>
      </c>
      <c r="L1515" s="14">
        <f t="shared" si="207"/>
        <v>41806.42900462963</v>
      </c>
      <c r="M1515" s="13">
        <f t="shared" si="208"/>
        <v>2014</v>
      </c>
      <c r="N1515" t="b">
        <v>1</v>
      </c>
      <c r="O1515">
        <v>215</v>
      </c>
      <c r="P1515" t="b">
        <v>1</v>
      </c>
      <c r="Q1515" t="s">
        <v>8284</v>
      </c>
      <c r="R1515" s="6">
        <f t="shared" si="209"/>
        <v>0.50018750000000001</v>
      </c>
      <c r="S1515" s="10">
        <f t="shared" si="210"/>
        <v>55.82093023255814</v>
      </c>
      <c r="T1515" t="str">
        <f t="shared" si="211"/>
        <v>photography/</v>
      </c>
      <c r="U1515" t="str">
        <f t="shared" si="212"/>
        <v>photobooks</v>
      </c>
      <c r="V1515">
        <f t="shared" si="213"/>
        <v>12</v>
      </c>
      <c r="W1515">
        <f t="shared" si="214"/>
        <v>22</v>
      </c>
    </row>
    <row r="1516" spans="1:23" ht="45" x14ac:dyDescent="0.25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f t="shared" si="215"/>
        <v>42274.389351851853</v>
      </c>
      <c r="K1516">
        <v>1439907640</v>
      </c>
      <c r="L1516" s="14">
        <f t="shared" si="207"/>
        <v>42234.389351851853</v>
      </c>
      <c r="M1516" s="13">
        <f t="shared" si="208"/>
        <v>2015</v>
      </c>
      <c r="N1516" t="b">
        <v>1</v>
      </c>
      <c r="O1516">
        <v>176</v>
      </c>
      <c r="P1516" t="b">
        <v>1</v>
      </c>
      <c r="Q1516" t="s">
        <v>8284</v>
      </c>
      <c r="R1516" s="6">
        <f t="shared" si="209"/>
        <v>6.4759999999999998E-2</v>
      </c>
      <c r="S1516" s="10">
        <f t="shared" si="210"/>
        <v>151.24431818181819</v>
      </c>
      <c r="T1516" t="str">
        <f t="shared" si="211"/>
        <v>photography/</v>
      </c>
      <c r="U1516" t="str">
        <f t="shared" si="212"/>
        <v>photobooks</v>
      </c>
      <c r="V1516">
        <f t="shared" si="213"/>
        <v>12</v>
      </c>
      <c r="W1516">
        <f t="shared" si="214"/>
        <v>22</v>
      </c>
    </row>
    <row r="1517" spans="1:23" ht="45" x14ac:dyDescent="0.25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f t="shared" si="215"/>
        <v>42445.003437499996</v>
      </c>
      <c r="K1517">
        <v>1455516297</v>
      </c>
      <c r="L1517" s="14">
        <f t="shared" si="207"/>
        <v>42415.04510416666</v>
      </c>
      <c r="M1517" s="13">
        <f t="shared" si="208"/>
        <v>2016</v>
      </c>
      <c r="N1517" t="b">
        <v>1</v>
      </c>
      <c r="O1517">
        <v>555</v>
      </c>
      <c r="P1517" t="b">
        <v>1</v>
      </c>
      <c r="Q1517" t="s">
        <v>8284</v>
      </c>
      <c r="R1517" s="6">
        <f t="shared" si="209"/>
        <v>0.57189000000000001</v>
      </c>
      <c r="S1517" s="10">
        <f t="shared" si="210"/>
        <v>849.67027027027029</v>
      </c>
      <c r="T1517" t="str">
        <f t="shared" si="211"/>
        <v>photography/</v>
      </c>
      <c r="U1517" t="str">
        <f t="shared" si="212"/>
        <v>photobooks</v>
      </c>
      <c r="V1517">
        <f t="shared" si="213"/>
        <v>12</v>
      </c>
      <c r="W1517">
        <f t="shared" si="214"/>
        <v>22</v>
      </c>
    </row>
    <row r="1518" spans="1:23" ht="45" x14ac:dyDescent="0.25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f t="shared" si="215"/>
        <v>42649.374999999993</v>
      </c>
      <c r="K1518">
        <v>1473160292</v>
      </c>
      <c r="L1518" s="14">
        <f t="shared" si="207"/>
        <v>42619.258009259262</v>
      </c>
      <c r="M1518" s="13">
        <f t="shared" si="208"/>
        <v>2016</v>
      </c>
      <c r="N1518" t="b">
        <v>1</v>
      </c>
      <c r="O1518">
        <v>116</v>
      </c>
      <c r="P1518" t="b">
        <v>1</v>
      </c>
      <c r="Q1518" t="s">
        <v>8284</v>
      </c>
      <c r="R1518" s="6">
        <f t="shared" si="209"/>
        <v>8.6588235294117646E-2</v>
      </c>
      <c r="S1518" s="10">
        <f t="shared" si="210"/>
        <v>159.24137931034483</v>
      </c>
      <c r="T1518" t="str">
        <f t="shared" si="211"/>
        <v>photography/</v>
      </c>
      <c r="U1518" t="str">
        <f t="shared" si="212"/>
        <v>photobooks</v>
      </c>
      <c r="V1518">
        <f t="shared" si="213"/>
        <v>12</v>
      </c>
      <c r="W1518">
        <f t="shared" si="214"/>
        <v>22</v>
      </c>
    </row>
    <row r="1519" spans="1:23" ht="45" x14ac:dyDescent="0.25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f t="shared" si="215"/>
        <v>41979.041666666664</v>
      </c>
      <c r="K1519">
        <v>1415194553</v>
      </c>
      <c r="L1519" s="14">
        <f t="shared" si="207"/>
        <v>41948.358252314814</v>
      </c>
      <c r="M1519" s="13">
        <f t="shared" si="208"/>
        <v>2014</v>
      </c>
      <c r="N1519" t="b">
        <v>1</v>
      </c>
      <c r="O1519">
        <v>615</v>
      </c>
      <c r="P1519" t="b">
        <v>1</v>
      </c>
      <c r="Q1519" t="s">
        <v>8284</v>
      </c>
      <c r="R1519" s="6">
        <f t="shared" si="209"/>
        <v>0.61980000000000002</v>
      </c>
      <c r="S1519" s="10">
        <f t="shared" si="210"/>
        <v>39.507317073170732</v>
      </c>
      <c r="T1519" t="str">
        <f t="shared" si="211"/>
        <v>photography/</v>
      </c>
      <c r="U1519" t="str">
        <f t="shared" si="212"/>
        <v>photobooks</v>
      </c>
      <c r="V1519">
        <f t="shared" si="213"/>
        <v>12</v>
      </c>
      <c r="W1519">
        <f t="shared" si="214"/>
        <v>22</v>
      </c>
    </row>
    <row r="1520" spans="1:23" ht="30" x14ac:dyDescent="0.25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f t="shared" si="215"/>
        <v>41790.611712962964</v>
      </c>
      <c r="K1520">
        <v>1398973252</v>
      </c>
      <c r="L1520" s="14">
        <f t="shared" si="207"/>
        <v>41760.611712962964</v>
      </c>
      <c r="M1520" s="13">
        <f t="shared" si="208"/>
        <v>2014</v>
      </c>
      <c r="N1520" t="b">
        <v>1</v>
      </c>
      <c r="O1520">
        <v>236</v>
      </c>
      <c r="P1520" t="b">
        <v>1</v>
      </c>
      <c r="Q1520" t="s">
        <v>8284</v>
      </c>
      <c r="R1520" s="6">
        <f t="shared" si="209"/>
        <v>1.0536666666666668</v>
      </c>
      <c r="S1520" s="10">
        <f t="shared" si="210"/>
        <v>130.52966101694915</v>
      </c>
      <c r="T1520" t="str">
        <f t="shared" si="211"/>
        <v>photography/</v>
      </c>
      <c r="U1520" t="str">
        <f t="shared" si="212"/>
        <v>photobooks</v>
      </c>
      <c r="V1520">
        <f t="shared" si="213"/>
        <v>12</v>
      </c>
      <c r="W1520">
        <f t="shared" si="214"/>
        <v>22</v>
      </c>
    </row>
    <row r="1521" spans="1:23" ht="45" x14ac:dyDescent="0.25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f t="shared" si="215"/>
        <v>41810.707638888889</v>
      </c>
      <c r="K1521">
        <v>1400867283</v>
      </c>
      <c r="L1521" s="14">
        <f t="shared" si="207"/>
        <v>41782.533368055556</v>
      </c>
      <c r="M1521" s="13">
        <f t="shared" si="208"/>
        <v>2014</v>
      </c>
      <c r="N1521" t="b">
        <v>1</v>
      </c>
      <c r="O1521">
        <v>145</v>
      </c>
      <c r="P1521" t="b">
        <v>1</v>
      </c>
      <c r="Q1521" t="s">
        <v>8284</v>
      </c>
      <c r="R1521" s="6">
        <f t="shared" si="209"/>
        <v>3.3638888888888892E-2</v>
      </c>
      <c r="S1521" s="10">
        <f t="shared" si="210"/>
        <v>64.156896551724131</v>
      </c>
      <c r="T1521" t="str">
        <f t="shared" si="211"/>
        <v>photography/</v>
      </c>
      <c r="U1521" t="str">
        <f t="shared" si="212"/>
        <v>photobooks</v>
      </c>
      <c r="V1521">
        <f t="shared" si="213"/>
        <v>12</v>
      </c>
      <c r="W1521">
        <f t="shared" si="214"/>
        <v>22</v>
      </c>
    </row>
    <row r="1522" spans="1:23" ht="30" x14ac:dyDescent="0.25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f t="shared" si="215"/>
        <v>41991.958333333336</v>
      </c>
      <c r="K1522">
        <v>1415824513</v>
      </c>
      <c r="L1522" s="14">
        <f t="shared" si="207"/>
        <v>41955.649456018517</v>
      </c>
      <c r="M1522" s="13">
        <f t="shared" si="208"/>
        <v>2014</v>
      </c>
      <c r="N1522" t="b">
        <v>1</v>
      </c>
      <c r="O1522">
        <v>167</v>
      </c>
      <c r="P1522" t="b">
        <v>1</v>
      </c>
      <c r="Q1522" t="s">
        <v>8284</v>
      </c>
      <c r="R1522" s="6">
        <f t="shared" si="209"/>
        <v>3.4722222222222224E-2</v>
      </c>
      <c r="S1522" s="10">
        <f t="shared" si="210"/>
        <v>111.52694610778443</v>
      </c>
      <c r="T1522" t="str">
        <f t="shared" si="211"/>
        <v>photography/</v>
      </c>
      <c r="U1522" t="str">
        <f t="shared" si="212"/>
        <v>photobooks</v>
      </c>
      <c r="V1522">
        <f t="shared" si="213"/>
        <v>12</v>
      </c>
      <c r="W1522">
        <f t="shared" si="214"/>
        <v>22</v>
      </c>
    </row>
    <row r="1523" spans="1:23" ht="45" x14ac:dyDescent="0.25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f t="shared" si="215"/>
        <v>42527.959386574068</v>
      </c>
      <c r="K1523">
        <v>1462248091</v>
      </c>
      <c r="L1523" s="14">
        <f t="shared" si="207"/>
        <v>42492.959386574068</v>
      </c>
      <c r="M1523" s="13">
        <f t="shared" si="208"/>
        <v>2016</v>
      </c>
      <c r="N1523" t="b">
        <v>1</v>
      </c>
      <c r="O1523">
        <v>235</v>
      </c>
      <c r="P1523" t="b">
        <v>1</v>
      </c>
      <c r="Q1523" t="s">
        <v>8284</v>
      </c>
      <c r="R1523" s="6">
        <f t="shared" si="209"/>
        <v>6.8133333333333337E-2</v>
      </c>
      <c r="S1523" s="10">
        <f t="shared" si="210"/>
        <v>170.44680851063831</v>
      </c>
      <c r="T1523" t="str">
        <f t="shared" si="211"/>
        <v>photography/</v>
      </c>
      <c r="U1523" t="str">
        <f t="shared" si="212"/>
        <v>photobooks</v>
      </c>
      <c r="V1523">
        <f t="shared" si="213"/>
        <v>12</v>
      </c>
      <c r="W1523">
        <f t="shared" si="214"/>
        <v>22</v>
      </c>
    </row>
    <row r="1524" spans="1:23" ht="45" x14ac:dyDescent="0.25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f t="shared" si="215"/>
        <v>41929.621979166666</v>
      </c>
      <c r="K1524">
        <v>1410983739</v>
      </c>
      <c r="L1524" s="14">
        <f t="shared" si="207"/>
        <v>41899.621979166666</v>
      </c>
      <c r="M1524" s="13">
        <f t="shared" si="208"/>
        <v>2014</v>
      </c>
      <c r="N1524" t="b">
        <v>1</v>
      </c>
      <c r="O1524">
        <v>452</v>
      </c>
      <c r="P1524" t="b">
        <v>1</v>
      </c>
      <c r="Q1524" t="s">
        <v>8284</v>
      </c>
      <c r="R1524" s="6">
        <f t="shared" si="209"/>
        <v>0.38965747126436778</v>
      </c>
      <c r="S1524" s="10">
        <f t="shared" si="210"/>
        <v>133.7391592920354</v>
      </c>
      <c r="T1524" t="str">
        <f t="shared" si="211"/>
        <v>photography/</v>
      </c>
      <c r="U1524" t="str">
        <f t="shared" si="212"/>
        <v>photobooks</v>
      </c>
      <c r="V1524">
        <f t="shared" si="213"/>
        <v>12</v>
      </c>
      <c r="W1524">
        <f t="shared" si="214"/>
        <v>22</v>
      </c>
    </row>
    <row r="1525" spans="1:23" ht="45" x14ac:dyDescent="0.25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f t="shared" si="215"/>
        <v>41995.791666666664</v>
      </c>
      <c r="K1525">
        <v>1416592916</v>
      </c>
      <c r="L1525" s="14">
        <f t="shared" si="207"/>
        <v>41964.543009259258</v>
      </c>
      <c r="M1525" s="13">
        <f t="shared" si="208"/>
        <v>2014</v>
      </c>
      <c r="N1525" t="b">
        <v>1</v>
      </c>
      <c r="O1525">
        <v>241</v>
      </c>
      <c r="P1525" t="b">
        <v>1</v>
      </c>
      <c r="Q1525" t="s">
        <v>8284</v>
      </c>
      <c r="R1525" s="6">
        <f t="shared" si="209"/>
        <v>0.24843243243243243</v>
      </c>
      <c r="S1525" s="10">
        <f t="shared" si="210"/>
        <v>95.834024896265561</v>
      </c>
      <c r="T1525" t="str">
        <f t="shared" si="211"/>
        <v>photography/</v>
      </c>
      <c r="U1525" t="str">
        <f t="shared" si="212"/>
        <v>photobooks</v>
      </c>
      <c r="V1525">
        <f t="shared" si="213"/>
        <v>12</v>
      </c>
      <c r="W1525">
        <f t="shared" si="214"/>
        <v>22</v>
      </c>
    </row>
    <row r="1526" spans="1:23" ht="30" x14ac:dyDescent="0.25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f t="shared" si="215"/>
        <v>42786.292708333327</v>
      </c>
      <c r="K1526">
        <v>1485000090</v>
      </c>
      <c r="L1526" s="14">
        <f t="shared" si="207"/>
        <v>42756.292708333327</v>
      </c>
      <c r="M1526" s="13">
        <f t="shared" si="208"/>
        <v>2017</v>
      </c>
      <c r="N1526" t="b">
        <v>1</v>
      </c>
      <c r="O1526">
        <v>28</v>
      </c>
      <c r="P1526" t="b">
        <v>1</v>
      </c>
      <c r="Q1526" t="s">
        <v>8284</v>
      </c>
      <c r="R1526" s="6">
        <f t="shared" si="209"/>
        <v>1.07</v>
      </c>
      <c r="S1526" s="10">
        <f t="shared" si="210"/>
        <v>221.78571428571428</v>
      </c>
      <c r="T1526" t="str">
        <f t="shared" si="211"/>
        <v>photography/</v>
      </c>
      <c r="U1526" t="str">
        <f t="shared" si="212"/>
        <v>photobooks</v>
      </c>
      <c r="V1526">
        <f t="shared" si="213"/>
        <v>12</v>
      </c>
      <c r="W1526">
        <f t="shared" si="214"/>
        <v>22</v>
      </c>
    </row>
    <row r="1527" spans="1:23" ht="45" x14ac:dyDescent="0.25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f t="shared" si="215"/>
        <v>42600.494652777772</v>
      </c>
      <c r="K1527">
        <v>1468947138</v>
      </c>
      <c r="L1527" s="14">
        <f t="shared" si="207"/>
        <v>42570.494652777772</v>
      </c>
      <c r="M1527" s="13">
        <f t="shared" si="208"/>
        <v>2016</v>
      </c>
      <c r="N1527" t="b">
        <v>1</v>
      </c>
      <c r="O1527">
        <v>140</v>
      </c>
      <c r="P1527" t="b">
        <v>1</v>
      </c>
      <c r="Q1527" t="s">
        <v>8284</v>
      </c>
      <c r="R1527" s="6">
        <f t="shared" si="209"/>
        <v>0.74005769230769214</v>
      </c>
      <c r="S1527" s="10">
        <f t="shared" si="210"/>
        <v>32.315357142857138</v>
      </c>
      <c r="T1527" t="str">
        <f t="shared" si="211"/>
        <v>photography/</v>
      </c>
      <c r="U1527" t="str">
        <f t="shared" si="212"/>
        <v>photobooks</v>
      </c>
      <c r="V1527">
        <f t="shared" si="213"/>
        <v>12</v>
      </c>
      <c r="W1527">
        <f t="shared" si="214"/>
        <v>22</v>
      </c>
    </row>
    <row r="1528" spans="1:23" ht="45" x14ac:dyDescent="0.25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f t="shared" si="215"/>
        <v>42388.067673611113</v>
      </c>
      <c r="K1528">
        <v>1448951847</v>
      </c>
      <c r="L1528" s="14">
        <f t="shared" si="207"/>
        <v>42339.067673611113</v>
      </c>
      <c r="M1528" s="13">
        <f t="shared" si="208"/>
        <v>2015</v>
      </c>
      <c r="N1528" t="b">
        <v>1</v>
      </c>
      <c r="O1528">
        <v>280</v>
      </c>
      <c r="P1528" t="b">
        <v>1</v>
      </c>
      <c r="Q1528" t="s">
        <v>8284</v>
      </c>
      <c r="R1528" s="6">
        <f t="shared" si="209"/>
        <v>0.20326086956521738</v>
      </c>
      <c r="S1528" s="10">
        <f t="shared" si="210"/>
        <v>98.839285714285708</v>
      </c>
      <c r="T1528" t="str">
        <f t="shared" si="211"/>
        <v>photography/</v>
      </c>
      <c r="U1528" t="str">
        <f t="shared" si="212"/>
        <v>photobooks</v>
      </c>
      <c r="V1528">
        <f t="shared" si="213"/>
        <v>12</v>
      </c>
      <c r="W1528">
        <f t="shared" si="214"/>
        <v>22</v>
      </c>
    </row>
    <row r="1529" spans="1:23" ht="30" x14ac:dyDescent="0.25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f t="shared" si="215"/>
        <v>42808.350532407407</v>
      </c>
      <c r="K1529">
        <v>1487082286</v>
      </c>
      <c r="L1529" s="14">
        <f t="shared" si="207"/>
        <v>42780.392199074071</v>
      </c>
      <c r="M1529" s="13">
        <f t="shared" si="208"/>
        <v>2017</v>
      </c>
      <c r="N1529" t="b">
        <v>1</v>
      </c>
      <c r="O1529">
        <v>70</v>
      </c>
      <c r="P1529" t="b">
        <v>1</v>
      </c>
      <c r="Q1529" t="s">
        <v>8284</v>
      </c>
      <c r="R1529" s="6">
        <f t="shared" si="209"/>
        <v>0.1044428571428572</v>
      </c>
      <c r="S1529" s="10">
        <f t="shared" si="210"/>
        <v>55.222142857142863</v>
      </c>
      <c r="T1529" t="str">
        <f t="shared" si="211"/>
        <v>photography/</v>
      </c>
      <c r="U1529" t="str">
        <f t="shared" si="212"/>
        <v>photobooks</v>
      </c>
      <c r="V1529">
        <f t="shared" si="213"/>
        <v>12</v>
      </c>
      <c r="W1529">
        <f t="shared" si="214"/>
        <v>22</v>
      </c>
    </row>
    <row r="1530" spans="1:23" ht="30" x14ac:dyDescent="0.25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f t="shared" si="215"/>
        <v>42766.791666666664</v>
      </c>
      <c r="K1530">
        <v>1483292122</v>
      </c>
      <c r="L1530" s="14">
        <f t="shared" si="207"/>
        <v>42736.524560185186</v>
      </c>
      <c r="M1530" s="13">
        <f t="shared" si="208"/>
        <v>2017</v>
      </c>
      <c r="N1530" t="b">
        <v>1</v>
      </c>
      <c r="O1530">
        <v>160</v>
      </c>
      <c r="P1530" t="b">
        <v>1</v>
      </c>
      <c r="Q1530" t="s">
        <v>8284</v>
      </c>
      <c r="R1530" s="6">
        <f t="shared" si="209"/>
        <v>1.8156666666666668</v>
      </c>
      <c r="S1530" s="10">
        <f t="shared" si="210"/>
        <v>52.793750000000003</v>
      </c>
      <c r="T1530" t="str">
        <f t="shared" si="211"/>
        <v>photography/</v>
      </c>
      <c r="U1530" t="str">
        <f t="shared" si="212"/>
        <v>photobooks</v>
      </c>
      <c r="V1530">
        <f t="shared" si="213"/>
        <v>12</v>
      </c>
      <c r="W1530">
        <f t="shared" si="214"/>
        <v>22</v>
      </c>
    </row>
    <row r="1531" spans="1:23" ht="30" x14ac:dyDescent="0.25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f t="shared" si="215"/>
        <v>42082.378703703704</v>
      </c>
      <c r="K1531">
        <v>1424185520</v>
      </c>
      <c r="L1531" s="14">
        <f t="shared" si="207"/>
        <v>42052.420370370368</v>
      </c>
      <c r="M1531" s="13">
        <f t="shared" si="208"/>
        <v>2015</v>
      </c>
      <c r="N1531" t="b">
        <v>1</v>
      </c>
      <c r="O1531">
        <v>141</v>
      </c>
      <c r="P1531" t="b">
        <v>1</v>
      </c>
      <c r="Q1531" t="s">
        <v>8284</v>
      </c>
      <c r="R1531" s="6">
        <f t="shared" si="209"/>
        <v>6.7894736842105266E-3</v>
      </c>
      <c r="S1531" s="10">
        <f t="shared" si="210"/>
        <v>135.66666666666666</v>
      </c>
      <c r="T1531" t="str">
        <f t="shared" si="211"/>
        <v>photography/</v>
      </c>
      <c r="U1531" t="str">
        <f t="shared" si="212"/>
        <v>photobooks</v>
      </c>
      <c r="V1531">
        <f t="shared" si="213"/>
        <v>12</v>
      </c>
      <c r="W1531">
        <f t="shared" si="214"/>
        <v>22</v>
      </c>
    </row>
    <row r="1532" spans="1:23" ht="45" x14ac:dyDescent="0.25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f t="shared" si="215"/>
        <v>42300.558969907404</v>
      </c>
      <c r="K1532">
        <v>1443464695</v>
      </c>
      <c r="L1532" s="14">
        <f t="shared" si="207"/>
        <v>42275.558969907404</v>
      </c>
      <c r="M1532" s="13">
        <f t="shared" si="208"/>
        <v>2015</v>
      </c>
      <c r="N1532" t="b">
        <v>1</v>
      </c>
      <c r="O1532">
        <v>874</v>
      </c>
      <c r="P1532" t="b">
        <v>1</v>
      </c>
      <c r="Q1532" t="s">
        <v>8284</v>
      </c>
      <c r="R1532" s="6">
        <f t="shared" si="209"/>
        <v>0.34825714285714288</v>
      </c>
      <c r="S1532" s="10">
        <f t="shared" si="210"/>
        <v>53.991990846681922</v>
      </c>
      <c r="T1532" t="str">
        <f t="shared" si="211"/>
        <v>photography/</v>
      </c>
      <c r="U1532" t="str">
        <f t="shared" si="212"/>
        <v>photobooks</v>
      </c>
      <c r="V1532">
        <f t="shared" si="213"/>
        <v>12</v>
      </c>
      <c r="W1532">
        <f t="shared" si="214"/>
        <v>22</v>
      </c>
    </row>
    <row r="1533" spans="1:23" ht="45" x14ac:dyDescent="0.25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f t="shared" si="215"/>
        <v>41973.916666666664</v>
      </c>
      <c r="K1533">
        <v>1414610126</v>
      </c>
      <c r="L1533" s="14">
        <f t="shared" si="207"/>
        <v>41941.594050925924</v>
      </c>
      <c r="M1533" s="13">
        <f t="shared" si="208"/>
        <v>2014</v>
      </c>
      <c r="N1533" t="b">
        <v>1</v>
      </c>
      <c r="O1533">
        <v>73</v>
      </c>
      <c r="P1533" t="b">
        <v>1</v>
      </c>
      <c r="Q1533" t="s">
        <v>8284</v>
      </c>
      <c r="R1533" s="6">
        <f t="shared" si="209"/>
        <v>0.75957446808510642</v>
      </c>
      <c r="S1533" s="10">
        <f t="shared" si="210"/>
        <v>56.643835616438359</v>
      </c>
      <c r="T1533" t="str">
        <f t="shared" si="211"/>
        <v>photography/</v>
      </c>
      <c r="U1533" t="str">
        <f t="shared" si="212"/>
        <v>photobooks</v>
      </c>
      <c r="V1533">
        <f t="shared" si="213"/>
        <v>12</v>
      </c>
      <c r="W1533">
        <f t="shared" si="214"/>
        <v>22</v>
      </c>
    </row>
    <row r="1534" spans="1:23" ht="45" x14ac:dyDescent="0.25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f t="shared" si="215"/>
        <v>42415.416666666664</v>
      </c>
      <c r="K1534">
        <v>1453461865</v>
      </c>
      <c r="L1534" s="14">
        <f t="shared" si="207"/>
        <v>42391.266956018517</v>
      </c>
      <c r="M1534" s="13">
        <f t="shared" si="208"/>
        <v>2016</v>
      </c>
      <c r="N1534" t="b">
        <v>1</v>
      </c>
      <c r="O1534">
        <v>294</v>
      </c>
      <c r="P1534" t="b">
        <v>1</v>
      </c>
      <c r="Q1534" t="s">
        <v>8284</v>
      </c>
      <c r="R1534" s="6">
        <f t="shared" si="209"/>
        <v>3.8401999999999998</v>
      </c>
      <c r="S1534" s="10">
        <f t="shared" si="210"/>
        <v>82.316326530612244</v>
      </c>
      <c r="T1534" t="str">
        <f t="shared" si="211"/>
        <v>photography/</v>
      </c>
      <c r="U1534" t="str">
        <f t="shared" si="212"/>
        <v>photobooks</v>
      </c>
      <c r="V1534">
        <f t="shared" si="213"/>
        <v>12</v>
      </c>
      <c r="W1534">
        <f t="shared" si="214"/>
        <v>22</v>
      </c>
    </row>
    <row r="1535" spans="1:23" ht="30" x14ac:dyDescent="0.25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f t="shared" si="215"/>
        <v>42491.957638888889</v>
      </c>
      <c r="K1535">
        <v>1457913777</v>
      </c>
      <c r="L1535" s="14">
        <f t="shared" si="207"/>
        <v>42442.793715277774</v>
      </c>
      <c r="M1535" s="13">
        <f t="shared" si="208"/>
        <v>2016</v>
      </c>
      <c r="N1535" t="b">
        <v>1</v>
      </c>
      <c r="O1535">
        <v>740</v>
      </c>
      <c r="P1535" t="b">
        <v>1</v>
      </c>
      <c r="Q1535" t="s">
        <v>8284</v>
      </c>
      <c r="R1535" s="6">
        <f t="shared" si="209"/>
        <v>0.45140000000000002</v>
      </c>
      <c r="S1535" s="10">
        <f t="shared" si="210"/>
        <v>88.26081081081081</v>
      </c>
      <c r="T1535" t="str">
        <f t="shared" si="211"/>
        <v>photography/</v>
      </c>
      <c r="U1535" t="str">
        <f t="shared" si="212"/>
        <v>photobooks</v>
      </c>
      <c r="V1535">
        <f t="shared" si="213"/>
        <v>12</v>
      </c>
      <c r="W1535">
        <f t="shared" si="214"/>
        <v>22</v>
      </c>
    </row>
    <row r="1536" spans="1:23" ht="45" x14ac:dyDescent="0.25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f t="shared" si="215"/>
        <v>42251.465995370367</v>
      </c>
      <c r="K1536">
        <v>1438791062</v>
      </c>
      <c r="L1536" s="14">
        <f t="shared" si="207"/>
        <v>42221.465995370367</v>
      </c>
      <c r="M1536" s="13">
        <f t="shared" si="208"/>
        <v>2015</v>
      </c>
      <c r="N1536" t="b">
        <v>1</v>
      </c>
      <c r="O1536">
        <v>369</v>
      </c>
      <c r="P1536" t="b">
        <v>1</v>
      </c>
      <c r="Q1536" t="s">
        <v>8284</v>
      </c>
      <c r="R1536" s="6">
        <f t="shared" si="209"/>
        <v>3.1773333333333333</v>
      </c>
      <c r="S1536" s="10">
        <f t="shared" si="210"/>
        <v>84.905149051490511</v>
      </c>
      <c r="T1536" t="str">
        <f t="shared" si="211"/>
        <v>photography/</v>
      </c>
      <c r="U1536" t="str">
        <f t="shared" si="212"/>
        <v>photobooks</v>
      </c>
      <c r="V1536">
        <f t="shared" si="213"/>
        <v>12</v>
      </c>
      <c r="W1536">
        <f t="shared" si="214"/>
        <v>22</v>
      </c>
    </row>
    <row r="1537" spans="1:23" ht="45" x14ac:dyDescent="0.25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f t="shared" si="215"/>
        <v>42513.708333333336</v>
      </c>
      <c r="K1537">
        <v>1461527631</v>
      </c>
      <c r="L1537" s="14">
        <f t="shared" si="207"/>
        <v>42484.620729166665</v>
      </c>
      <c r="M1537" s="13">
        <f t="shared" si="208"/>
        <v>2016</v>
      </c>
      <c r="N1537" t="b">
        <v>1</v>
      </c>
      <c r="O1537">
        <v>110</v>
      </c>
      <c r="P1537" t="b">
        <v>1</v>
      </c>
      <c r="Q1537" t="s">
        <v>8284</v>
      </c>
      <c r="R1537" s="6">
        <f t="shared" si="209"/>
        <v>0.32424999999999998</v>
      </c>
      <c r="S1537" s="10">
        <f t="shared" si="210"/>
        <v>48.154545454545456</v>
      </c>
      <c r="T1537" t="str">
        <f t="shared" si="211"/>
        <v>photography/</v>
      </c>
      <c r="U1537" t="str">
        <f t="shared" si="212"/>
        <v>photobooks</v>
      </c>
      <c r="V1537">
        <f t="shared" si="213"/>
        <v>12</v>
      </c>
      <c r="W1537">
        <f t="shared" si="214"/>
        <v>22</v>
      </c>
    </row>
    <row r="1538" spans="1:23" ht="45" x14ac:dyDescent="0.25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f t="shared" si="215"/>
        <v>42243.593865740739</v>
      </c>
      <c r="K1538">
        <v>1438110910</v>
      </c>
      <c r="L1538" s="14">
        <f t="shared" si="207"/>
        <v>42213.593865740739</v>
      </c>
      <c r="M1538" s="13">
        <f t="shared" si="208"/>
        <v>2015</v>
      </c>
      <c r="N1538" t="b">
        <v>1</v>
      </c>
      <c r="O1538">
        <v>455</v>
      </c>
      <c r="P1538" t="b">
        <v>1</v>
      </c>
      <c r="Q1538" t="s">
        <v>8284</v>
      </c>
      <c r="R1538" s="6">
        <f t="shared" si="209"/>
        <v>1.5030841666666666</v>
      </c>
      <c r="S1538" s="10">
        <f t="shared" si="210"/>
        <v>66.015406593406595</v>
      </c>
      <c r="T1538" t="str">
        <f t="shared" si="211"/>
        <v>photography/</v>
      </c>
      <c r="U1538" t="str">
        <f t="shared" si="212"/>
        <v>photobooks</v>
      </c>
      <c r="V1538">
        <f t="shared" si="213"/>
        <v>12</v>
      </c>
      <c r="W1538">
        <f t="shared" si="214"/>
        <v>22</v>
      </c>
    </row>
    <row r="1539" spans="1:23" ht="30" x14ac:dyDescent="0.25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f t="shared" si="215"/>
        <v>42588.541666666664</v>
      </c>
      <c r="K1539">
        <v>1467358427</v>
      </c>
      <c r="L1539" s="14">
        <f t="shared" ref="L1539:L1602" si="216">(K1539/86400)+25569+(-5/24)</f>
        <v>42552.106793981475</v>
      </c>
      <c r="M1539" s="13">
        <f t="shared" ref="M1539:M1602" si="217">YEAR(L1539)</f>
        <v>2016</v>
      </c>
      <c r="N1539" t="b">
        <v>1</v>
      </c>
      <c r="O1539">
        <v>224</v>
      </c>
      <c r="P1539" t="b">
        <v>1</v>
      </c>
      <c r="Q1539" t="s">
        <v>8284</v>
      </c>
      <c r="R1539" s="6">
        <f t="shared" ref="R1539:R1602" si="218">(E1539-D1539)/D1539</f>
        <v>0.79900000000000004</v>
      </c>
      <c r="S1539" s="10">
        <f t="shared" ref="S1539:S1602" si="219">E1539/O1539</f>
        <v>96.375</v>
      </c>
      <c r="T1539" t="str">
        <f t="shared" ref="T1539:T1602" si="220">LEFT(Q1539,V1539)</f>
        <v>photography/</v>
      </c>
      <c r="U1539" t="str">
        <f t="shared" ref="U1539:U1602" si="221">RIGHT(Q1539, W1539-V1539)</f>
        <v>photobooks</v>
      </c>
      <c r="V1539">
        <f t="shared" ref="V1539:V1602" si="222">FIND("/",Q1539)</f>
        <v>12</v>
      </c>
      <c r="W1539">
        <f t="shared" ref="W1539:W1602" si="223">LEN(Q1539)</f>
        <v>22</v>
      </c>
    </row>
    <row r="1540" spans="1:23" ht="45" x14ac:dyDescent="0.25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f t="shared" ref="J1540:J1603" si="224">(I1540/86400)+25569+(-5/24)</f>
        <v>42026.57372685185</v>
      </c>
      <c r="K1540">
        <v>1418064370</v>
      </c>
      <c r="L1540" s="14">
        <f t="shared" si="216"/>
        <v>41981.57372685185</v>
      </c>
      <c r="M1540" s="13">
        <f t="shared" si="217"/>
        <v>2014</v>
      </c>
      <c r="N1540" t="b">
        <v>1</v>
      </c>
      <c r="O1540">
        <v>46</v>
      </c>
      <c r="P1540" t="b">
        <v>1</v>
      </c>
      <c r="Q1540" t="s">
        <v>8284</v>
      </c>
      <c r="R1540" s="6">
        <f t="shared" si="218"/>
        <v>2.6285714285714287E-2</v>
      </c>
      <c r="S1540" s="10">
        <f t="shared" si="219"/>
        <v>156.17391304347825</v>
      </c>
      <c r="T1540" t="str">
        <f t="shared" si="220"/>
        <v>photography/</v>
      </c>
      <c r="U1540" t="str">
        <f t="shared" si="221"/>
        <v>photobooks</v>
      </c>
      <c r="V1540">
        <f t="shared" si="222"/>
        <v>12</v>
      </c>
      <c r="W1540">
        <f t="shared" si="223"/>
        <v>22</v>
      </c>
    </row>
    <row r="1541" spans="1:23" ht="45" x14ac:dyDescent="0.25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f t="shared" si="224"/>
        <v>42738.710868055554</v>
      </c>
      <c r="K1541">
        <v>1480629819</v>
      </c>
      <c r="L1541" s="14">
        <f t="shared" si="216"/>
        <v>42705.710868055554</v>
      </c>
      <c r="M1541" s="13">
        <f t="shared" si="217"/>
        <v>2016</v>
      </c>
      <c r="N1541" t="b">
        <v>0</v>
      </c>
      <c r="O1541">
        <v>284</v>
      </c>
      <c r="P1541" t="b">
        <v>1</v>
      </c>
      <c r="Q1541" t="s">
        <v>8284</v>
      </c>
      <c r="R1541" s="6">
        <f t="shared" si="218"/>
        <v>0.35986100000000004</v>
      </c>
      <c r="S1541" s="10">
        <f t="shared" si="219"/>
        <v>95.764859154929582</v>
      </c>
      <c r="T1541" t="str">
        <f t="shared" si="220"/>
        <v>photography/</v>
      </c>
      <c r="U1541" t="str">
        <f t="shared" si="221"/>
        <v>photobooks</v>
      </c>
      <c r="V1541">
        <f t="shared" si="222"/>
        <v>12</v>
      </c>
      <c r="W1541">
        <f t="shared" si="223"/>
        <v>22</v>
      </c>
    </row>
    <row r="1542" spans="1:23" ht="45" x14ac:dyDescent="0.25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f t="shared" si="224"/>
        <v>41968.843749999993</v>
      </c>
      <c r="K1542">
        <v>1414368616</v>
      </c>
      <c r="L1542" s="14">
        <f t="shared" si="216"/>
        <v>41938.798796296294</v>
      </c>
      <c r="M1542" s="13">
        <f t="shared" si="217"/>
        <v>2014</v>
      </c>
      <c r="N1542" t="b">
        <v>1</v>
      </c>
      <c r="O1542">
        <v>98</v>
      </c>
      <c r="P1542" t="b">
        <v>1</v>
      </c>
      <c r="Q1542" t="s">
        <v>8284</v>
      </c>
      <c r="R1542" s="6">
        <f t="shared" si="218"/>
        <v>0.17866666666666667</v>
      </c>
      <c r="S1542" s="10">
        <f t="shared" si="219"/>
        <v>180.40816326530611</v>
      </c>
      <c r="T1542" t="str">
        <f t="shared" si="220"/>
        <v>photography/</v>
      </c>
      <c r="U1542" t="str">
        <f t="shared" si="221"/>
        <v>photobooks</v>
      </c>
      <c r="V1542">
        <f t="shared" si="222"/>
        <v>12</v>
      </c>
      <c r="W1542">
        <f t="shared" si="223"/>
        <v>22</v>
      </c>
    </row>
    <row r="1543" spans="1:23" ht="45" x14ac:dyDescent="0.25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f t="shared" si="224"/>
        <v>42004.503912037035</v>
      </c>
      <c r="K1543">
        <v>1417453538</v>
      </c>
      <c r="L1543" s="14">
        <f t="shared" si="216"/>
        <v>41974.503912037035</v>
      </c>
      <c r="M1543" s="13">
        <f t="shared" si="217"/>
        <v>2014</v>
      </c>
      <c r="N1543" t="b">
        <v>0</v>
      </c>
      <c r="O1543">
        <v>2</v>
      </c>
      <c r="P1543" t="b">
        <v>0</v>
      </c>
      <c r="Q1543" t="s">
        <v>8288</v>
      </c>
      <c r="R1543" s="6">
        <f t="shared" si="218"/>
        <v>-0.9996666666666667</v>
      </c>
      <c r="S1543" s="10">
        <f t="shared" si="219"/>
        <v>3</v>
      </c>
      <c r="T1543" t="str">
        <f t="shared" si="220"/>
        <v>photography/</v>
      </c>
      <c r="U1543" t="str">
        <f t="shared" si="221"/>
        <v>nature</v>
      </c>
      <c r="V1543">
        <f t="shared" si="222"/>
        <v>12</v>
      </c>
      <c r="W1543">
        <f t="shared" si="223"/>
        <v>18</v>
      </c>
    </row>
    <row r="1544" spans="1:23" ht="45" x14ac:dyDescent="0.25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f t="shared" si="224"/>
        <v>42185.788194444445</v>
      </c>
      <c r="K1544">
        <v>1434412500</v>
      </c>
      <c r="L1544" s="14">
        <f t="shared" si="216"/>
        <v>42170.788194444445</v>
      </c>
      <c r="M1544" s="13">
        <f t="shared" si="217"/>
        <v>2015</v>
      </c>
      <c r="N1544" t="b">
        <v>0</v>
      </c>
      <c r="O1544">
        <v>1</v>
      </c>
      <c r="P1544" t="b">
        <v>0</v>
      </c>
      <c r="Q1544" t="s">
        <v>8288</v>
      </c>
      <c r="R1544" s="6">
        <f t="shared" si="218"/>
        <v>-0.96</v>
      </c>
      <c r="S1544" s="10">
        <f t="shared" si="219"/>
        <v>20</v>
      </c>
      <c r="T1544" t="str">
        <f t="shared" si="220"/>
        <v>photography/</v>
      </c>
      <c r="U1544" t="str">
        <f t="shared" si="221"/>
        <v>nature</v>
      </c>
      <c r="V1544">
        <f t="shared" si="222"/>
        <v>12</v>
      </c>
      <c r="W1544">
        <f t="shared" si="223"/>
        <v>18</v>
      </c>
    </row>
    <row r="1545" spans="1:23" ht="45" x14ac:dyDescent="0.25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f t="shared" si="224"/>
        <v>41965.342986111107</v>
      </c>
      <c r="K1545">
        <v>1414066434</v>
      </c>
      <c r="L1545" s="14">
        <f t="shared" si="216"/>
        <v>41935.301319444443</v>
      </c>
      <c r="M1545" s="13">
        <f t="shared" si="217"/>
        <v>2014</v>
      </c>
      <c r="N1545" t="b">
        <v>0</v>
      </c>
      <c r="O1545">
        <v>1</v>
      </c>
      <c r="P1545" t="b">
        <v>0</v>
      </c>
      <c r="Q1545" t="s">
        <v>8288</v>
      </c>
      <c r="R1545" s="6">
        <f t="shared" si="218"/>
        <v>-0.99555555555555553</v>
      </c>
      <c r="S1545" s="10">
        <f t="shared" si="219"/>
        <v>10</v>
      </c>
      <c r="T1545" t="str">
        <f t="shared" si="220"/>
        <v>photography/</v>
      </c>
      <c r="U1545" t="str">
        <f t="shared" si="221"/>
        <v>nature</v>
      </c>
      <c r="V1545">
        <f t="shared" si="222"/>
        <v>12</v>
      </c>
      <c r="W1545">
        <f t="shared" si="223"/>
        <v>18</v>
      </c>
    </row>
    <row r="1546" spans="1:23" ht="45" x14ac:dyDescent="0.25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f t="shared" si="224"/>
        <v>42094.804166666661</v>
      </c>
      <c r="K1546">
        <v>1424222024</v>
      </c>
      <c r="L1546" s="14">
        <f t="shared" si="216"/>
        <v>42052.842870370368</v>
      </c>
      <c r="M1546" s="13">
        <f t="shared" si="217"/>
        <v>2015</v>
      </c>
      <c r="N1546" t="b">
        <v>0</v>
      </c>
      <c r="O1546">
        <v>0</v>
      </c>
      <c r="P1546" t="b">
        <v>0</v>
      </c>
      <c r="Q1546" t="s">
        <v>8288</v>
      </c>
      <c r="R1546" s="6">
        <f t="shared" si="218"/>
        <v>-1</v>
      </c>
      <c r="S1546" s="10" t="e">
        <f t="shared" si="219"/>
        <v>#DIV/0!</v>
      </c>
      <c r="T1546" t="str">
        <f t="shared" si="220"/>
        <v>photography/</v>
      </c>
      <c r="U1546" t="str">
        <f t="shared" si="221"/>
        <v>nature</v>
      </c>
      <c r="V1546">
        <f t="shared" si="222"/>
        <v>12</v>
      </c>
      <c r="W1546">
        <f t="shared" si="223"/>
        <v>18</v>
      </c>
    </row>
    <row r="1547" spans="1:23" ht="45" x14ac:dyDescent="0.25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f t="shared" si="224"/>
        <v>42065.677777777775</v>
      </c>
      <c r="K1547">
        <v>1422393234</v>
      </c>
      <c r="L1547" s="14">
        <f t="shared" si="216"/>
        <v>42031.676319444443</v>
      </c>
      <c r="M1547" s="13">
        <f t="shared" si="217"/>
        <v>2015</v>
      </c>
      <c r="N1547" t="b">
        <v>0</v>
      </c>
      <c r="O1547">
        <v>1</v>
      </c>
      <c r="P1547" t="b">
        <v>0</v>
      </c>
      <c r="Q1547" t="s">
        <v>8288</v>
      </c>
      <c r="R1547" s="6">
        <f t="shared" si="218"/>
        <v>-0.9996666666666667</v>
      </c>
      <c r="S1547" s="10">
        <f t="shared" si="219"/>
        <v>1</v>
      </c>
      <c r="T1547" t="str">
        <f t="shared" si="220"/>
        <v>photography/</v>
      </c>
      <c r="U1547" t="str">
        <f t="shared" si="221"/>
        <v>nature</v>
      </c>
      <c r="V1547">
        <f t="shared" si="222"/>
        <v>12</v>
      </c>
      <c r="W1547">
        <f t="shared" si="223"/>
        <v>18</v>
      </c>
    </row>
    <row r="1548" spans="1:23" ht="45" x14ac:dyDescent="0.25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f t="shared" si="224"/>
        <v>41899.004618055551</v>
      </c>
      <c r="K1548">
        <v>1405746399</v>
      </c>
      <c r="L1548" s="14">
        <f t="shared" si="216"/>
        <v>41839.004618055551</v>
      </c>
      <c r="M1548" s="13">
        <f t="shared" si="217"/>
        <v>2014</v>
      </c>
      <c r="N1548" t="b">
        <v>0</v>
      </c>
      <c r="O1548">
        <v>11</v>
      </c>
      <c r="P1548" t="b">
        <v>0</v>
      </c>
      <c r="Q1548" t="s">
        <v>8288</v>
      </c>
      <c r="R1548" s="6">
        <f t="shared" si="218"/>
        <v>-0.71099999999999997</v>
      </c>
      <c r="S1548" s="10">
        <f t="shared" si="219"/>
        <v>26.272727272727273</v>
      </c>
      <c r="T1548" t="str">
        <f t="shared" si="220"/>
        <v>photography/</v>
      </c>
      <c r="U1548" t="str">
        <f t="shared" si="221"/>
        <v>nature</v>
      </c>
      <c r="V1548">
        <f t="shared" si="222"/>
        <v>12</v>
      </c>
      <c r="W1548">
        <f t="shared" si="223"/>
        <v>18</v>
      </c>
    </row>
    <row r="1549" spans="1:23" ht="45" x14ac:dyDescent="0.25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f t="shared" si="224"/>
        <v>42789.218541666669</v>
      </c>
      <c r="K1549">
        <v>1487240082</v>
      </c>
      <c r="L1549" s="14">
        <f t="shared" si="216"/>
        <v>42782.218541666669</v>
      </c>
      <c r="M1549" s="13">
        <f t="shared" si="217"/>
        <v>2017</v>
      </c>
      <c r="N1549" t="b">
        <v>0</v>
      </c>
      <c r="O1549">
        <v>0</v>
      </c>
      <c r="P1549" t="b">
        <v>0</v>
      </c>
      <c r="Q1549" t="s">
        <v>8288</v>
      </c>
      <c r="R1549" s="6">
        <f t="shared" si="218"/>
        <v>-1</v>
      </c>
      <c r="S1549" s="10" t="e">
        <f t="shared" si="219"/>
        <v>#DIV/0!</v>
      </c>
      <c r="T1549" t="str">
        <f t="shared" si="220"/>
        <v>photography/</v>
      </c>
      <c r="U1549" t="str">
        <f t="shared" si="221"/>
        <v>nature</v>
      </c>
      <c r="V1549">
        <f t="shared" si="222"/>
        <v>12</v>
      </c>
      <c r="W1549">
        <f t="shared" si="223"/>
        <v>18</v>
      </c>
    </row>
    <row r="1550" spans="1:23" ht="30" x14ac:dyDescent="0.25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f t="shared" si="224"/>
        <v>42316.715509259258</v>
      </c>
      <c r="K1550">
        <v>1444425020</v>
      </c>
      <c r="L1550" s="14">
        <f t="shared" si="216"/>
        <v>42286.673842592594</v>
      </c>
      <c r="M1550" s="13">
        <f t="shared" si="217"/>
        <v>2015</v>
      </c>
      <c r="N1550" t="b">
        <v>0</v>
      </c>
      <c r="O1550">
        <v>1</v>
      </c>
      <c r="P1550" t="b">
        <v>0</v>
      </c>
      <c r="Q1550" t="s">
        <v>8288</v>
      </c>
      <c r="R1550" s="6">
        <f t="shared" si="218"/>
        <v>-0.91428571428571426</v>
      </c>
      <c r="S1550" s="10">
        <f t="shared" si="219"/>
        <v>60</v>
      </c>
      <c r="T1550" t="str">
        <f t="shared" si="220"/>
        <v>photography/</v>
      </c>
      <c r="U1550" t="str">
        <f t="shared" si="221"/>
        <v>nature</v>
      </c>
      <c r="V1550">
        <f t="shared" si="222"/>
        <v>12</v>
      </c>
      <c r="W1550">
        <f t="shared" si="223"/>
        <v>18</v>
      </c>
    </row>
    <row r="1551" spans="1:23" ht="45" x14ac:dyDescent="0.25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f t="shared" si="224"/>
        <v>42310.96943287037</v>
      </c>
      <c r="K1551">
        <v>1443928559</v>
      </c>
      <c r="L1551" s="14">
        <f t="shared" si="216"/>
        <v>42280.927766203698</v>
      </c>
      <c r="M1551" s="13">
        <f t="shared" si="217"/>
        <v>2015</v>
      </c>
      <c r="N1551" t="b">
        <v>0</v>
      </c>
      <c r="O1551">
        <v>6</v>
      </c>
      <c r="P1551" t="b">
        <v>0</v>
      </c>
      <c r="Q1551" t="s">
        <v>8288</v>
      </c>
      <c r="R1551" s="6">
        <f t="shared" si="218"/>
        <v>-0.66</v>
      </c>
      <c r="S1551" s="10">
        <f t="shared" si="219"/>
        <v>28.333333333333332</v>
      </c>
      <c r="T1551" t="str">
        <f t="shared" si="220"/>
        <v>photography/</v>
      </c>
      <c r="U1551" t="str">
        <f t="shared" si="221"/>
        <v>nature</v>
      </c>
      <c r="V1551">
        <f t="shared" si="222"/>
        <v>12</v>
      </c>
      <c r="W1551">
        <f t="shared" si="223"/>
        <v>18</v>
      </c>
    </row>
    <row r="1552" spans="1:23" ht="45" x14ac:dyDescent="0.25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f t="shared" si="224"/>
        <v>42502.24113425926</v>
      </c>
      <c r="K1552">
        <v>1460458034</v>
      </c>
      <c r="L1552" s="14">
        <f t="shared" si="216"/>
        <v>42472.24113425926</v>
      </c>
      <c r="M1552" s="13">
        <f t="shared" si="217"/>
        <v>2016</v>
      </c>
      <c r="N1552" t="b">
        <v>0</v>
      </c>
      <c r="O1552">
        <v>7</v>
      </c>
      <c r="P1552" t="b">
        <v>0</v>
      </c>
      <c r="Q1552" t="s">
        <v>8288</v>
      </c>
      <c r="R1552" s="6">
        <f t="shared" si="218"/>
        <v>-0.86533333333333329</v>
      </c>
      <c r="S1552" s="10">
        <f t="shared" si="219"/>
        <v>14.428571428571429</v>
      </c>
      <c r="T1552" t="str">
        <f t="shared" si="220"/>
        <v>photography/</v>
      </c>
      <c r="U1552" t="str">
        <f t="shared" si="221"/>
        <v>nature</v>
      </c>
      <c r="V1552">
        <f t="shared" si="222"/>
        <v>12</v>
      </c>
      <c r="W1552">
        <f t="shared" si="223"/>
        <v>18</v>
      </c>
    </row>
    <row r="1553" spans="1:23" ht="45" x14ac:dyDescent="0.25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f t="shared" si="224"/>
        <v>42151.616192129623</v>
      </c>
      <c r="K1553">
        <v>1430164039</v>
      </c>
      <c r="L1553" s="14">
        <f t="shared" si="216"/>
        <v>42121.616192129623</v>
      </c>
      <c r="M1553" s="13">
        <f t="shared" si="217"/>
        <v>2015</v>
      </c>
      <c r="N1553" t="b">
        <v>0</v>
      </c>
      <c r="O1553">
        <v>0</v>
      </c>
      <c r="P1553" t="b">
        <v>0</v>
      </c>
      <c r="Q1553" t="s">
        <v>8288</v>
      </c>
      <c r="R1553" s="6">
        <f t="shared" si="218"/>
        <v>-1</v>
      </c>
      <c r="S1553" s="10" t="e">
        <f t="shared" si="219"/>
        <v>#DIV/0!</v>
      </c>
      <c r="T1553" t="str">
        <f t="shared" si="220"/>
        <v>photography/</v>
      </c>
      <c r="U1553" t="str">
        <f t="shared" si="221"/>
        <v>nature</v>
      </c>
      <c r="V1553">
        <f t="shared" si="222"/>
        <v>12</v>
      </c>
      <c r="W1553">
        <f t="shared" si="223"/>
        <v>18</v>
      </c>
    </row>
    <row r="1554" spans="1:23" ht="45" x14ac:dyDescent="0.25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f t="shared" si="224"/>
        <v>41912.957638888889</v>
      </c>
      <c r="K1554">
        <v>1410366708</v>
      </c>
      <c r="L1554" s="14">
        <f t="shared" si="216"/>
        <v>41892.480416666665</v>
      </c>
      <c r="M1554" s="13">
        <f t="shared" si="217"/>
        <v>2014</v>
      </c>
      <c r="N1554" t="b">
        <v>0</v>
      </c>
      <c r="O1554">
        <v>16</v>
      </c>
      <c r="P1554" t="b">
        <v>0</v>
      </c>
      <c r="Q1554" t="s">
        <v>8288</v>
      </c>
      <c r="R1554" s="6">
        <f t="shared" si="218"/>
        <v>-0.50813953488372088</v>
      </c>
      <c r="S1554" s="10">
        <f t="shared" si="219"/>
        <v>132.1875</v>
      </c>
      <c r="T1554" t="str">
        <f t="shared" si="220"/>
        <v>photography/</v>
      </c>
      <c r="U1554" t="str">
        <f t="shared" si="221"/>
        <v>nature</v>
      </c>
      <c r="V1554">
        <f t="shared" si="222"/>
        <v>12</v>
      </c>
      <c r="W1554">
        <f t="shared" si="223"/>
        <v>18</v>
      </c>
    </row>
    <row r="1555" spans="1:23" ht="45" x14ac:dyDescent="0.25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f t="shared" si="224"/>
        <v>42249.074618055551</v>
      </c>
      <c r="K1555">
        <v>1438584447</v>
      </c>
      <c r="L1555" s="14">
        <f t="shared" si="216"/>
        <v>42219.074618055551</v>
      </c>
      <c r="M1555" s="13">
        <f t="shared" si="217"/>
        <v>2015</v>
      </c>
      <c r="N1555" t="b">
        <v>0</v>
      </c>
      <c r="O1555">
        <v>0</v>
      </c>
      <c r="P1555" t="b">
        <v>0</v>
      </c>
      <c r="Q1555" t="s">
        <v>8288</v>
      </c>
      <c r="R1555" s="6">
        <f t="shared" si="218"/>
        <v>-1</v>
      </c>
      <c r="S1555" s="10" t="e">
        <f t="shared" si="219"/>
        <v>#DIV/0!</v>
      </c>
      <c r="T1555" t="str">
        <f t="shared" si="220"/>
        <v>photography/</v>
      </c>
      <c r="U1555" t="str">
        <f t="shared" si="221"/>
        <v>nature</v>
      </c>
      <c r="V1555">
        <f t="shared" si="222"/>
        <v>12</v>
      </c>
      <c r="W1555">
        <f t="shared" si="223"/>
        <v>18</v>
      </c>
    </row>
    <row r="1556" spans="1:23" ht="45" x14ac:dyDescent="0.25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f t="shared" si="224"/>
        <v>42218.043865740743</v>
      </c>
      <c r="K1556">
        <v>1435903390</v>
      </c>
      <c r="L1556" s="14">
        <f t="shared" si="216"/>
        <v>42188.043865740743</v>
      </c>
      <c r="M1556" s="13">
        <f t="shared" si="217"/>
        <v>2015</v>
      </c>
      <c r="N1556" t="b">
        <v>0</v>
      </c>
      <c r="O1556">
        <v>0</v>
      </c>
      <c r="P1556" t="b">
        <v>0</v>
      </c>
      <c r="Q1556" t="s">
        <v>8288</v>
      </c>
      <c r="R1556" s="6">
        <f t="shared" si="218"/>
        <v>-1</v>
      </c>
      <c r="S1556" s="10" t="e">
        <f t="shared" si="219"/>
        <v>#DIV/0!</v>
      </c>
      <c r="T1556" t="str">
        <f t="shared" si="220"/>
        <v>photography/</v>
      </c>
      <c r="U1556" t="str">
        <f t="shared" si="221"/>
        <v>nature</v>
      </c>
      <c r="V1556">
        <f t="shared" si="222"/>
        <v>12</v>
      </c>
      <c r="W1556">
        <f t="shared" si="223"/>
        <v>18</v>
      </c>
    </row>
    <row r="1557" spans="1:23" ht="45" x14ac:dyDescent="0.25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f t="shared" si="224"/>
        <v>42264.499999999993</v>
      </c>
      <c r="K1557">
        <v>1440513832</v>
      </c>
      <c r="L1557" s="14">
        <f t="shared" si="216"/>
        <v>42241.405462962961</v>
      </c>
      <c r="M1557" s="13">
        <f t="shared" si="217"/>
        <v>2015</v>
      </c>
      <c r="N1557" t="b">
        <v>0</v>
      </c>
      <c r="O1557">
        <v>0</v>
      </c>
      <c r="P1557" t="b">
        <v>0</v>
      </c>
      <c r="Q1557" t="s">
        <v>8288</v>
      </c>
      <c r="R1557" s="6">
        <f t="shared" si="218"/>
        <v>-1</v>
      </c>
      <c r="S1557" s="10" t="e">
        <f t="shared" si="219"/>
        <v>#DIV/0!</v>
      </c>
      <c r="T1557" t="str">
        <f t="shared" si="220"/>
        <v>photography/</v>
      </c>
      <c r="U1557" t="str">
        <f t="shared" si="221"/>
        <v>nature</v>
      </c>
      <c r="V1557">
        <f t="shared" si="222"/>
        <v>12</v>
      </c>
      <c r="W1557">
        <f t="shared" si="223"/>
        <v>18</v>
      </c>
    </row>
    <row r="1558" spans="1:23" ht="30" x14ac:dyDescent="0.25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f t="shared" si="224"/>
        <v>42554.944722222215</v>
      </c>
      <c r="K1558">
        <v>1465011624</v>
      </c>
      <c r="L1558" s="14">
        <f t="shared" si="216"/>
        <v>42524.944722222215</v>
      </c>
      <c r="M1558" s="13">
        <f t="shared" si="217"/>
        <v>2016</v>
      </c>
      <c r="N1558" t="b">
        <v>0</v>
      </c>
      <c r="O1558">
        <v>12</v>
      </c>
      <c r="P1558" t="b">
        <v>0</v>
      </c>
      <c r="Q1558" t="s">
        <v>8288</v>
      </c>
      <c r="R1558" s="6">
        <f t="shared" si="218"/>
        <v>-0.54866666666666664</v>
      </c>
      <c r="S1558" s="10">
        <f t="shared" si="219"/>
        <v>56.416666666666664</v>
      </c>
      <c r="T1558" t="str">
        <f t="shared" si="220"/>
        <v>photography/</v>
      </c>
      <c r="U1558" t="str">
        <f t="shared" si="221"/>
        <v>nature</v>
      </c>
      <c r="V1558">
        <f t="shared" si="222"/>
        <v>12</v>
      </c>
      <c r="W1558">
        <f t="shared" si="223"/>
        <v>18</v>
      </c>
    </row>
    <row r="1559" spans="1:23" ht="45" x14ac:dyDescent="0.25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f t="shared" si="224"/>
        <v>41902.444826388884</v>
      </c>
      <c r="K1559">
        <v>1408549233</v>
      </c>
      <c r="L1559" s="14">
        <f t="shared" si="216"/>
        <v>41871.444826388884</v>
      </c>
      <c r="M1559" s="13">
        <f t="shared" si="217"/>
        <v>2014</v>
      </c>
      <c r="N1559" t="b">
        <v>0</v>
      </c>
      <c r="O1559">
        <v>1</v>
      </c>
      <c r="P1559" t="b">
        <v>0</v>
      </c>
      <c r="Q1559" t="s">
        <v>8288</v>
      </c>
      <c r="R1559" s="6">
        <f t="shared" si="218"/>
        <v>-0.96</v>
      </c>
      <c r="S1559" s="10">
        <f t="shared" si="219"/>
        <v>100</v>
      </c>
      <c r="T1559" t="str">
        <f t="shared" si="220"/>
        <v>photography/</v>
      </c>
      <c r="U1559" t="str">
        <f t="shared" si="221"/>
        <v>nature</v>
      </c>
      <c r="V1559">
        <f t="shared" si="222"/>
        <v>12</v>
      </c>
      <c r="W1559">
        <f t="shared" si="223"/>
        <v>18</v>
      </c>
    </row>
    <row r="1560" spans="1:23" ht="30" x14ac:dyDescent="0.25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f t="shared" si="224"/>
        <v>42244.299999999996</v>
      </c>
      <c r="K1560">
        <v>1435656759</v>
      </c>
      <c r="L1560" s="14">
        <f t="shared" si="216"/>
        <v>42185.189340277771</v>
      </c>
      <c r="M1560" s="13">
        <f t="shared" si="217"/>
        <v>2015</v>
      </c>
      <c r="N1560" t="b">
        <v>0</v>
      </c>
      <c r="O1560">
        <v>3</v>
      </c>
      <c r="P1560" t="b">
        <v>0</v>
      </c>
      <c r="Q1560" t="s">
        <v>8288</v>
      </c>
      <c r="R1560" s="6">
        <f t="shared" si="218"/>
        <v>-0.95333333333333337</v>
      </c>
      <c r="S1560" s="10">
        <f t="shared" si="219"/>
        <v>11.666666666666666</v>
      </c>
      <c r="T1560" t="str">
        <f t="shared" si="220"/>
        <v>photography/</v>
      </c>
      <c r="U1560" t="str">
        <f t="shared" si="221"/>
        <v>nature</v>
      </c>
      <c r="V1560">
        <f t="shared" si="222"/>
        <v>12</v>
      </c>
      <c r="W1560">
        <f t="shared" si="223"/>
        <v>18</v>
      </c>
    </row>
    <row r="1561" spans="1:23" ht="30" x14ac:dyDescent="0.25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f t="shared" si="224"/>
        <v>42122.844895833332</v>
      </c>
      <c r="K1561">
        <v>1428974199</v>
      </c>
      <c r="L1561" s="14">
        <f t="shared" si="216"/>
        <v>42107.844895833332</v>
      </c>
      <c r="M1561" s="13">
        <f t="shared" si="217"/>
        <v>2015</v>
      </c>
      <c r="N1561" t="b">
        <v>0</v>
      </c>
      <c r="O1561">
        <v>1</v>
      </c>
      <c r="P1561" t="b">
        <v>0</v>
      </c>
      <c r="Q1561" t="s">
        <v>8288</v>
      </c>
      <c r="R1561" s="6">
        <f t="shared" si="218"/>
        <v>-0.9966666666666667</v>
      </c>
      <c r="S1561" s="10">
        <f t="shared" si="219"/>
        <v>50</v>
      </c>
      <c r="T1561" t="str">
        <f t="shared" si="220"/>
        <v>photography/</v>
      </c>
      <c r="U1561" t="str">
        <f t="shared" si="221"/>
        <v>nature</v>
      </c>
      <c r="V1561">
        <f t="shared" si="222"/>
        <v>12</v>
      </c>
      <c r="W1561">
        <f t="shared" si="223"/>
        <v>18</v>
      </c>
    </row>
    <row r="1562" spans="1:23" ht="45" x14ac:dyDescent="0.25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f t="shared" si="224"/>
        <v>41955.854085648149</v>
      </c>
      <c r="K1562">
        <v>1414110593</v>
      </c>
      <c r="L1562" s="14">
        <f t="shared" si="216"/>
        <v>41935.812418981477</v>
      </c>
      <c r="M1562" s="13">
        <f t="shared" si="217"/>
        <v>2014</v>
      </c>
      <c r="N1562" t="b">
        <v>0</v>
      </c>
      <c r="O1562">
        <v>4</v>
      </c>
      <c r="P1562" t="b">
        <v>0</v>
      </c>
      <c r="Q1562" t="s">
        <v>8288</v>
      </c>
      <c r="R1562" s="6">
        <f t="shared" si="218"/>
        <v>-0.96240000000000003</v>
      </c>
      <c r="S1562" s="10">
        <f t="shared" si="219"/>
        <v>23.5</v>
      </c>
      <c r="T1562" t="str">
        <f t="shared" si="220"/>
        <v>photography/</v>
      </c>
      <c r="U1562" t="str">
        <f t="shared" si="221"/>
        <v>nature</v>
      </c>
      <c r="V1562">
        <f t="shared" si="222"/>
        <v>12</v>
      </c>
      <c r="W1562">
        <f t="shared" si="223"/>
        <v>18</v>
      </c>
    </row>
    <row r="1563" spans="1:23" ht="45" x14ac:dyDescent="0.25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f t="shared" si="224"/>
        <v>41584.875034722216</v>
      </c>
      <c r="K1563">
        <v>1381194003</v>
      </c>
      <c r="L1563" s="14">
        <f t="shared" si="216"/>
        <v>41554.833368055552</v>
      </c>
      <c r="M1563" s="13">
        <f t="shared" si="217"/>
        <v>2013</v>
      </c>
      <c r="N1563" t="b">
        <v>0</v>
      </c>
      <c r="O1563">
        <v>1</v>
      </c>
      <c r="P1563" t="b">
        <v>0</v>
      </c>
      <c r="Q1563" t="s">
        <v>8289</v>
      </c>
      <c r="R1563" s="6">
        <f t="shared" si="218"/>
        <v>-0.99329999999999996</v>
      </c>
      <c r="S1563" s="10">
        <f t="shared" si="219"/>
        <v>67</v>
      </c>
      <c r="T1563" t="str">
        <f t="shared" si="220"/>
        <v>publishing/</v>
      </c>
      <c r="U1563" t="str">
        <f t="shared" si="221"/>
        <v>art books</v>
      </c>
      <c r="V1563">
        <f t="shared" si="222"/>
        <v>11</v>
      </c>
      <c r="W1563">
        <f t="shared" si="223"/>
        <v>20</v>
      </c>
    </row>
    <row r="1564" spans="1:23" ht="45" x14ac:dyDescent="0.25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f t="shared" si="224"/>
        <v>40148.826388888883</v>
      </c>
      <c r="K1564">
        <v>1253712916</v>
      </c>
      <c r="L1564" s="14">
        <f t="shared" si="216"/>
        <v>40079.357824074068</v>
      </c>
      <c r="M1564" s="13">
        <f t="shared" si="217"/>
        <v>2009</v>
      </c>
      <c r="N1564" t="b">
        <v>0</v>
      </c>
      <c r="O1564">
        <v>0</v>
      </c>
      <c r="P1564" t="b">
        <v>0</v>
      </c>
      <c r="Q1564" t="s">
        <v>8289</v>
      </c>
      <c r="R1564" s="6">
        <f t="shared" si="218"/>
        <v>-1</v>
      </c>
      <c r="S1564" s="10" t="e">
        <f t="shared" si="219"/>
        <v>#DIV/0!</v>
      </c>
      <c r="T1564" t="str">
        <f t="shared" si="220"/>
        <v>publishing/</v>
      </c>
      <c r="U1564" t="str">
        <f t="shared" si="221"/>
        <v>art books</v>
      </c>
      <c r="V1564">
        <f t="shared" si="222"/>
        <v>11</v>
      </c>
      <c r="W1564">
        <f t="shared" si="223"/>
        <v>20</v>
      </c>
    </row>
    <row r="1565" spans="1:23" ht="45" x14ac:dyDescent="0.25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f t="shared" si="224"/>
        <v>41712.492488425924</v>
      </c>
      <c r="K1565">
        <v>1389635351</v>
      </c>
      <c r="L1565" s="14">
        <f t="shared" si="216"/>
        <v>41652.534155092588</v>
      </c>
      <c r="M1565" s="13">
        <f t="shared" si="217"/>
        <v>2014</v>
      </c>
      <c r="N1565" t="b">
        <v>0</v>
      </c>
      <c r="O1565">
        <v>2</v>
      </c>
      <c r="P1565" t="b">
        <v>0</v>
      </c>
      <c r="Q1565" t="s">
        <v>8289</v>
      </c>
      <c r="R1565" s="6">
        <f t="shared" si="218"/>
        <v>-0.98583333333333334</v>
      </c>
      <c r="S1565" s="10">
        <f t="shared" si="219"/>
        <v>42.5</v>
      </c>
      <c r="T1565" t="str">
        <f t="shared" si="220"/>
        <v>publishing/</v>
      </c>
      <c r="U1565" t="str">
        <f t="shared" si="221"/>
        <v>art books</v>
      </c>
      <c r="V1565">
        <f t="shared" si="222"/>
        <v>11</v>
      </c>
      <c r="W1565">
        <f t="shared" si="223"/>
        <v>20</v>
      </c>
    </row>
    <row r="1566" spans="1:23" ht="45" x14ac:dyDescent="0.25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f t="shared" si="224"/>
        <v>42152.628472222219</v>
      </c>
      <c r="K1566">
        <v>1430124509</v>
      </c>
      <c r="L1566" s="14">
        <f t="shared" si="216"/>
        <v>42121.158668981479</v>
      </c>
      <c r="M1566" s="13">
        <f t="shared" si="217"/>
        <v>2015</v>
      </c>
      <c r="N1566" t="b">
        <v>0</v>
      </c>
      <c r="O1566">
        <v>1</v>
      </c>
      <c r="P1566" t="b">
        <v>0</v>
      </c>
      <c r="Q1566" t="s">
        <v>8289</v>
      </c>
      <c r="R1566" s="6">
        <f t="shared" si="218"/>
        <v>-0.999</v>
      </c>
      <c r="S1566" s="10">
        <f t="shared" si="219"/>
        <v>10</v>
      </c>
      <c r="T1566" t="str">
        <f t="shared" si="220"/>
        <v>publishing/</v>
      </c>
      <c r="U1566" t="str">
        <f t="shared" si="221"/>
        <v>art books</v>
      </c>
      <c r="V1566">
        <f t="shared" si="222"/>
        <v>11</v>
      </c>
      <c r="W1566">
        <f t="shared" si="223"/>
        <v>20</v>
      </c>
    </row>
    <row r="1567" spans="1:23" ht="45" x14ac:dyDescent="0.25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f t="shared" si="224"/>
        <v>40702.521539351852</v>
      </c>
      <c r="K1567">
        <v>1304962261</v>
      </c>
      <c r="L1567" s="14">
        <f t="shared" si="216"/>
        <v>40672.521539351852</v>
      </c>
      <c r="M1567" s="13">
        <f t="shared" si="217"/>
        <v>2011</v>
      </c>
      <c r="N1567" t="b">
        <v>0</v>
      </c>
      <c r="O1567">
        <v>1</v>
      </c>
      <c r="P1567" t="b">
        <v>0</v>
      </c>
      <c r="Q1567" t="s">
        <v>8289</v>
      </c>
      <c r="R1567" s="6">
        <f t="shared" si="218"/>
        <v>-0.97499999999999998</v>
      </c>
      <c r="S1567" s="10">
        <f t="shared" si="219"/>
        <v>100</v>
      </c>
      <c r="T1567" t="str">
        <f t="shared" si="220"/>
        <v>publishing/</v>
      </c>
      <c r="U1567" t="str">
        <f t="shared" si="221"/>
        <v>art books</v>
      </c>
      <c r="V1567">
        <f t="shared" si="222"/>
        <v>11</v>
      </c>
      <c r="W1567">
        <f t="shared" si="223"/>
        <v>20</v>
      </c>
    </row>
    <row r="1568" spans="1:23" ht="45" x14ac:dyDescent="0.25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f t="shared" si="224"/>
        <v>42578.708333333336</v>
      </c>
      <c r="K1568">
        <v>1467151204</v>
      </c>
      <c r="L1568" s="14">
        <f t="shared" si="216"/>
        <v>42549.708379629628</v>
      </c>
      <c r="M1568" s="13">
        <f t="shared" si="217"/>
        <v>2016</v>
      </c>
      <c r="N1568" t="b">
        <v>0</v>
      </c>
      <c r="O1568">
        <v>59</v>
      </c>
      <c r="P1568" t="b">
        <v>0</v>
      </c>
      <c r="Q1568" t="s">
        <v>8289</v>
      </c>
      <c r="R1568" s="6">
        <f t="shared" si="218"/>
        <v>-0.78749999999999998</v>
      </c>
      <c r="S1568" s="10">
        <f t="shared" si="219"/>
        <v>108.05084745762711</v>
      </c>
      <c r="T1568" t="str">
        <f t="shared" si="220"/>
        <v>publishing/</v>
      </c>
      <c r="U1568" t="str">
        <f t="shared" si="221"/>
        <v>art books</v>
      </c>
      <c r="V1568">
        <f t="shared" si="222"/>
        <v>11</v>
      </c>
      <c r="W1568">
        <f t="shared" si="223"/>
        <v>20</v>
      </c>
    </row>
    <row r="1569" spans="1:23" ht="45" x14ac:dyDescent="0.25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f t="shared" si="224"/>
        <v>41686.791666666664</v>
      </c>
      <c r="K1569">
        <v>1391293745</v>
      </c>
      <c r="L1569" s="14">
        <f t="shared" si="216"/>
        <v>41671.728530092594</v>
      </c>
      <c r="M1569" s="13">
        <f t="shared" si="217"/>
        <v>2014</v>
      </c>
      <c r="N1569" t="b">
        <v>0</v>
      </c>
      <c r="O1569">
        <v>13</v>
      </c>
      <c r="P1569" t="b">
        <v>0</v>
      </c>
      <c r="Q1569" t="s">
        <v>8289</v>
      </c>
      <c r="R1569" s="6">
        <f t="shared" si="218"/>
        <v>-0.95882352941176474</v>
      </c>
      <c r="S1569" s="10">
        <f t="shared" si="219"/>
        <v>26.923076923076923</v>
      </c>
      <c r="T1569" t="str">
        <f t="shared" si="220"/>
        <v>publishing/</v>
      </c>
      <c r="U1569" t="str">
        <f t="shared" si="221"/>
        <v>art books</v>
      </c>
      <c r="V1569">
        <f t="shared" si="222"/>
        <v>11</v>
      </c>
      <c r="W1569">
        <f t="shared" si="223"/>
        <v>20</v>
      </c>
    </row>
    <row r="1570" spans="1:23" ht="45" x14ac:dyDescent="0.25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f t="shared" si="224"/>
        <v>41996.853993055549</v>
      </c>
      <c r="K1570">
        <v>1416360585</v>
      </c>
      <c r="L1570" s="14">
        <f t="shared" si="216"/>
        <v>41961.853993055549</v>
      </c>
      <c r="M1570" s="13">
        <f t="shared" si="217"/>
        <v>2014</v>
      </c>
      <c r="N1570" t="b">
        <v>0</v>
      </c>
      <c r="O1570">
        <v>22</v>
      </c>
      <c r="P1570" t="b">
        <v>0</v>
      </c>
      <c r="Q1570" t="s">
        <v>8289</v>
      </c>
      <c r="R1570" s="6">
        <f t="shared" si="218"/>
        <v>-0.86360000000000003</v>
      </c>
      <c r="S1570" s="10">
        <f t="shared" si="219"/>
        <v>155</v>
      </c>
      <c r="T1570" t="str">
        <f t="shared" si="220"/>
        <v>publishing/</v>
      </c>
      <c r="U1570" t="str">
        <f t="shared" si="221"/>
        <v>art books</v>
      </c>
      <c r="V1570">
        <f t="shared" si="222"/>
        <v>11</v>
      </c>
      <c r="W1570">
        <f t="shared" si="223"/>
        <v>20</v>
      </c>
    </row>
    <row r="1571" spans="1:23" x14ac:dyDescent="0.25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f t="shared" si="224"/>
        <v>41419.471226851849</v>
      </c>
      <c r="K1571">
        <v>1366906714</v>
      </c>
      <c r="L1571" s="14">
        <f t="shared" si="216"/>
        <v>41389.471226851849</v>
      </c>
      <c r="M1571" s="13">
        <f t="shared" si="217"/>
        <v>2013</v>
      </c>
      <c r="N1571" t="b">
        <v>0</v>
      </c>
      <c r="O1571">
        <v>0</v>
      </c>
      <c r="P1571" t="b">
        <v>0</v>
      </c>
      <c r="Q1571" t="s">
        <v>8289</v>
      </c>
      <c r="R1571" s="6">
        <f t="shared" si="218"/>
        <v>-1</v>
      </c>
      <c r="S1571" s="10" t="e">
        <f t="shared" si="219"/>
        <v>#DIV/0!</v>
      </c>
      <c r="T1571" t="str">
        <f t="shared" si="220"/>
        <v>publishing/</v>
      </c>
      <c r="U1571" t="str">
        <f t="shared" si="221"/>
        <v>art books</v>
      </c>
      <c r="V1571">
        <f t="shared" si="222"/>
        <v>11</v>
      </c>
      <c r="W1571">
        <f t="shared" si="223"/>
        <v>20</v>
      </c>
    </row>
    <row r="1572" spans="1:23" ht="30" x14ac:dyDescent="0.25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f t="shared" si="224"/>
        <v>42468.56344907407</v>
      </c>
      <c r="K1572">
        <v>1457551882</v>
      </c>
      <c r="L1572" s="14">
        <f t="shared" si="216"/>
        <v>42438.605115740742</v>
      </c>
      <c r="M1572" s="13">
        <f t="shared" si="217"/>
        <v>2016</v>
      </c>
      <c r="N1572" t="b">
        <v>0</v>
      </c>
      <c r="O1572">
        <v>52</v>
      </c>
      <c r="P1572" t="b">
        <v>0</v>
      </c>
      <c r="Q1572" t="s">
        <v>8289</v>
      </c>
      <c r="R1572" s="6">
        <f t="shared" si="218"/>
        <v>-0.58599999999999997</v>
      </c>
      <c r="S1572" s="10">
        <f t="shared" si="219"/>
        <v>47.769230769230766</v>
      </c>
      <c r="T1572" t="str">
        <f t="shared" si="220"/>
        <v>publishing/</v>
      </c>
      <c r="U1572" t="str">
        <f t="shared" si="221"/>
        <v>art books</v>
      </c>
      <c r="V1572">
        <f t="shared" si="222"/>
        <v>11</v>
      </c>
      <c r="W1572">
        <f t="shared" si="223"/>
        <v>20</v>
      </c>
    </row>
    <row r="1573" spans="1:23" ht="45" x14ac:dyDescent="0.25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f t="shared" si="224"/>
        <v>42174.56114583333</v>
      </c>
      <c r="K1573">
        <v>1432146483</v>
      </c>
      <c r="L1573" s="14">
        <f t="shared" si="216"/>
        <v>42144.56114583333</v>
      </c>
      <c r="M1573" s="13">
        <f t="shared" si="217"/>
        <v>2015</v>
      </c>
      <c r="N1573" t="b">
        <v>0</v>
      </c>
      <c r="O1573">
        <v>4</v>
      </c>
      <c r="P1573" t="b">
        <v>0</v>
      </c>
      <c r="Q1573" t="s">
        <v>8289</v>
      </c>
      <c r="R1573" s="6">
        <f t="shared" si="218"/>
        <v>-0.99338842975206609</v>
      </c>
      <c r="S1573" s="10">
        <f t="shared" si="219"/>
        <v>20</v>
      </c>
      <c r="T1573" t="str">
        <f t="shared" si="220"/>
        <v>publishing/</v>
      </c>
      <c r="U1573" t="str">
        <f t="shared" si="221"/>
        <v>art books</v>
      </c>
      <c r="V1573">
        <f t="shared" si="222"/>
        <v>11</v>
      </c>
      <c r="W1573">
        <f t="shared" si="223"/>
        <v>20</v>
      </c>
    </row>
    <row r="1574" spans="1:23" ht="45" x14ac:dyDescent="0.25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f t="shared" si="224"/>
        <v>42428.790972222218</v>
      </c>
      <c r="K1574">
        <v>1454546859</v>
      </c>
      <c r="L1574" s="14">
        <f t="shared" si="216"/>
        <v>42403.824756944443</v>
      </c>
      <c r="M1574" s="13">
        <f t="shared" si="217"/>
        <v>2016</v>
      </c>
      <c r="N1574" t="b">
        <v>0</v>
      </c>
      <c r="O1574">
        <v>3</v>
      </c>
      <c r="P1574" t="b">
        <v>0</v>
      </c>
      <c r="Q1574" t="s">
        <v>8289</v>
      </c>
      <c r="R1574" s="6">
        <f t="shared" si="218"/>
        <v>-0.95</v>
      </c>
      <c r="S1574" s="10">
        <f t="shared" si="219"/>
        <v>41.666666666666664</v>
      </c>
      <c r="T1574" t="str">
        <f t="shared" si="220"/>
        <v>publishing/</v>
      </c>
      <c r="U1574" t="str">
        <f t="shared" si="221"/>
        <v>art books</v>
      </c>
      <c r="V1574">
        <f t="shared" si="222"/>
        <v>11</v>
      </c>
      <c r="W1574">
        <f t="shared" si="223"/>
        <v>20</v>
      </c>
    </row>
    <row r="1575" spans="1:23" ht="45" x14ac:dyDescent="0.25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f t="shared" si="224"/>
        <v>42825.957638888889</v>
      </c>
      <c r="K1575">
        <v>1487548802</v>
      </c>
      <c r="L1575" s="14">
        <f t="shared" si="216"/>
        <v>42785.791689814818</v>
      </c>
      <c r="M1575" s="13">
        <f t="shared" si="217"/>
        <v>2017</v>
      </c>
      <c r="N1575" t="b">
        <v>0</v>
      </c>
      <c r="O1575">
        <v>3</v>
      </c>
      <c r="P1575" t="b">
        <v>0</v>
      </c>
      <c r="Q1575" t="s">
        <v>8289</v>
      </c>
      <c r="R1575" s="6">
        <f t="shared" si="218"/>
        <v>-0.97522222222222221</v>
      </c>
      <c r="S1575" s="10">
        <f t="shared" si="219"/>
        <v>74.333333333333329</v>
      </c>
      <c r="T1575" t="str">
        <f t="shared" si="220"/>
        <v>publishing/</v>
      </c>
      <c r="U1575" t="str">
        <f t="shared" si="221"/>
        <v>art books</v>
      </c>
      <c r="V1575">
        <f t="shared" si="222"/>
        <v>11</v>
      </c>
      <c r="W1575">
        <f t="shared" si="223"/>
        <v>20</v>
      </c>
    </row>
    <row r="1576" spans="1:23" ht="45" x14ac:dyDescent="0.25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f t="shared" si="224"/>
        <v>42052.719085648147</v>
      </c>
      <c r="K1576">
        <v>1421187329</v>
      </c>
      <c r="L1576" s="14">
        <f t="shared" si="216"/>
        <v>42017.719085648147</v>
      </c>
      <c r="M1576" s="13">
        <f t="shared" si="217"/>
        <v>2015</v>
      </c>
      <c r="N1576" t="b">
        <v>0</v>
      </c>
      <c r="O1576">
        <v>6</v>
      </c>
      <c r="P1576" t="b">
        <v>0</v>
      </c>
      <c r="Q1576" t="s">
        <v>8289</v>
      </c>
      <c r="R1576" s="6">
        <f t="shared" si="218"/>
        <v>-0.94940000000000002</v>
      </c>
      <c r="S1576" s="10">
        <f t="shared" si="219"/>
        <v>84.333333333333329</v>
      </c>
      <c r="T1576" t="str">
        <f t="shared" si="220"/>
        <v>publishing/</v>
      </c>
      <c r="U1576" t="str">
        <f t="shared" si="221"/>
        <v>art books</v>
      </c>
      <c r="V1576">
        <f t="shared" si="222"/>
        <v>11</v>
      </c>
      <c r="W1576">
        <f t="shared" si="223"/>
        <v>20</v>
      </c>
    </row>
    <row r="1577" spans="1:23" ht="45" x14ac:dyDescent="0.25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f t="shared" si="224"/>
        <v>41829.315925925919</v>
      </c>
      <c r="K1577">
        <v>1402317296</v>
      </c>
      <c r="L1577" s="14">
        <f t="shared" si="216"/>
        <v>41799.315925925919</v>
      </c>
      <c r="M1577" s="13">
        <f t="shared" si="217"/>
        <v>2014</v>
      </c>
      <c r="N1577" t="b">
        <v>0</v>
      </c>
      <c r="O1577">
        <v>35</v>
      </c>
      <c r="P1577" t="b">
        <v>0</v>
      </c>
      <c r="Q1577" t="s">
        <v>8289</v>
      </c>
      <c r="R1577" s="6">
        <f t="shared" si="218"/>
        <v>-0.77090000000000003</v>
      </c>
      <c r="S1577" s="10">
        <f t="shared" si="219"/>
        <v>65.457142857142856</v>
      </c>
      <c r="T1577" t="str">
        <f t="shared" si="220"/>
        <v>publishing/</v>
      </c>
      <c r="U1577" t="str">
        <f t="shared" si="221"/>
        <v>art books</v>
      </c>
      <c r="V1577">
        <f t="shared" si="222"/>
        <v>11</v>
      </c>
      <c r="W1577">
        <f t="shared" si="223"/>
        <v>20</v>
      </c>
    </row>
    <row r="1578" spans="1:23" ht="30" x14ac:dyDescent="0.25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f t="shared" si="224"/>
        <v>42185.670925925922</v>
      </c>
      <c r="K1578">
        <v>1431810368</v>
      </c>
      <c r="L1578" s="14">
        <f t="shared" si="216"/>
        <v>42140.670925925922</v>
      </c>
      <c r="M1578" s="13">
        <f t="shared" si="217"/>
        <v>2015</v>
      </c>
      <c r="N1578" t="b">
        <v>0</v>
      </c>
      <c r="O1578">
        <v>10</v>
      </c>
      <c r="P1578" t="b">
        <v>0</v>
      </c>
      <c r="Q1578" t="s">
        <v>8289</v>
      </c>
      <c r="R1578" s="6">
        <f t="shared" si="218"/>
        <v>-0.87</v>
      </c>
      <c r="S1578" s="10">
        <f t="shared" si="219"/>
        <v>65</v>
      </c>
      <c r="T1578" t="str">
        <f t="shared" si="220"/>
        <v>publishing/</v>
      </c>
      <c r="U1578" t="str">
        <f t="shared" si="221"/>
        <v>art books</v>
      </c>
      <c r="V1578">
        <f t="shared" si="222"/>
        <v>11</v>
      </c>
      <c r="W1578">
        <f t="shared" si="223"/>
        <v>20</v>
      </c>
    </row>
    <row r="1579" spans="1:23" ht="45" x14ac:dyDescent="0.25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f t="shared" si="224"/>
        <v>41114.639444444438</v>
      </c>
      <c r="K1579">
        <v>1337977248</v>
      </c>
      <c r="L1579" s="14">
        <f t="shared" si="216"/>
        <v>41054.639444444438</v>
      </c>
      <c r="M1579" s="13">
        <f t="shared" si="217"/>
        <v>2012</v>
      </c>
      <c r="N1579" t="b">
        <v>0</v>
      </c>
      <c r="O1579">
        <v>2</v>
      </c>
      <c r="P1579" t="b">
        <v>0</v>
      </c>
      <c r="Q1579" t="s">
        <v>8289</v>
      </c>
      <c r="R1579" s="6">
        <f t="shared" si="218"/>
        <v>-0.99450000000000005</v>
      </c>
      <c r="S1579" s="10">
        <f t="shared" si="219"/>
        <v>27.5</v>
      </c>
      <c r="T1579" t="str">
        <f t="shared" si="220"/>
        <v>publishing/</v>
      </c>
      <c r="U1579" t="str">
        <f t="shared" si="221"/>
        <v>art books</v>
      </c>
      <c r="V1579">
        <f t="shared" si="222"/>
        <v>11</v>
      </c>
      <c r="W1579">
        <f t="shared" si="223"/>
        <v>20</v>
      </c>
    </row>
    <row r="1580" spans="1:23" ht="45" x14ac:dyDescent="0.25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f t="shared" si="224"/>
        <v>40422.875</v>
      </c>
      <c r="K1580">
        <v>1281317691</v>
      </c>
      <c r="L1580" s="14">
        <f t="shared" si="216"/>
        <v>40398.857534722221</v>
      </c>
      <c r="M1580" s="13">
        <f t="shared" si="217"/>
        <v>2010</v>
      </c>
      <c r="N1580" t="b">
        <v>0</v>
      </c>
      <c r="O1580">
        <v>4</v>
      </c>
      <c r="P1580" t="b">
        <v>0</v>
      </c>
      <c r="Q1580" t="s">
        <v>8289</v>
      </c>
      <c r="R1580" s="6">
        <f t="shared" si="218"/>
        <v>-0.89193463363205061</v>
      </c>
      <c r="S1580" s="10">
        <f t="shared" si="219"/>
        <v>51.25</v>
      </c>
      <c r="T1580" t="str">
        <f t="shared" si="220"/>
        <v>publishing/</v>
      </c>
      <c r="U1580" t="str">
        <f t="shared" si="221"/>
        <v>art books</v>
      </c>
      <c r="V1580">
        <f t="shared" si="222"/>
        <v>11</v>
      </c>
      <c r="W1580">
        <f t="shared" si="223"/>
        <v>20</v>
      </c>
    </row>
    <row r="1581" spans="1:23" ht="30" x14ac:dyDescent="0.25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f t="shared" si="224"/>
        <v>41514.788090277776</v>
      </c>
      <c r="K1581">
        <v>1374882891</v>
      </c>
      <c r="L1581" s="14">
        <f t="shared" si="216"/>
        <v>41481.788090277776</v>
      </c>
      <c r="M1581" s="13">
        <f t="shared" si="217"/>
        <v>2013</v>
      </c>
      <c r="N1581" t="b">
        <v>0</v>
      </c>
      <c r="O1581">
        <v>2</v>
      </c>
      <c r="P1581" t="b">
        <v>0</v>
      </c>
      <c r="Q1581" t="s">
        <v>8289</v>
      </c>
      <c r="R1581" s="6">
        <f t="shared" si="218"/>
        <v>-0.99159915991599157</v>
      </c>
      <c r="S1581" s="10">
        <f t="shared" si="219"/>
        <v>14</v>
      </c>
      <c r="T1581" t="str">
        <f t="shared" si="220"/>
        <v>publishing/</v>
      </c>
      <c r="U1581" t="str">
        <f t="shared" si="221"/>
        <v>art books</v>
      </c>
      <c r="V1581">
        <f t="shared" si="222"/>
        <v>11</v>
      </c>
      <c r="W1581">
        <f t="shared" si="223"/>
        <v>20</v>
      </c>
    </row>
    <row r="1582" spans="1:23" ht="45" x14ac:dyDescent="0.25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f t="shared" si="224"/>
        <v>41049.841736111106</v>
      </c>
      <c r="K1582">
        <v>1332378726</v>
      </c>
      <c r="L1582" s="14">
        <f t="shared" si="216"/>
        <v>40989.841736111106</v>
      </c>
      <c r="M1582" s="13">
        <f t="shared" si="217"/>
        <v>2012</v>
      </c>
      <c r="N1582" t="b">
        <v>0</v>
      </c>
      <c r="O1582">
        <v>0</v>
      </c>
      <c r="P1582" t="b">
        <v>0</v>
      </c>
      <c r="Q1582" t="s">
        <v>8289</v>
      </c>
      <c r="R1582" s="6">
        <f t="shared" si="218"/>
        <v>-1</v>
      </c>
      <c r="S1582" s="10" t="e">
        <f t="shared" si="219"/>
        <v>#DIV/0!</v>
      </c>
      <c r="T1582" t="str">
        <f t="shared" si="220"/>
        <v>publishing/</v>
      </c>
      <c r="U1582" t="str">
        <f t="shared" si="221"/>
        <v>art books</v>
      </c>
      <c r="V1582">
        <f t="shared" si="222"/>
        <v>11</v>
      </c>
      <c r="W1582">
        <f t="shared" si="223"/>
        <v>20</v>
      </c>
    </row>
    <row r="1583" spans="1:23" ht="45" x14ac:dyDescent="0.25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f t="shared" si="224"/>
        <v>42357.240624999999</v>
      </c>
      <c r="K1583">
        <v>1447757190</v>
      </c>
      <c r="L1583" s="14">
        <f t="shared" si="216"/>
        <v>42325.240624999999</v>
      </c>
      <c r="M1583" s="13">
        <f t="shared" si="217"/>
        <v>2015</v>
      </c>
      <c r="N1583" t="b">
        <v>0</v>
      </c>
      <c r="O1583">
        <v>1</v>
      </c>
      <c r="P1583" t="b">
        <v>0</v>
      </c>
      <c r="Q1583" t="s">
        <v>8290</v>
      </c>
      <c r="R1583" s="6">
        <f t="shared" si="218"/>
        <v>-0.995</v>
      </c>
      <c r="S1583" s="10">
        <f t="shared" si="219"/>
        <v>5</v>
      </c>
      <c r="T1583" t="str">
        <f t="shared" si="220"/>
        <v>photography/</v>
      </c>
      <c r="U1583" t="str">
        <f t="shared" si="221"/>
        <v>places</v>
      </c>
      <c r="V1583">
        <f t="shared" si="222"/>
        <v>12</v>
      </c>
      <c r="W1583">
        <f t="shared" si="223"/>
        <v>18</v>
      </c>
    </row>
    <row r="1584" spans="1:23" ht="30" x14ac:dyDescent="0.25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f t="shared" si="224"/>
        <v>42303.680555555555</v>
      </c>
      <c r="K1584">
        <v>1440961053</v>
      </c>
      <c r="L1584" s="14">
        <f t="shared" si="216"/>
        <v>42246.581631944442</v>
      </c>
      <c r="M1584" s="13">
        <f t="shared" si="217"/>
        <v>2015</v>
      </c>
      <c r="N1584" t="b">
        <v>0</v>
      </c>
      <c r="O1584">
        <v>3</v>
      </c>
      <c r="P1584" t="b">
        <v>0</v>
      </c>
      <c r="Q1584" t="s">
        <v>8290</v>
      </c>
      <c r="R1584" s="6">
        <f t="shared" si="218"/>
        <v>-0.90700000000000003</v>
      </c>
      <c r="S1584" s="10">
        <f t="shared" si="219"/>
        <v>31</v>
      </c>
      <c r="T1584" t="str">
        <f t="shared" si="220"/>
        <v>photography/</v>
      </c>
      <c r="U1584" t="str">
        <f t="shared" si="221"/>
        <v>places</v>
      </c>
      <c r="V1584">
        <f t="shared" si="222"/>
        <v>12</v>
      </c>
      <c r="W1584">
        <f t="shared" si="223"/>
        <v>18</v>
      </c>
    </row>
    <row r="1585" spans="1:23" ht="45" x14ac:dyDescent="0.25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f t="shared" si="224"/>
        <v>41907.696655092594</v>
      </c>
      <c r="K1585">
        <v>1409089391</v>
      </c>
      <c r="L1585" s="14">
        <f t="shared" si="216"/>
        <v>41877.696655092594</v>
      </c>
      <c r="M1585" s="13">
        <f t="shared" si="217"/>
        <v>2014</v>
      </c>
      <c r="N1585" t="b">
        <v>0</v>
      </c>
      <c r="O1585">
        <v>1</v>
      </c>
      <c r="P1585" t="b">
        <v>0</v>
      </c>
      <c r="Q1585" t="s">
        <v>8290</v>
      </c>
      <c r="R1585" s="6">
        <f t="shared" si="218"/>
        <v>-0.99924999999999997</v>
      </c>
      <c r="S1585" s="10">
        <f t="shared" si="219"/>
        <v>15</v>
      </c>
      <c r="T1585" t="str">
        <f t="shared" si="220"/>
        <v>photography/</v>
      </c>
      <c r="U1585" t="str">
        <f t="shared" si="221"/>
        <v>places</v>
      </c>
      <c r="V1585">
        <f t="shared" si="222"/>
        <v>12</v>
      </c>
      <c r="W1585">
        <f t="shared" si="223"/>
        <v>18</v>
      </c>
    </row>
    <row r="1586" spans="1:23" ht="45" x14ac:dyDescent="0.25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f t="shared" si="224"/>
        <v>41789.440983796296</v>
      </c>
      <c r="K1586">
        <v>1400600101</v>
      </c>
      <c r="L1586" s="14">
        <f t="shared" si="216"/>
        <v>41779.440983796296</v>
      </c>
      <c r="M1586" s="13">
        <f t="shared" si="217"/>
        <v>2014</v>
      </c>
      <c r="N1586" t="b">
        <v>0</v>
      </c>
      <c r="O1586">
        <v>0</v>
      </c>
      <c r="P1586" t="b">
        <v>0</v>
      </c>
      <c r="Q1586" t="s">
        <v>8290</v>
      </c>
      <c r="R1586" s="6">
        <f t="shared" si="218"/>
        <v>-1</v>
      </c>
      <c r="S1586" s="10" t="e">
        <f t="shared" si="219"/>
        <v>#DIV/0!</v>
      </c>
      <c r="T1586" t="str">
        <f t="shared" si="220"/>
        <v>photography/</v>
      </c>
      <c r="U1586" t="str">
        <f t="shared" si="221"/>
        <v>places</v>
      </c>
      <c r="V1586">
        <f t="shared" si="222"/>
        <v>12</v>
      </c>
      <c r="W1586">
        <f t="shared" si="223"/>
        <v>18</v>
      </c>
    </row>
    <row r="1587" spans="1:23" ht="45" x14ac:dyDescent="0.25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f t="shared" si="224"/>
        <v>42729.249999999993</v>
      </c>
      <c r="K1587">
        <v>1480800568</v>
      </c>
      <c r="L1587" s="14">
        <f t="shared" si="216"/>
        <v>42707.687129629623</v>
      </c>
      <c r="M1587" s="13">
        <f t="shared" si="217"/>
        <v>2016</v>
      </c>
      <c r="N1587" t="b">
        <v>0</v>
      </c>
      <c r="O1587">
        <v>12</v>
      </c>
      <c r="P1587" t="b">
        <v>0</v>
      </c>
      <c r="Q1587" t="s">
        <v>8290</v>
      </c>
      <c r="R1587" s="6">
        <f t="shared" si="218"/>
        <v>-0.21</v>
      </c>
      <c r="S1587" s="10">
        <f t="shared" si="219"/>
        <v>131.66666666666666</v>
      </c>
      <c r="T1587" t="str">
        <f t="shared" si="220"/>
        <v>photography/</v>
      </c>
      <c r="U1587" t="str">
        <f t="shared" si="221"/>
        <v>places</v>
      </c>
      <c r="V1587">
        <f t="shared" si="222"/>
        <v>12</v>
      </c>
      <c r="W1587">
        <f t="shared" si="223"/>
        <v>18</v>
      </c>
    </row>
    <row r="1588" spans="1:23" ht="30" x14ac:dyDescent="0.25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f t="shared" si="224"/>
        <v>42098.854421296295</v>
      </c>
      <c r="K1588">
        <v>1425609022</v>
      </c>
      <c r="L1588" s="14">
        <f t="shared" si="216"/>
        <v>42068.896087962959</v>
      </c>
      <c r="M1588" s="13">
        <f t="shared" si="217"/>
        <v>2015</v>
      </c>
      <c r="N1588" t="b">
        <v>0</v>
      </c>
      <c r="O1588">
        <v>0</v>
      </c>
      <c r="P1588" t="b">
        <v>0</v>
      </c>
      <c r="Q1588" t="s">
        <v>8290</v>
      </c>
      <c r="R1588" s="6">
        <f t="shared" si="218"/>
        <v>-1</v>
      </c>
      <c r="S1588" s="10" t="e">
        <f t="shared" si="219"/>
        <v>#DIV/0!</v>
      </c>
      <c r="T1588" t="str">
        <f t="shared" si="220"/>
        <v>photography/</v>
      </c>
      <c r="U1588" t="str">
        <f t="shared" si="221"/>
        <v>places</v>
      </c>
      <c r="V1588">
        <f t="shared" si="222"/>
        <v>12</v>
      </c>
      <c r="W1588">
        <f t="shared" si="223"/>
        <v>18</v>
      </c>
    </row>
    <row r="1589" spans="1:23" ht="45" x14ac:dyDescent="0.25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f t="shared" si="224"/>
        <v>41986.742650462962</v>
      </c>
      <c r="K1589">
        <v>1415918965</v>
      </c>
      <c r="L1589" s="14">
        <f t="shared" si="216"/>
        <v>41956.742650462962</v>
      </c>
      <c r="M1589" s="13">
        <f t="shared" si="217"/>
        <v>2014</v>
      </c>
      <c r="N1589" t="b">
        <v>0</v>
      </c>
      <c r="O1589">
        <v>1</v>
      </c>
      <c r="P1589" t="b">
        <v>0</v>
      </c>
      <c r="Q1589" t="s">
        <v>8290</v>
      </c>
      <c r="R1589" s="6">
        <f t="shared" si="218"/>
        <v>-0.99986666666666668</v>
      </c>
      <c r="S1589" s="10">
        <f t="shared" si="219"/>
        <v>1</v>
      </c>
      <c r="T1589" t="str">
        <f t="shared" si="220"/>
        <v>photography/</v>
      </c>
      <c r="U1589" t="str">
        <f t="shared" si="221"/>
        <v>places</v>
      </c>
      <c r="V1589">
        <f t="shared" si="222"/>
        <v>12</v>
      </c>
      <c r="W1589">
        <f t="shared" si="223"/>
        <v>18</v>
      </c>
    </row>
    <row r="1590" spans="1:23" ht="30" x14ac:dyDescent="0.25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f t="shared" si="224"/>
        <v>42035.633333333331</v>
      </c>
      <c r="K1590">
        <v>1420091999</v>
      </c>
      <c r="L1590" s="14">
        <f t="shared" si="216"/>
        <v>42005.041655092595</v>
      </c>
      <c r="M1590" s="13">
        <f t="shared" si="217"/>
        <v>2015</v>
      </c>
      <c r="N1590" t="b">
        <v>0</v>
      </c>
      <c r="O1590">
        <v>0</v>
      </c>
      <c r="P1590" t="b">
        <v>0</v>
      </c>
      <c r="Q1590" t="s">
        <v>8290</v>
      </c>
      <c r="R1590" s="6">
        <f t="shared" si="218"/>
        <v>-1</v>
      </c>
      <c r="S1590" s="10" t="e">
        <f t="shared" si="219"/>
        <v>#DIV/0!</v>
      </c>
      <c r="T1590" t="str">
        <f t="shared" si="220"/>
        <v>photography/</v>
      </c>
      <c r="U1590" t="str">
        <f t="shared" si="221"/>
        <v>places</v>
      </c>
      <c r="V1590">
        <f t="shared" si="222"/>
        <v>12</v>
      </c>
      <c r="W1590">
        <f t="shared" si="223"/>
        <v>18</v>
      </c>
    </row>
    <row r="1591" spans="1:23" ht="30" x14ac:dyDescent="0.25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f t="shared" si="224"/>
        <v>42286.776458333326</v>
      </c>
      <c r="K1591">
        <v>1441841886</v>
      </c>
      <c r="L1591" s="14">
        <f t="shared" si="216"/>
        <v>42256.776458333326</v>
      </c>
      <c r="M1591" s="13">
        <f t="shared" si="217"/>
        <v>2015</v>
      </c>
      <c r="N1591" t="b">
        <v>0</v>
      </c>
      <c r="O1591">
        <v>0</v>
      </c>
      <c r="P1591" t="b">
        <v>0</v>
      </c>
      <c r="Q1591" t="s">
        <v>8290</v>
      </c>
      <c r="R1591" s="6">
        <f t="shared" si="218"/>
        <v>-1</v>
      </c>
      <c r="S1591" s="10" t="e">
        <f t="shared" si="219"/>
        <v>#DIV/0!</v>
      </c>
      <c r="T1591" t="str">
        <f t="shared" si="220"/>
        <v>photography/</v>
      </c>
      <c r="U1591" t="str">
        <f t="shared" si="221"/>
        <v>places</v>
      </c>
      <c r="V1591">
        <f t="shared" si="222"/>
        <v>12</v>
      </c>
      <c r="W1591">
        <f t="shared" si="223"/>
        <v>18</v>
      </c>
    </row>
    <row r="1592" spans="1:23" x14ac:dyDescent="0.25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f t="shared" si="224"/>
        <v>42270.648888888885</v>
      </c>
      <c r="K1592">
        <v>1440448464</v>
      </c>
      <c r="L1592" s="14">
        <f t="shared" si="216"/>
        <v>42240.648888888885</v>
      </c>
      <c r="M1592" s="13">
        <f t="shared" si="217"/>
        <v>2015</v>
      </c>
      <c r="N1592" t="b">
        <v>0</v>
      </c>
      <c r="O1592">
        <v>2</v>
      </c>
      <c r="P1592" t="b">
        <v>0</v>
      </c>
      <c r="Q1592" t="s">
        <v>8290</v>
      </c>
      <c r="R1592" s="6">
        <f t="shared" si="218"/>
        <v>-0.98299999999999998</v>
      </c>
      <c r="S1592" s="10">
        <f t="shared" si="219"/>
        <v>510</v>
      </c>
      <c r="T1592" t="str">
        <f t="shared" si="220"/>
        <v>photography/</v>
      </c>
      <c r="U1592" t="str">
        <f t="shared" si="221"/>
        <v>places</v>
      </c>
      <c r="V1592">
        <f t="shared" si="222"/>
        <v>12</v>
      </c>
      <c r="W1592">
        <f t="shared" si="223"/>
        <v>18</v>
      </c>
    </row>
    <row r="1593" spans="1:23" ht="45" x14ac:dyDescent="0.25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f t="shared" si="224"/>
        <v>42463.476168981484</v>
      </c>
      <c r="K1593">
        <v>1457112341</v>
      </c>
      <c r="L1593" s="14">
        <f t="shared" si="216"/>
        <v>42433.517835648141</v>
      </c>
      <c r="M1593" s="13">
        <f t="shared" si="217"/>
        <v>2016</v>
      </c>
      <c r="N1593" t="b">
        <v>0</v>
      </c>
      <c r="O1593">
        <v>92</v>
      </c>
      <c r="P1593" t="b">
        <v>0</v>
      </c>
      <c r="Q1593" t="s">
        <v>8290</v>
      </c>
      <c r="R1593" s="6">
        <f t="shared" si="218"/>
        <v>-0.70771428571428574</v>
      </c>
      <c r="S1593" s="10">
        <f t="shared" si="219"/>
        <v>44.478260869565219</v>
      </c>
      <c r="T1593" t="str">
        <f t="shared" si="220"/>
        <v>photography/</v>
      </c>
      <c r="U1593" t="str">
        <f t="shared" si="221"/>
        <v>places</v>
      </c>
      <c r="V1593">
        <f t="shared" si="222"/>
        <v>12</v>
      </c>
      <c r="W1593">
        <f t="shared" si="223"/>
        <v>18</v>
      </c>
    </row>
    <row r="1594" spans="1:23" ht="30" x14ac:dyDescent="0.25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f t="shared" si="224"/>
        <v>42090.822743055549</v>
      </c>
      <c r="K1594">
        <v>1423619085</v>
      </c>
      <c r="L1594" s="14">
        <f t="shared" si="216"/>
        <v>42045.86440972222</v>
      </c>
      <c r="M1594" s="13">
        <f t="shared" si="217"/>
        <v>2015</v>
      </c>
      <c r="N1594" t="b">
        <v>0</v>
      </c>
      <c r="O1594">
        <v>0</v>
      </c>
      <c r="P1594" t="b">
        <v>0</v>
      </c>
      <c r="Q1594" t="s">
        <v>8290</v>
      </c>
      <c r="R1594" s="6">
        <f t="shared" si="218"/>
        <v>-1</v>
      </c>
      <c r="S1594" s="10" t="e">
        <f t="shared" si="219"/>
        <v>#DIV/0!</v>
      </c>
      <c r="T1594" t="str">
        <f t="shared" si="220"/>
        <v>photography/</v>
      </c>
      <c r="U1594" t="str">
        <f t="shared" si="221"/>
        <v>places</v>
      </c>
      <c r="V1594">
        <f t="shared" si="222"/>
        <v>12</v>
      </c>
      <c r="W1594">
        <f t="shared" si="223"/>
        <v>18</v>
      </c>
    </row>
    <row r="1595" spans="1:23" ht="30" x14ac:dyDescent="0.25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f t="shared" si="224"/>
        <v>42063.63721064815</v>
      </c>
      <c r="K1595">
        <v>1422562655</v>
      </c>
      <c r="L1595" s="14">
        <f t="shared" si="216"/>
        <v>42033.63721064815</v>
      </c>
      <c r="M1595" s="13">
        <f t="shared" si="217"/>
        <v>2015</v>
      </c>
      <c r="N1595" t="b">
        <v>0</v>
      </c>
      <c r="O1595">
        <v>3</v>
      </c>
      <c r="P1595" t="b">
        <v>0</v>
      </c>
      <c r="Q1595" t="s">
        <v>8290</v>
      </c>
      <c r="R1595" s="6">
        <f t="shared" si="218"/>
        <v>-0.9998636363636364</v>
      </c>
      <c r="S1595" s="10">
        <f t="shared" si="219"/>
        <v>1</v>
      </c>
      <c r="T1595" t="str">
        <f t="shared" si="220"/>
        <v>photography/</v>
      </c>
      <c r="U1595" t="str">
        <f t="shared" si="221"/>
        <v>places</v>
      </c>
      <c r="V1595">
        <f t="shared" si="222"/>
        <v>12</v>
      </c>
      <c r="W1595">
        <f t="shared" si="223"/>
        <v>18</v>
      </c>
    </row>
    <row r="1596" spans="1:23" ht="30" x14ac:dyDescent="0.25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f t="shared" si="224"/>
        <v>42505.472916666666</v>
      </c>
      <c r="K1596">
        <v>1458147982</v>
      </c>
      <c r="L1596" s="14">
        <f t="shared" si="216"/>
        <v>42445.504421296289</v>
      </c>
      <c r="M1596" s="13">
        <f t="shared" si="217"/>
        <v>2016</v>
      </c>
      <c r="N1596" t="b">
        <v>0</v>
      </c>
      <c r="O1596">
        <v>10</v>
      </c>
      <c r="P1596" t="b">
        <v>0</v>
      </c>
      <c r="Q1596" t="s">
        <v>8290</v>
      </c>
      <c r="R1596" s="6">
        <f t="shared" si="218"/>
        <v>-0.79500000000000004</v>
      </c>
      <c r="S1596" s="10">
        <f t="shared" si="219"/>
        <v>20.5</v>
      </c>
      <c r="T1596" t="str">
        <f t="shared" si="220"/>
        <v>photography/</v>
      </c>
      <c r="U1596" t="str">
        <f t="shared" si="221"/>
        <v>places</v>
      </c>
      <c r="V1596">
        <f t="shared" si="222"/>
        <v>12</v>
      </c>
      <c r="W1596">
        <f t="shared" si="223"/>
        <v>18</v>
      </c>
    </row>
    <row r="1597" spans="1:23" ht="45" x14ac:dyDescent="0.25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f t="shared" si="224"/>
        <v>41808.634027777771</v>
      </c>
      <c r="K1597">
        <v>1400634728</v>
      </c>
      <c r="L1597" s="14">
        <f t="shared" si="216"/>
        <v>41779.84175925926</v>
      </c>
      <c r="M1597" s="13">
        <f t="shared" si="217"/>
        <v>2014</v>
      </c>
      <c r="N1597" t="b">
        <v>0</v>
      </c>
      <c r="O1597">
        <v>7</v>
      </c>
      <c r="P1597" t="b">
        <v>0</v>
      </c>
      <c r="Q1597" t="s">
        <v>8290</v>
      </c>
      <c r="R1597" s="6">
        <f t="shared" si="218"/>
        <v>-0.99719999999999998</v>
      </c>
      <c r="S1597" s="10">
        <f t="shared" si="219"/>
        <v>40</v>
      </c>
      <c r="T1597" t="str">
        <f t="shared" si="220"/>
        <v>photography/</v>
      </c>
      <c r="U1597" t="str">
        <f t="shared" si="221"/>
        <v>places</v>
      </c>
      <c r="V1597">
        <f t="shared" si="222"/>
        <v>12</v>
      </c>
      <c r="W1597">
        <f t="shared" si="223"/>
        <v>18</v>
      </c>
    </row>
    <row r="1598" spans="1:23" ht="30" x14ac:dyDescent="0.25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f t="shared" si="224"/>
        <v>41986.26353009259</v>
      </c>
      <c r="K1598">
        <v>1414577969</v>
      </c>
      <c r="L1598" s="14">
        <f t="shared" si="216"/>
        <v>41941.221863425926</v>
      </c>
      <c r="M1598" s="13">
        <f t="shared" si="217"/>
        <v>2014</v>
      </c>
      <c r="N1598" t="b">
        <v>0</v>
      </c>
      <c r="O1598">
        <v>3</v>
      </c>
      <c r="P1598" t="b">
        <v>0</v>
      </c>
      <c r="Q1598" t="s">
        <v>8290</v>
      </c>
      <c r="R1598" s="6">
        <f t="shared" si="218"/>
        <v>-0.97692307692307689</v>
      </c>
      <c r="S1598" s="10">
        <f t="shared" si="219"/>
        <v>25</v>
      </c>
      <c r="T1598" t="str">
        <f t="shared" si="220"/>
        <v>photography/</v>
      </c>
      <c r="U1598" t="str">
        <f t="shared" si="221"/>
        <v>places</v>
      </c>
      <c r="V1598">
        <f t="shared" si="222"/>
        <v>12</v>
      </c>
      <c r="W1598">
        <f t="shared" si="223"/>
        <v>18</v>
      </c>
    </row>
    <row r="1599" spans="1:23" ht="45" x14ac:dyDescent="0.25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f t="shared" si="224"/>
        <v>42633.145798611113</v>
      </c>
      <c r="K1599">
        <v>1471768197</v>
      </c>
      <c r="L1599" s="14">
        <f t="shared" si="216"/>
        <v>42603.145798611113</v>
      </c>
      <c r="M1599" s="13">
        <f t="shared" si="217"/>
        <v>2016</v>
      </c>
      <c r="N1599" t="b">
        <v>0</v>
      </c>
      <c r="O1599">
        <v>0</v>
      </c>
      <c r="P1599" t="b">
        <v>0</v>
      </c>
      <c r="Q1599" t="s">
        <v>8290</v>
      </c>
      <c r="R1599" s="6">
        <f t="shared" si="218"/>
        <v>-1</v>
      </c>
      <c r="S1599" s="10" t="e">
        <f t="shared" si="219"/>
        <v>#DIV/0!</v>
      </c>
      <c r="T1599" t="str">
        <f t="shared" si="220"/>
        <v>photography/</v>
      </c>
      <c r="U1599" t="str">
        <f t="shared" si="221"/>
        <v>places</v>
      </c>
      <c r="V1599">
        <f t="shared" si="222"/>
        <v>12</v>
      </c>
      <c r="W1599">
        <f t="shared" si="223"/>
        <v>18</v>
      </c>
    </row>
    <row r="1600" spans="1:23" ht="45" x14ac:dyDescent="0.25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f t="shared" si="224"/>
        <v>42211.459004629629</v>
      </c>
      <c r="K1600">
        <v>1432742458</v>
      </c>
      <c r="L1600" s="14">
        <f t="shared" si="216"/>
        <v>42151.459004629629</v>
      </c>
      <c r="M1600" s="13">
        <f t="shared" si="217"/>
        <v>2015</v>
      </c>
      <c r="N1600" t="b">
        <v>0</v>
      </c>
      <c r="O1600">
        <v>1</v>
      </c>
      <c r="P1600" t="b">
        <v>0</v>
      </c>
      <c r="Q1600" t="s">
        <v>8290</v>
      </c>
      <c r="R1600" s="6">
        <f t="shared" si="218"/>
        <v>-0.99875000000000003</v>
      </c>
      <c r="S1600" s="10">
        <f t="shared" si="219"/>
        <v>1</v>
      </c>
      <c r="T1600" t="str">
        <f t="shared" si="220"/>
        <v>photography/</v>
      </c>
      <c r="U1600" t="str">
        <f t="shared" si="221"/>
        <v>places</v>
      </c>
      <c r="V1600">
        <f t="shared" si="222"/>
        <v>12</v>
      </c>
      <c r="W1600">
        <f t="shared" si="223"/>
        <v>18</v>
      </c>
    </row>
    <row r="1601" spans="1:23" ht="30" x14ac:dyDescent="0.25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f t="shared" si="224"/>
        <v>42468.289074074077</v>
      </c>
      <c r="K1601">
        <v>1457528176</v>
      </c>
      <c r="L1601" s="14">
        <f t="shared" si="216"/>
        <v>42438.330740740734</v>
      </c>
      <c r="M1601" s="13">
        <f t="shared" si="217"/>
        <v>2016</v>
      </c>
      <c r="N1601" t="b">
        <v>0</v>
      </c>
      <c r="O1601">
        <v>0</v>
      </c>
      <c r="P1601" t="b">
        <v>0</v>
      </c>
      <c r="Q1601" t="s">
        <v>8290</v>
      </c>
      <c r="R1601" s="6">
        <f t="shared" si="218"/>
        <v>-1</v>
      </c>
      <c r="S1601" s="10" t="e">
        <f t="shared" si="219"/>
        <v>#DIV/0!</v>
      </c>
      <c r="T1601" t="str">
        <f t="shared" si="220"/>
        <v>photography/</v>
      </c>
      <c r="U1601" t="str">
        <f t="shared" si="221"/>
        <v>places</v>
      </c>
      <c r="V1601">
        <f t="shared" si="222"/>
        <v>12</v>
      </c>
      <c r="W1601">
        <f t="shared" si="223"/>
        <v>18</v>
      </c>
    </row>
    <row r="1602" spans="1:23" ht="45" x14ac:dyDescent="0.25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f t="shared" si="224"/>
        <v>41835.007638888885</v>
      </c>
      <c r="K1602">
        <v>1401585752</v>
      </c>
      <c r="L1602" s="14">
        <f t="shared" si="216"/>
        <v>41790.848981481475</v>
      </c>
      <c r="M1602" s="13">
        <f t="shared" si="217"/>
        <v>2014</v>
      </c>
      <c r="N1602" t="b">
        <v>0</v>
      </c>
      <c r="O1602">
        <v>9</v>
      </c>
      <c r="P1602" t="b">
        <v>0</v>
      </c>
      <c r="Q1602" t="s">
        <v>8290</v>
      </c>
      <c r="R1602" s="6">
        <f t="shared" si="218"/>
        <v>-0.92659999999999998</v>
      </c>
      <c r="S1602" s="10">
        <f t="shared" si="219"/>
        <v>40.777777777777779</v>
      </c>
      <c r="T1602" t="str">
        <f t="shared" si="220"/>
        <v>photography/</v>
      </c>
      <c r="U1602" t="str">
        <f t="shared" si="221"/>
        <v>places</v>
      </c>
      <c r="V1602">
        <f t="shared" si="222"/>
        <v>12</v>
      </c>
      <c r="W1602">
        <f t="shared" si="223"/>
        <v>18</v>
      </c>
    </row>
    <row r="1603" spans="1:23" ht="30" x14ac:dyDescent="0.25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f t="shared" si="224"/>
        <v>40667.884641203702</v>
      </c>
      <c r="K1603">
        <v>1301969633</v>
      </c>
      <c r="L1603" s="14">
        <f t="shared" ref="L1603:L1666" si="225">(K1603/86400)+25569+(-5/24)</f>
        <v>40637.884641203702</v>
      </c>
      <c r="M1603" s="13">
        <f t="shared" ref="M1603:M1666" si="226">YEAR(L1603)</f>
        <v>2011</v>
      </c>
      <c r="N1603" t="b">
        <v>0</v>
      </c>
      <c r="O1603">
        <v>56</v>
      </c>
      <c r="P1603" t="b">
        <v>1</v>
      </c>
      <c r="Q1603" t="s">
        <v>8275</v>
      </c>
      <c r="R1603" s="6">
        <f t="shared" ref="R1603:R1666" si="227">(E1603-D1603)/D1603</f>
        <v>8.249200000000001E-2</v>
      </c>
      <c r="S1603" s="10">
        <f t="shared" ref="S1603:S1666" si="228">E1603/O1603</f>
        <v>48.325535714285714</v>
      </c>
      <c r="T1603" t="str">
        <f t="shared" ref="T1603:T1666" si="229">LEFT(Q1603,V1603)</f>
        <v>music/</v>
      </c>
      <c r="U1603" t="str">
        <f t="shared" ref="U1603:U1666" si="230">RIGHT(Q1603, W1603-V1603)</f>
        <v>rock</v>
      </c>
      <c r="V1603">
        <f t="shared" ref="V1603:V1666" si="231">FIND("/",Q1603)</f>
        <v>6</v>
      </c>
      <c r="W1603">
        <f t="shared" ref="W1603:W1666" si="232">LEN(Q1603)</f>
        <v>10</v>
      </c>
    </row>
    <row r="1604" spans="1:23" ht="45" x14ac:dyDescent="0.25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f t="shared" ref="J1604:J1667" si="233">(I1604/86400)+25569+(-5/24)</f>
        <v>40830.75</v>
      </c>
      <c r="K1604">
        <v>1314947317</v>
      </c>
      <c r="L1604" s="14">
        <f t="shared" si="225"/>
        <v>40788.089317129627</v>
      </c>
      <c r="M1604" s="13">
        <f t="shared" si="226"/>
        <v>2011</v>
      </c>
      <c r="N1604" t="b">
        <v>0</v>
      </c>
      <c r="O1604">
        <v>32</v>
      </c>
      <c r="P1604" t="b">
        <v>1</v>
      </c>
      <c r="Q1604" t="s">
        <v>8275</v>
      </c>
      <c r="R1604" s="6">
        <f t="shared" si="227"/>
        <v>1.6666666666666668E-3</v>
      </c>
      <c r="S1604" s="10">
        <f t="shared" si="228"/>
        <v>46.953125</v>
      </c>
      <c r="T1604" t="str">
        <f t="shared" si="229"/>
        <v>music/</v>
      </c>
      <c r="U1604" t="str">
        <f t="shared" si="230"/>
        <v>rock</v>
      </c>
      <c r="V1604">
        <f t="shared" si="231"/>
        <v>6</v>
      </c>
      <c r="W1604">
        <f t="shared" si="232"/>
        <v>10</v>
      </c>
    </row>
    <row r="1605" spans="1:23" ht="30" x14ac:dyDescent="0.25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f t="shared" si="233"/>
        <v>40935.961331018516</v>
      </c>
      <c r="K1605">
        <v>1322539459</v>
      </c>
      <c r="L1605" s="14">
        <f t="shared" si="225"/>
        <v>40875.961331018516</v>
      </c>
      <c r="M1605" s="13">
        <f t="shared" si="226"/>
        <v>2011</v>
      </c>
      <c r="N1605" t="b">
        <v>0</v>
      </c>
      <c r="O1605">
        <v>30</v>
      </c>
      <c r="P1605" t="b">
        <v>1</v>
      </c>
      <c r="Q1605" t="s">
        <v>8275</v>
      </c>
      <c r="R1605" s="6">
        <f t="shared" si="227"/>
        <v>3.3000000000004093E-4</v>
      </c>
      <c r="S1605" s="10">
        <f t="shared" si="228"/>
        <v>66.688666666666663</v>
      </c>
      <c r="T1605" t="str">
        <f t="shared" si="229"/>
        <v>music/</v>
      </c>
      <c r="U1605" t="str">
        <f t="shared" si="230"/>
        <v>rock</v>
      </c>
      <c r="V1605">
        <f t="shared" si="231"/>
        <v>6</v>
      </c>
      <c r="W1605">
        <f t="shared" si="232"/>
        <v>10</v>
      </c>
    </row>
    <row r="1606" spans="1:23" ht="45" x14ac:dyDescent="0.25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f t="shared" si="233"/>
        <v>40985.595312500001</v>
      </c>
      <c r="K1606">
        <v>1328559435</v>
      </c>
      <c r="L1606" s="14">
        <f t="shared" si="225"/>
        <v>40945.636979166666</v>
      </c>
      <c r="M1606" s="13">
        <f t="shared" si="226"/>
        <v>2012</v>
      </c>
      <c r="N1606" t="b">
        <v>0</v>
      </c>
      <c r="O1606">
        <v>70</v>
      </c>
      <c r="P1606" t="b">
        <v>1</v>
      </c>
      <c r="Q1606" t="s">
        <v>8275</v>
      </c>
      <c r="R1606" s="6">
        <f t="shared" si="227"/>
        <v>0.22107142857142856</v>
      </c>
      <c r="S1606" s="10">
        <f t="shared" si="228"/>
        <v>48.842857142857142</v>
      </c>
      <c r="T1606" t="str">
        <f t="shared" si="229"/>
        <v>music/</v>
      </c>
      <c r="U1606" t="str">
        <f t="shared" si="230"/>
        <v>rock</v>
      </c>
      <c r="V1606">
        <f t="shared" si="231"/>
        <v>6</v>
      </c>
      <c r="W1606">
        <f t="shared" si="232"/>
        <v>10</v>
      </c>
    </row>
    <row r="1607" spans="1:23" ht="45" x14ac:dyDescent="0.25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f t="shared" si="233"/>
        <v>40756.083333333328</v>
      </c>
      <c r="K1607">
        <v>1311380313</v>
      </c>
      <c r="L1607" s="14">
        <f t="shared" si="225"/>
        <v>40746.804548611108</v>
      </c>
      <c r="M1607" s="13">
        <f t="shared" si="226"/>
        <v>2011</v>
      </c>
      <c r="N1607" t="b">
        <v>0</v>
      </c>
      <c r="O1607">
        <v>44</v>
      </c>
      <c r="P1607" t="b">
        <v>1</v>
      </c>
      <c r="Q1607" t="s">
        <v>8275</v>
      </c>
      <c r="R1607" s="6">
        <f t="shared" si="227"/>
        <v>6.9333333333333937E-3</v>
      </c>
      <c r="S1607" s="10">
        <f t="shared" si="228"/>
        <v>137.30909090909091</v>
      </c>
      <c r="T1607" t="str">
        <f t="shared" si="229"/>
        <v>music/</v>
      </c>
      <c r="U1607" t="str">
        <f t="shared" si="230"/>
        <v>rock</v>
      </c>
      <c r="V1607">
        <f t="shared" si="231"/>
        <v>6</v>
      </c>
      <c r="W1607">
        <f t="shared" si="232"/>
        <v>10</v>
      </c>
    </row>
    <row r="1608" spans="1:23" ht="45" x14ac:dyDescent="0.25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f t="shared" si="233"/>
        <v>40625.861550925925</v>
      </c>
      <c r="K1608">
        <v>1293158438</v>
      </c>
      <c r="L1608" s="14">
        <f t="shared" si="225"/>
        <v>40535.903217592589</v>
      </c>
      <c r="M1608" s="13">
        <f t="shared" si="226"/>
        <v>2010</v>
      </c>
      <c r="N1608" t="b">
        <v>0</v>
      </c>
      <c r="O1608">
        <v>92</v>
      </c>
      <c r="P1608" t="b">
        <v>1</v>
      </c>
      <c r="Q1608" t="s">
        <v>8275</v>
      </c>
      <c r="R1608" s="6">
        <f t="shared" si="227"/>
        <v>1.0041249999999991E-2</v>
      </c>
      <c r="S1608" s="10">
        <f t="shared" si="228"/>
        <v>87.829673913043479</v>
      </c>
      <c r="T1608" t="str">
        <f t="shared" si="229"/>
        <v>music/</v>
      </c>
      <c r="U1608" t="str">
        <f t="shared" si="230"/>
        <v>rock</v>
      </c>
      <c r="V1608">
        <f t="shared" si="231"/>
        <v>6</v>
      </c>
      <c r="W1608">
        <f t="shared" si="232"/>
        <v>10</v>
      </c>
    </row>
    <row r="1609" spans="1:23" ht="45" x14ac:dyDescent="0.25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f t="shared" si="233"/>
        <v>41074.600127314814</v>
      </c>
      <c r="K1609">
        <v>1337887451</v>
      </c>
      <c r="L1609" s="14">
        <f t="shared" si="225"/>
        <v>41053.600127314814</v>
      </c>
      <c r="M1609" s="13">
        <f t="shared" si="226"/>
        <v>2012</v>
      </c>
      <c r="N1609" t="b">
        <v>0</v>
      </c>
      <c r="O1609">
        <v>205</v>
      </c>
      <c r="P1609" t="b">
        <v>1</v>
      </c>
      <c r="Q1609" t="s">
        <v>8275</v>
      </c>
      <c r="R1609" s="6">
        <f t="shared" si="227"/>
        <v>0.4511</v>
      </c>
      <c r="S1609" s="10">
        <f t="shared" si="228"/>
        <v>70.785365853658533</v>
      </c>
      <c r="T1609" t="str">
        <f t="shared" si="229"/>
        <v>music/</v>
      </c>
      <c r="U1609" t="str">
        <f t="shared" si="230"/>
        <v>rock</v>
      </c>
      <c r="V1609">
        <f t="shared" si="231"/>
        <v>6</v>
      </c>
      <c r="W1609">
        <f t="shared" si="232"/>
        <v>10</v>
      </c>
    </row>
    <row r="1610" spans="1:23" ht="30" x14ac:dyDescent="0.25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f t="shared" si="233"/>
        <v>41640.018055555549</v>
      </c>
      <c r="K1610">
        <v>1385754986</v>
      </c>
      <c r="L1610" s="14">
        <f t="shared" si="225"/>
        <v>41607.622523148144</v>
      </c>
      <c r="M1610" s="13">
        <f t="shared" si="226"/>
        <v>2013</v>
      </c>
      <c r="N1610" t="b">
        <v>0</v>
      </c>
      <c r="O1610">
        <v>23</v>
      </c>
      <c r="P1610" t="b">
        <v>1</v>
      </c>
      <c r="Q1610" t="s">
        <v>8275</v>
      </c>
      <c r="R1610" s="6">
        <f t="shared" si="227"/>
        <v>1.2500000000000001E-2</v>
      </c>
      <c r="S1610" s="10">
        <f t="shared" si="228"/>
        <v>52.826086956521742</v>
      </c>
      <c r="T1610" t="str">
        <f t="shared" si="229"/>
        <v>music/</v>
      </c>
      <c r="U1610" t="str">
        <f t="shared" si="230"/>
        <v>rock</v>
      </c>
      <c r="V1610">
        <f t="shared" si="231"/>
        <v>6</v>
      </c>
      <c r="W1610">
        <f t="shared" si="232"/>
        <v>10</v>
      </c>
    </row>
    <row r="1611" spans="1:23" ht="45" x14ac:dyDescent="0.25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f t="shared" si="233"/>
        <v>40849.125</v>
      </c>
      <c r="K1611">
        <v>1315612909</v>
      </c>
      <c r="L1611" s="14">
        <f t="shared" si="225"/>
        <v>40795.792928240735</v>
      </c>
      <c r="M1611" s="13">
        <f t="shared" si="226"/>
        <v>2011</v>
      </c>
      <c r="N1611" t="b">
        <v>0</v>
      </c>
      <c r="O1611">
        <v>4</v>
      </c>
      <c r="P1611" t="b">
        <v>1</v>
      </c>
      <c r="Q1611" t="s">
        <v>8275</v>
      </c>
      <c r="R1611" s="6">
        <f t="shared" si="227"/>
        <v>0.18333333333333332</v>
      </c>
      <c r="S1611" s="10">
        <f t="shared" si="228"/>
        <v>443.75</v>
      </c>
      <c r="T1611" t="str">
        <f t="shared" si="229"/>
        <v>music/</v>
      </c>
      <c r="U1611" t="str">
        <f t="shared" si="230"/>
        <v>rock</v>
      </c>
      <c r="V1611">
        <f t="shared" si="231"/>
        <v>6</v>
      </c>
      <c r="W1611">
        <f t="shared" si="232"/>
        <v>10</v>
      </c>
    </row>
    <row r="1612" spans="1:23" ht="30" x14ac:dyDescent="0.25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f t="shared" si="233"/>
        <v>41258.716550925921</v>
      </c>
      <c r="K1612">
        <v>1353017510</v>
      </c>
      <c r="L1612" s="14">
        <f t="shared" si="225"/>
        <v>41228.716550925921</v>
      </c>
      <c r="M1612" s="13">
        <f t="shared" si="226"/>
        <v>2012</v>
      </c>
      <c r="N1612" t="b">
        <v>0</v>
      </c>
      <c r="O1612">
        <v>112</v>
      </c>
      <c r="P1612" t="b">
        <v>1</v>
      </c>
      <c r="Q1612" t="s">
        <v>8275</v>
      </c>
      <c r="R1612" s="6">
        <f t="shared" si="227"/>
        <v>1.7184999999999999</v>
      </c>
      <c r="S1612" s="10">
        <f t="shared" si="228"/>
        <v>48.544642857142854</v>
      </c>
      <c r="T1612" t="str">
        <f t="shared" si="229"/>
        <v>music/</v>
      </c>
      <c r="U1612" t="str">
        <f t="shared" si="230"/>
        <v>rock</v>
      </c>
      <c r="V1612">
        <f t="shared" si="231"/>
        <v>6</v>
      </c>
      <c r="W1612">
        <f t="shared" si="232"/>
        <v>10</v>
      </c>
    </row>
    <row r="1613" spans="1:23" x14ac:dyDescent="0.25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f t="shared" si="233"/>
        <v>41429.792037037034</v>
      </c>
      <c r="K1613">
        <v>1368576032</v>
      </c>
      <c r="L1613" s="14">
        <f t="shared" si="225"/>
        <v>41408.792037037034</v>
      </c>
      <c r="M1613" s="13">
        <f t="shared" si="226"/>
        <v>2013</v>
      </c>
      <c r="N1613" t="b">
        <v>0</v>
      </c>
      <c r="O1613">
        <v>27</v>
      </c>
      <c r="P1613" t="b">
        <v>1</v>
      </c>
      <c r="Q1613" t="s">
        <v>8275</v>
      </c>
      <c r="R1613" s="6">
        <f t="shared" si="227"/>
        <v>0.25124999999999997</v>
      </c>
      <c r="S1613" s="10">
        <f t="shared" si="228"/>
        <v>37.074074074074076</v>
      </c>
      <c r="T1613" t="str">
        <f t="shared" si="229"/>
        <v>music/</v>
      </c>
      <c r="U1613" t="str">
        <f t="shared" si="230"/>
        <v>rock</v>
      </c>
      <c r="V1613">
        <f t="shared" si="231"/>
        <v>6</v>
      </c>
      <c r="W1613">
        <f t="shared" si="232"/>
        <v>10</v>
      </c>
    </row>
    <row r="1614" spans="1:23" ht="30" x14ac:dyDescent="0.25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f t="shared" si="233"/>
        <v>41276.666481481479</v>
      </c>
      <c r="K1614">
        <v>1354568384</v>
      </c>
      <c r="L1614" s="14">
        <f t="shared" si="225"/>
        <v>41246.666481481479</v>
      </c>
      <c r="M1614" s="13">
        <f t="shared" si="226"/>
        <v>2012</v>
      </c>
      <c r="N1614" t="b">
        <v>0</v>
      </c>
      <c r="O1614">
        <v>11</v>
      </c>
      <c r="P1614" t="b">
        <v>1</v>
      </c>
      <c r="Q1614" t="s">
        <v>8275</v>
      </c>
      <c r="R1614" s="6">
        <f t="shared" si="227"/>
        <v>0.1</v>
      </c>
      <c r="S1614" s="10">
        <f t="shared" si="228"/>
        <v>50</v>
      </c>
      <c r="T1614" t="str">
        <f t="shared" si="229"/>
        <v>music/</v>
      </c>
      <c r="U1614" t="str">
        <f t="shared" si="230"/>
        <v>rock</v>
      </c>
      <c r="V1614">
        <f t="shared" si="231"/>
        <v>6</v>
      </c>
      <c r="W1614">
        <f t="shared" si="232"/>
        <v>10</v>
      </c>
    </row>
    <row r="1615" spans="1:23" ht="45" x14ac:dyDescent="0.25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f t="shared" si="233"/>
        <v>41111.861134259256</v>
      </c>
      <c r="K1615">
        <v>1340329202</v>
      </c>
      <c r="L1615" s="14">
        <f t="shared" si="225"/>
        <v>41081.861134259256</v>
      </c>
      <c r="M1615" s="13">
        <f t="shared" si="226"/>
        <v>2012</v>
      </c>
      <c r="N1615" t="b">
        <v>0</v>
      </c>
      <c r="O1615">
        <v>26</v>
      </c>
      <c r="P1615" t="b">
        <v>1</v>
      </c>
      <c r="Q1615" t="s">
        <v>8275</v>
      </c>
      <c r="R1615" s="6">
        <f t="shared" si="227"/>
        <v>1.4999999999999999E-2</v>
      </c>
      <c r="S1615" s="10">
        <f t="shared" si="228"/>
        <v>39.03846153846154</v>
      </c>
      <c r="T1615" t="str">
        <f t="shared" si="229"/>
        <v>music/</v>
      </c>
      <c r="U1615" t="str">
        <f t="shared" si="230"/>
        <v>rock</v>
      </c>
      <c r="V1615">
        <f t="shared" si="231"/>
        <v>6</v>
      </c>
      <c r="W1615">
        <f t="shared" si="232"/>
        <v>10</v>
      </c>
    </row>
    <row r="1616" spans="1:23" ht="45" x14ac:dyDescent="0.25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f t="shared" si="233"/>
        <v>41854.5</v>
      </c>
      <c r="K1616">
        <v>1401924769</v>
      </c>
      <c r="L1616" s="14">
        <f t="shared" si="225"/>
        <v>41794.772789351853</v>
      </c>
      <c r="M1616" s="13">
        <f t="shared" si="226"/>
        <v>2014</v>
      </c>
      <c r="N1616" t="b">
        <v>0</v>
      </c>
      <c r="O1616">
        <v>77</v>
      </c>
      <c r="P1616" t="b">
        <v>1</v>
      </c>
      <c r="Q1616" t="s">
        <v>8275</v>
      </c>
      <c r="R1616" s="6">
        <f t="shared" si="227"/>
        <v>2.7E-2</v>
      </c>
      <c r="S1616" s="10">
        <f t="shared" si="228"/>
        <v>66.688311688311686</v>
      </c>
      <c r="T1616" t="str">
        <f t="shared" si="229"/>
        <v>music/</v>
      </c>
      <c r="U1616" t="str">
        <f t="shared" si="230"/>
        <v>rock</v>
      </c>
      <c r="V1616">
        <f t="shared" si="231"/>
        <v>6</v>
      </c>
      <c r="W1616">
        <f t="shared" si="232"/>
        <v>10</v>
      </c>
    </row>
    <row r="1617" spans="1:23" ht="30" x14ac:dyDescent="0.25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f t="shared" si="233"/>
        <v>40889.884212962963</v>
      </c>
      <c r="K1617">
        <v>1319850796</v>
      </c>
      <c r="L1617" s="14">
        <f t="shared" si="225"/>
        <v>40844.842546296291</v>
      </c>
      <c r="M1617" s="13">
        <f t="shared" si="226"/>
        <v>2011</v>
      </c>
      <c r="N1617" t="b">
        <v>0</v>
      </c>
      <c r="O1617">
        <v>136</v>
      </c>
      <c r="P1617" t="b">
        <v>1</v>
      </c>
      <c r="Q1617" t="s">
        <v>8275</v>
      </c>
      <c r="R1617" s="6">
        <f t="shared" si="227"/>
        <v>0.14124999999999999</v>
      </c>
      <c r="S1617" s="10">
        <f t="shared" si="228"/>
        <v>67.132352941176464</v>
      </c>
      <c r="T1617" t="str">
        <f t="shared" si="229"/>
        <v>music/</v>
      </c>
      <c r="U1617" t="str">
        <f t="shared" si="230"/>
        <v>rock</v>
      </c>
      <c r="V1617">
        <f t="shared" si="231"/>
        <v>6</v>
      </c>
      <c r="W1617">
        <f t="shared" si="232"/>
        <v>10</v>
      </c>
    </row>
    <row r="1618" spans="1:23" ht="45" x14ac:dyDescent="0.25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f t="shared" si="233"/>
        <v>41235.708333333328</v>
      </c>
      <c r="K1618">
        <v>1350061821</v>
      </c>
      <c r="L1618" s="14">
        <f t="shared" si="225"/>
        <v>41194.507187499999</v>
      </c>
      <c r="M1618" s="13">
        <f t="shared" si="226"/>
        <v>2012</v>
      </c>
      <c r="N1618" t="b">
        <v>0</v>
      </c>
      <c r="O1618">
        <v>157</v>
      </c>
      <c r="P1618" t="b">
        <v>1</v>
      </c>
      <c r="Q1618" t="s">
        <v>8275</v>
      </c>
      <c r="R1618" s="6">
        <f t="shared" si="227"/>
        <v>4.2000000000000003E-2</v>
      </c>
      <c r="S1618" s="10">
        <f t="shared" si="228"/>
        <v>66.369426751592357</v>
      </c>
      <c r="T1618" t="str">
        <f t="shared" si="229"/>
        <v>music/</v>
      </c>
      <c r="U1618" t="str">
        <f t="shared" si="230"/>
        <v>rock</v>
      </c>
      <c r="V1618">
        <f t="shared" si="231"/>
        <v>6</v>
      </c>
      <c r="W1618">
        <f t="shared" si="232"/>
        <v>10</v>
      </c>
    </row>
    <row r="1619" spans="1:23" ht="30" x14ac:dyDescent="0.25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f t="shared" si="233"/>
        <v>41579.583333333328</v>
      </c>
      <c r="K1619">
        <v>1380470188</v>
      </c>
      <c r="L1619" s="14">
        <f t="shared" si="225"/>
        <v>41546.455879629626</v>
      </c>
      <c r="M1619" s="13">
        <f t="shared" si="226"/>
        <v>2013</v>
      </c>
      <c r="N1619" t="b">
        <v>0</v>
      </c>
      <c r="O1619">
        <v>158</v>
      </c>
      <c r="P1619" t="b">
        <v>1</v>
      </c>
      <c r="Q1619" t="s">
        <v>8275</v>
      </c>
      <c r="R1619" s="6">
        <f t="shared" si="227"/>
        <v>0.45857142857142857</v>
      </c>
      <c r="S1619" s="10">
        <f t="shared" si="228"/>
        <v>64.620253164556956</v>
      </c>
      <c r="T1619" t="str">
        <f t="shared" si="229"/>
        <v>music/</v>
      </c>
      <c r="U1619" t="str">
        <f t="shared" si="230"/>
        <v>rock</v>
      </c>
      <c r="V1619">
        <f t="shared" si="231"/>
        <v>6</v>
      </c>
      <c r="W1619">
        <f t="shared" si="232"/>
        <v>10</v>
      </c>
    </row>
    <row r="1620" spans="1:23" ht="30" x14ac:dyDescent="0.25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f t="shared" si="233"/>
        <v>41341.446006944439</v>
      </c>
      <c r="K1620">
        <v>1359301335</v>
      </c>
      <c r="L1620" s="14">
        <f t="shared" si="225"/>
        <v>41301.446006944439</v>
      </c>
      <c r="M1620" s="13">
        <f t="shared" si="226"/>
        <v>2013</v>
      </c>
      <c r="N1620" t="b">
        <v>0</v>
      </c>
      <c r="O1620">
        <v>27</v>
      </c>
      <c r="P1620" t="b">
        <v>1</v>
      </c>
      <c r="Q1620" t="s">
        <v>8275</v>
      </c>
      <c r="R1620" s="6">
        <f t="shared" si="227"/>
        <v>5.0666666666666665E-2</v>
      </c>
      <c r="S1620" s="10">
        <f t="shared" si="228"/>
        <v>58.370370370370374</v>
      </c>
      <c r="T1620" t="str">
        <f t="shared" si="229"/>
        <v>music/</v>
      </c>
      <c r="U1620" t="str">
        <f t="shared" si="230"/>
        <v>rock</v>
      </c>
      <c r="V1620">
        <f t="shared" si="231"/>
        <v>6</v>
      </c>
      <c r="W1620">
        <f t="shared" si="232"/>
        <v>10</v>
      </c>
    </row>
    <row r="1621" spans="1:23" ht="45" x14ac:dyDescent="0.25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f t="shared" si="233"/>
        <v>41896.977847222217</v>
      </c>
      <c r="K1621">
        <v>1408940886</v>
      </c>
      <c r="L1621" s="14">
        <f t="shared" si="225"/>
        <v>41875.977847222217</v>
      </c>
      <c r="M1621" s="13">
        <f t="shared" si="226"/>
        <v>2014</v>
      </c>
      <c r="N1621" t="b">
        <v>0</v>
      </c>
      <c r="O1621">
        <v>23</v>
      </c>
      <c r="P1621" t="b">
        <v>1</v>
      </c>
      <c r="Q1621" t="s">
        <v>8275</v>
      </c>
      <c r="R1621" s="6">
        <f t="shared" si="227"/>
        <v>0.33333333333333331</v>
      </c>
      <c r="S1621" s="10">
        <f t="shared" si="228"/>
        <v>86.956521739130437</v>
      </c>
      <c r="T1621" t="str">
        <f t="shared" si="229"/>
        <v>music/</v>
      </c>
      <c r="U1621" t="str">
        <f t="shared" si="230"/>
        <v>rock</v>
      </c>
      <c r="V1621">
        <f t="shared" si="231"/>
        <v>6</v>
      </c>
      <c r="W1621">
        <f t="shared" si="232"/>
        <v>10</v>
      </c>
    </row>
    <row r="1622" spans="1:23" ht="30" x14ac:dyDescent="0.25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f t="shared" si="233"/>
        <v>41328.131249999999</v>
      </c>
      <c r="K1622">
        <v>1361002140</v>
      </c>
      <c r="L1622" s="14">
        <f t="shared" si="225"/>
        <v>41321.131249999999</v>
      </c>
      <c r="M1622" s="13">
        <f t="shared" si="226"/>
        <v>2013</v>
      </c>
      <c r="N1622" t="b">
        <v>0</v>
      </c>
      <c r="O1622">
        <v>17</v>
      </c>
      <c r="P1622" t="b">
        <v>1</v>
      </c>
      <c r="Q1622" t="s">
        <v>8275</v>
      </c>
      <c r="R1622" s="6">
        <f t="shared" si="227"/>
        <v>0.13</v>
      </c>
      <c r="S1622" s="10">
        <f t="shared" si="228"/>
        <v>66.470588235294116</v>
      </c>
      <c r="T1622" t="str">
        <f t="shared" si="229"/>
        <v>music/</v>
      </c>
      <c r="U1622" t="str">
        <f t="shared" si="230"/>
        <v>rock</v>
      </c>
      <c r="V1622">
        <f t="shared" si="231"/>
        <v>6</v>
      </c>
      <c r="W1622">
        <f t="shared" si="232"/>
        <v>10</v>
      </c>
    </row>
    <row r="1623" spans="1:23" ht="45" x14ac:dyDescent="0.25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f t="shared" si="233"/>
        <v>41056.957638888889</v>
      </c>
      <c r="K1623">
        <v>1333550015</v>
      </c>
      <c r="L1623" s="14">
        <f t="shared" si="225"/>
        <v>41003.398321759254</v>
      </c>
      <c r="M1623" s="13">
        <f t="shared" si="226"/>
        <v>2012</v>
      </c>
      <c r="N1623" t="b">
        <v>0</v>
      </c>
      <c r="O1623">
        <v>37</v>
      </c>
      <c r="P1623" t="b">
        <v>1</v>
      </c>
      <c r="Q1623" t="s">
        <v>8275</v>
      </c>
      <c r="R1623" s="6">
        <f t="shared" si="227"/>
        <v>0.21199999999999999</v>
      </c>
      <c r="S1623" s="10">
        <f t="shared" si="228"/>
        <v>163.78378378378378</v>
      </c>
      <c r="T1623" t="str">
        <f t="shared" si="229"/>
        <v>music/</v>
      </c>
      <c r="U1623" t="str">
        <f t="shared" si="230"/>
        <v>rock</v>
      </c>
      <c r="V1623">
        <f t="shared" si="231"/>
        <v>6</v>
      </c>
      <c r="W1623">
        <f t="shared" si="232"/>
        <v>10</v>
      </c>
    </row>
    <row r="1624" spans="1:23" ht="45" x14ac:dyDescent="0.25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f t="shared" si="233"/>
        <v>41990.124305555553</v>
      </c>
      <c r="K1624">
        <v>1415343874</v>
      </c>
      <c r="L1624" s="14">
        <f t="shared" si="225"/>
        <v>41950.086504629631</v>
      </c>
      <c r="M1624" s="13">
        <f t="shared" si="226"/>
        <v>2014</v>
      </c>
      <c r="N1624" t="b">
        <v>0</v>
      </c>
      <c r="O1624">
        <v>65</v>
      </c>
      <c r="P1624" t="b">
        <v>1</v>
      </c>
      <c r="Q1624" t="s">
        <v>8275</v>
      </c>
      <c r="R1624" s="6">
        <f t="shared" si="227"/>
        <v>1.7246376811594202E-2</v>
      </c>
      <c r="S1624" s="10">
        <f t="shared" si="228"/>
        <v>107.98461538461538</v>
      </c>
      <c r="T1624" t="str">
        <f t="shared" si="229"/>
        <v>music/</v>
      </c>
      <c r="U1624" t="str">
        <f t="shared" si="230"/>
        <v>rock</v>
      </c>
      <c r="V1624">
        <f t="shared" si="231"/>
        <v>6</v>
      </c>
      <c r="W1624">
        <f t="shared" si="232"/>
        <v>10</v>
      </c>
    </row>
    <row r="1625" spans="1:23" ht="45" x14ac:dyDescent="0.25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f t="shared" si="233"/>
        <v>41513.480196759258</v>
      </c>
      <c r="K1625">
        <v>1372437089</v>
      </c>
      <c r="L1625" s="14">
        <f t="shared" si="225"/>
        <v>41453.480196759258</v>
      </c>
      <c r="M1625" s="13">
        <f t="shared" si="226"/>
        <v>2013</v>
      </c>
      <c r="N1625" t="b">
        <v>0</v>
      </c>
      <c r="O1625">
        <v>18</v>
      </c>
      <c r="P1625" t="b">
        <v>1</v>
      </c>
      <c r="Q1625" t="s">
        <v>8275</v>
      </c>
      <c r="R1625" s="6">
        <f t="shared" si="227"/>
        <v>1.0666666666666666E-2</v>
      </c>
      <c r="S1625" s="10">
        <f t="shared" si="228"/>
        <v>42.111111111111114</v>
      </c>
      <c r="T1625" t="str">
        <f t="shared" si="229"/>
        <v>music/</v>
      </c>
      <c r="U1625" t="str">
        <f t="shared" si="230"/>
        <v>rock</v>
      </c>
      <c r="V1625">
        <f t="shared" si="231"/>
        <v>6</v>
      </c>
      <c r="W1625">
        <f t="shared" si="232"/>
        <v>10</v>
      </c>
    </row>
    <row r="1626" spans="1:23" ht="30" x14ac:dyDescent="0.25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f t="shared" si="233"/>
        <v>41283.158969907403</v>
      </c>
      <c r="K1626">
        <v>1354265335</v>
      </c>
      <c r="L1626" s="14">
        <f t="shared" si="225"/>
        <v>41243.158969907403</v>
      </c>
      <c r="M1626" s="13">
        <f t="shared" si="226"/>
        <v>2012</v>
      </c>
      <c r="N1626" t="b">
        <v>0</v>
      </c>
      <c r="O1626">
        <v>25</v>
      </c>
      <c r="P1626" t="b">
        <v>1</v>
      </c>
      <c r="Q1626" t="s">
        <v>8275</v>
      </c>
      <c r="R1626" s="6">
        <f t="shared" si="227"/>
        <v>0.18</v>
      </c>
      <c r="S1626" s="10">
        <f t="shared" si="228"/>
        <v>47.2</v>
      </c>
      <c r="T1626" t="str">
        <f t="shared" si="229"/>
        <v>music/</v>
      </c>
      <c r="U1626" t="str">
        <f t="shared" si="230"/>
        <v>rock</v>
      </c>
      <c r="V1626">
        <f t="shared" si="231"/>
        <v>6</v>
      </c>
      <c r="W1626">
        <f t="shared" si="232"/>
        <v>10</v>
      </c>
    </row>
    <row r="1627" spans="1:23" ht="45" x14ac:dyDescent="0.25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f t="shared" si="233"/>
        <v>41163.491354166668</v>
      </c>
      <c r="K1627">
        <v>1344962853</v>
      </c>
      <c r="L1627" s="14">
        <f t="shared" si="225"/>
        <v>41135.491354166668</v>
      </c>
      <c r="M1627" s="13">
        <f t="shared" si="226"/>
        <v>2012</v>
      </c>
      <c r="N1627" t="b">
        <v>0</v>
      </c>
      <c r="O1627">
        <v>104</v>
      </c>
      <c r="P1627" t="b">
        <v>1</v>
      </c>
      <c r="Q1627" t="s">
        <v>8275</v>
      </c>
      <c r="R1627" s="6">
        <f t="shared" si="227"/>
        <v>0.55333333333333334</v>
      </c>
      <c r="S1627" s="10">
        <f t="shared" si="228"/>
        <v>112.01923076923077</v>
      </c>
      <c r="T1627" t="str">
        <f t="shared" si="229"/>
        <v>music/</v>
      </c>
      <c r="U1627" t="str">
        <f t="shared" si="230"/>
        <v>rock</v>
      </c>
      <c r="V1627">
        <f t="shared" si="231"/>
        <v>6</v>
      </c>
      <c r="W1627">
        <f t="shared" si="232"/>
        <v>10</v>
      </c>
    </row>
    <row r="1628" spans="1:23" ht="45" x14ac:dyDescent="0.25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f t="shared" si="233"/>
        <v>41609.681331018517</v>
      </c>
      <c r="K1628">
        <v>1383337267</v>
      </c>
      <c r="L1628" s="14">
        <f t="shared" si="225"/>
        <v>41579.639664351846</v>
      </c>
      <c r="M1628" s="13">
        <f t="shared" si="226"/>
        <v>2013</v>
      </c>
      <c r="N1628" t="b">
        <v>0</v>
      </c>
      <c r="O1628">
        <v>108</v>
      </c>
      <c r="P1628" t="b">
        <v>1</v>
      </c>
      <c r="Q1628" t="s">
        <v>8275</v>
      </c>
      <c r="R1628" s="6">
        <f t="shared" si="227"/>
        <v>1.1875E-2</v>
      </c>
      <c r="S1628" s="10">
        <f t="shared" si="228"/>
        <v>74.953703703703709</v>
      </c>
      <c r="T1628" t="str">
        <f t="shared" si="229"/>
        <v>music/</v>
      </c>
      <c r="U1628" t="str">
        <f t="shared" si="230"/>
        <v>rock</v>
      </c>
      <c r="V1628">
        <f t="shared" si="231"/>
        <v>6</v>
      </c>
      <c r="W1628">
        <f t="shared" si="232"/>
        <v>10</v>
      </c>
    </row>
    <row r="1629" spans="1:23" ht="45" x14ac:dyDescent="0.25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f t="shared" si="233"/>
        <v>41238.999305555553</v>
      </c>
      <c r="K1629">
        <v>1351011489</v>
      </c>
      <c r="L1629" s="14">
        <f t="shared" si="225"/>
        <v>41205.498715277776</v>
      </c>
      <c r="M1629" s="13">
        <f t="shared" si="226"/>
        <v>2012</v>
      </c>
      <c r="N1629" t="b">
        <v>0</v>
      </c>
      <c r="O1629">
        <v>38</v>
      </c>
      <c r="P1629" t="b">
        <v>1</v>
      </c>
      <c r="Q1629" t="s">
        <v>8275</v>
      </c>
      <c r="R1629" s="6">
        <f t="shared" si="227"/>
        <v>0.17</v>
      </c>
      <c r="S1629" s="10">
        <f t="shared" si="228"/>
        <v>61.578947368421055</v>
      </c>
      <c r="T1629" t="str">
        <f t="shared" si="229"/>
        <v>music/</v>
      </c>
      <c r="U1629" t="str">
        <f t="shared" si="230"/>
        <v>rock</v>
      </c>
      <c r="V1629">
        <f t="shared" si="231"/>
        <v>6</v>
      </c>
      <c r="W1629">
        <f t="shared" si="232"/>
        <v>10</v>
      </c>
    </row>
    <row r="1630" spans="1:23" ht="30" x14ac:dyDescent="0.25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f t="shared" si="233"/>
        <v>41807.528726851851</v>
      </c>
      <c r="K1630">
        <v>1400175682</v>
      </c>
      <c r="L1630" s="14">
        <f t="shared" si="225"/>
        <v>41774.528726851851</v>
      </c>
      <c r="M1630" s="13">
        <f t="shared" si="226"/>
        <v>2014</v>
      </c>
      <c r="N1630" t="b">
        <v>0</v>
      </c>
      <c r="O1630">
        <v>88</v>
      </c>
      <c r="P1630" t="b">
        <v>1</v>
      </c>
      <c r="Q1630" t="s">
        <v>8275</v>
      </c>
      <c r="R1630" s="6">
        <f t="shared" si="227"/>
        <v>9.2499999999999995E-3</v>
      </c>
      <c r="S1630" s="10">
        <f t="shared" si="228"/>
        <v>45.875</v>
      </c>
      <c r="T1630" t="str">
        <f t="shared" si="229"/>
        <v>music/</v>
      </c>
      <c r="U1630" t="str">
        <f t="shared" si="230"/>
        <v>rock</v>
      </c>
      <c r="V1630">
        <f t="shared" si="231"/>
        <v>6</v>
      </c>
      <c r="W1630">
        <f t="shared" si="232"/>
        <v>10</v>
      </c>
    </row>
    <row r="1631" spans="1:23" ht="30" x14ac:dyDescent="0.25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f t="shared" si="233"/>
        <v>41690.658946759257</v>
      </c>
      <c r="K1631">
        <v>1389041333</v>
      </c>
      <c r="L1631" s="14">
        <f t="shared" si="225"/>
        <v>41645.658946759257</v>
      </c>
      <c r="M1631" s="13">
        <f t="shared" si="226"/>
        <v>2014</v>
      </c>
      <c r="N1631" t="b">
        <v>0</v>
      </c>
      <c r="O1631">
        <v>82</v>
      </c>
      <c r="P1631" t="b">
        <v>1</v>
      </c>
      <c r="Q1631" t="s">
        <v>8275</v>
      </c>
      <c r="R1631" s="6">
        <f t="shared" si="227"/>
        <v>3.6666666666666667E-2</v>
      </c>
      <c r="S1631" s="10">
        <f t="shared" si="228"/>
        <v>75.853658536585371</v>
      </c>
      <c r="T1631" t="str">
        <f t="shared" si="229"/>
        <v>music/</v>
      </c>
      <c r="U1631" t="str">
        <f t="shared" si="230"/>
        <v>rock</v>
      </c>
      <c r="V1631">
        <f t="shared" si="231"/>
        <v>6</v>
      </c>
      <c r="W1631">
        <f t="shared" si="232"/>
        <v>10</v>
      </c>
    </row>
    <row r="1632" spans="1:23" ht="45" x14ac:dyDescent="0.25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f t="shared" si="233"/>
        <v>40970.082638888889</v>
      </c>
      <c r="K1632">
        <v>1328040375</v>
      </c>
      <c r="L1632" s="14">
        <f t="shared" si="225"/>
        <v>40939.629340277774</v>
      </c>
      <c r="M1632" s="13">
        <f t="shared" si="226"/>
        <v>2012</v>
      </c>
      <c r="N1632" t="b">
        <v>0</v>
      </c>
      <c r="O1632">
        <v>126</v>
      </c>
      <c r="P1632" t="b">
        <v>1</v>
      </c>
      <c r="Q1632" t="s">
        <v>8275</v>
      </c>
      <c r="R1632" s="6">
        <f t="shared" si="227"/>
        <v>1.6525000000000001</v>
      </c>
      <c r="S1632" s="10">
        <f t="shared" si="228"/>
        <v>84.206349206349202</v>
      </c>
      <c r="T1632" t="str">
        <f t="shared" si="229"/>
        <v>music/</v>
      </c>
      <c r="U1632" t="str">
        <f t="shared" si="230"/>
        <v>rock</v>
      </c>
      <c r="V1632">
        <f t="shared" si="231"/>
        <v>6</v>
      </c>
      <c r="W1632">
        <f t="shared" si="232"/>
        <v>10</v>
      </c>
    </row>
    <row r="1633" spans="1:23" ht="45" x14ac:dyDescent="0.25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f t="shared" si="233"/>
        <v>41194.65116898148</v>
      </c>
      <c r="K1633">
        <v>1347482261</v>
      </c>
      <c r="L1633" s="14">
        <f t="shared" si="225"/>
        <v>41164.65116898148</v>
      </c>
      <c r="M1633" s="13">
        <f t="shared" si="226"/>
        <v>2012</v>
      </c>
      <c r="N1633" t="b">
        <v>0</v>
      </c>
      <c r="O1633">
        <v>133</v>
      </c>
      <c r="P1633" t="b">
        <v>1</v>
      </c>
      <c r="Q1633" t="s">
        <v>8275</v>
      </c>
      <c r="R1633" s="6">
        <f t="shared" si="227"/>
        <v>0.55910000000000004</v>
      </c>
      <c r="S1633" s="10">
        <f t="shared" si="228"/>
        <v>117.22556390977444</v>
      </c>
      <c r="T1633" t="str">
        <f t="shared" si="229"/>
        <v>music/</v>
      </c>
      <c r="U1633" t="str">
        <f t="shared" si="230"/>
        <v>rock</v>
      </c>
      <c r="V1633">
        <f t="shared" si="231"/>
        <v>6</v>
      </c>
      <c r="W1633">
        <f t="shared" si="232"/>
        <v>10</v>
      </c>
    </row>
    <row r="1634" spans="1:23" ht="45" x14ac:dyDescent="0.25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f t="shared" si="233"/>
        <v>40810.132569444446</v>
      </c>
      <c r="K1634">
        <v>1311667854</v>
      </c>
      <c r="L1634" s="14">
        <f t="shared" si="225"/>
        <v>40750.132569444446</v>
      </c>
      <c r="M1634" s="13">
        <f t="shared" si="226"/>
        <v>2011</v>
      </c>
      <c r="N1634" t="b">
        <v>0</v>
      </c>
      <c r="O1634">
        <v>47</v>
      </c>
      <c r="P1634" t="b">
        <v>1</v>
      </c>
      <c r="Q1634" t="s">
        <v>8275</v>
      </c>
      <c r="R1634" s="6">
        <f t="shared" si="227"/>
        <v>1.6250000000000001E-2</v>
      </c>
      <c r="S1634" s="10">
        <f t="shared" si="228"/>
        <v>86.489361702127653</v>
      </c>
      <c r="T1634" t="str">
        <f t="shared" si="229"/>
        <v>music/</v>
      </c>
      <c r="U1634" t="str">
        <f t="shared" si="230"/>
        <v>rock</v>
      </c>
      <c r="V1634">
        <f t="shared" si="231"/>
        <v>6</v>
      </c>
      <c r="W1634">
        <f t="shared" si="232"/>
        <v>10</v>
      </c>
    </row>
    <row r="1635" spans="1:23" ht="45" x14ac:dyDescent="0.25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f t="shared" si="233"/>
        <v>40924</v>
      </c>
      <c r="K1635">
        <v>1324329156</v>
      </c>
      <c r="L1635" s="14">
        <f t="shared" si="225"/>
        <v>40896.675416666665</v>
      </c>
      <c r="M1635" s="13">
        <f t="shared" si="226"/>
        <v>2011</v>
      </c>
      <c r="N1635" t="b">
        <v>0</v>
      </c>
      <c r="O1635">
        <v>58</v>
      </c>
      <c r="P1635" t="b">
        <v>1</v>
      </c>
      <c r="Q1635" t="s">
        <v>8275</v>
      </c>
      <c r="R1635" s="6">
        <f t="shared" si="227"/>
        <v>0</v>
      </c>
      <c r="S1635" s="10">
        <f t="shared" si="228"/>
        <v>172.41379310344828</v>
      </c>
      <c r="T1635" t="str">
        <f t="shared" si="229"/>
        <v>music/</v>
      </c>
      <c r="U1635" t="str">
        <f t="shared" si="230"/>
        <v>rock</v>
      </c>
      <c r="V1635">
        <f t="shared" si="231"/>
        <v>6</v>
      </c>
      <c r="W1635">
        <f t="shared" si="232"/>
        <v>10</v>
      </c>
    </row>
    <row r="1636" spans="1:23" ht="30" x14ac:dyDescent="0.25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f t="shared" si="233"/>
        <v>40696.040972222218</v>
      </c>
      <c r="K1636">
        <v>1303706001</v>
      </c>
      <c r="L1636" s="14">
        <f t="shared" si="225"/>
        <v>40657.981493055551</v>
      </c>
      <c r="M1636" s="13">
        <f t="shared" si="226"/>
        <v>2011</v>
      </c>
      <c r="N1636" t="b">
        <v>0</v>
      </c>
      <c r="O1636">
        <v>32</v>
      </c>
      <c r="P1636" t="b">
        <v>1</v>
      </c>
      <c r="Q1636" t="s">
        <v>8275</v>
      </c>
      <c r="R1636" s="6">
        <f t="shared" si="227"/>
        <v>5.0000000000000001E-3</v>
      </c>
      <c r="S1636" s="10">
        <f t="shared" si="228"/>
        <v>62.8125</v>
      </c>
      <c r="T1636" t="str">
        <f t="shared" si="229"/>
        <v>music/</v>
      </c>
      <c r="U1636" t="str">
        <f t="shared" si="230"/>
        <v>rock</v>
      </c>
      <c r="V1636">
        <f t="shared" si="231"/>
        <v>6</v>
      </c>
      <c r="W1636">
        <f t="shared" si="232"/>
        <v>10</v>
      </c>
    </row>
    <row r="1637" spans="1:23" ht="45" x14ac:dyDescent="0.25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f t="shared" si="233"/>
        <v>42562.660428240742</v>
      </c>
      <c r="K1637">
        <v>1463086261</v>
      </c>
      <c r="L1637" s="14">
        <f t="shared" si="225"/>
        <v>42502.660428240742</v>
      </c>
      <c r="M1637" s="13">
        <f t="shared" si="226"/>
        <v>2016</v>
      </c>
      <c r="N1637" t="b">
        <v>0</v>
      </c>
      <c r="O1637">
        <v>37</v>
      </c>
      <c r="P1637" t="b">
        <v>1</v>
      </c>
      <c r="Q1637" t="s">
        <v>8275</v>
      </c>
      <c r="R1637" s="6">
        <f t="shared" si="227"/>
        <v>0.253</v>
      </c>
      <c r="S1637" s="10">
        <f t="shared" si="228"/>
        <v>67.729729729729726</v>
      </c>
      <c r="T1637" t="str">
        <f t="shared" si="229"/>
        <v>music/</v>
      </c>
      <c r="U1637" t="str">
        <f t="shared" si="230"/>
        <v>rock</v>
      </c>
      <c r="V1637">
        <f t="shared" si="231"/>
        <v>6</v>
      </c>
      <c r="W1637">
        <f t="shared" si="232"/>
        <v>10</v>
      </c>
    </row>
    <row r="1638" spans="1:23" ht="45" x14ac:dyDescent="0.25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f t="shared" si="233"/>
        <v>40705.958333333328</v>
      </c>
      <c r="K1638">
        <v>1304129088</v>
      </c>
      <c r="L1638" s="14">
        <f t="shared" si="225"/>
        <v>40662.878333333334</v>
      </c>
      <c r="M1638" s="13">
        <f t="shared" si="226"/>
        <v>2011</v>
      </c>
      <c r="N1638" t="b">
        <v>0</v>
      </c>
      <c r="O1638">
        <v>87</v>
      </c>
      <c r="P1638" t="b">
        <v>1</v>
      </c>
      <c r="Q1638" t="s">
        <v>8275</v>
      </c>
      <c r="R1638" s="6">
        <f t="shared" si="227"/>
        <v>3.5555555555555556E-2</v>
      </c>
      <c r="S1638" s="10">
        <f t="shared" si="228"/>
        <v>53.5632183908046</v>
      </c>
      <c r="T1638" t="str">
        <f t="shared" si="229"/>
        <v>music/</v>
      </c>
      <c r="U1638" t="str">
        <f t="shared" si="230"/>
        <v>rock</v>
      </c>
      <c r="V1638">
        <f t="shared" si="231"/>
        <v>6</v>
      </c>
      <c r="W1638">
        <f t="shared" si="232"/>
        <v>10</v>
      </c>
    </row>
    <row r="1639" spans="1:23" ht="45" x14ac:dyDescent="0.25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f t="shared" si="233"/>
        <v>40178.777083333327</v>
      </c>
      <c r="K1639">
        <v>1257444140</v>
      </c>
      <c r="L1639" s="14">
        <f t="shared" si="225"/>
        <v>40122.543287037035</v>
      </c>
      <c r="M1639" s="13">
        <f t="shared" si="226"/>
        <v>2009</v>
      </c>
      <c r="N1639" t="b">
        <v>0</v>
      </c>
      <c r="O1639">
        <v>15</v>
      </c>
      <c r="P1639" t="b">
        <v>1</v>
      </c>
      <c r="Q1639" t="s">
        <v>8275</v>
      </c>
      <c r="R1639" s="6">
        <f t="shared" si="227"/>
        <v>3.7999999999999999E-2</v>
      </c>
      <c r="S1639" s="10">
        <f t="shared" si="228"/>
        <v>34.6</v>
      </c>
      <c r="T1639" t="str">
        <f t="shared" si="229"/>
        <v>music/</v>
      </c>
      <c r="U1639" t="str">
        <f t="shared" si="230"/>
        <v>rock</v>
      </c>
      <c r="V1639">
        <f t="shared" si="231"/>
        <v>6</v>
      </c>
      <c r="W1639">
        <f t="shared" si="232"/>
        <v>10</v>
      </c>
    </row>
    <row r="1640" spans="1:23" ht="30" x14ac:dyDescent="0.25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f t="shared" si="233"/>
        <v>41333.684027777774</v>
      </c>
      <c r="K1640">
        <v>1358180968</v>
      </c>
      <c r="L1640" s="14">
        <f t="shared" si="225"/>
        <v>41288.478796296295</v>
      </c>
      <c r="M1640" s="13">
        <f t="shared" si="226"/>
        <v>2013</v>
      </c>
      <c r="N1640" t="b">
        <v>0</v>
      </c>
      <c r="O1640">
        <v>27</v>
      </c>
      <c r="P1640" t="b">
        <v>1</v>
      </c>
      <c r="Q1640" t="s">
        <v>8275</v>
      </c>
      <c r="R1640" s="6">
        <f t="shared" si="227"/>
        <v>0.05</v>
      </c>
      <c r="S1640" s="10">
        <f t="shared" si="228"/>
        <v>38.888888888888886</v>
      </c>
      <c r="T1640" t="str">
        <f t="shared" si="229"/>
        <v>music/</v>
      </c>
      <c r="U1640" t="str">
        <f t="shared" si="230"/>
        <v>rock</v>
      </c>
      <c r="V1640">
        <f t="shared" si="231"/>
        <v>6</v>
      </c>
      <c r="W1640">
        <f t="shared" si="232"/>
        <v>10</v>
      </c>
    </row>
    <row r="1641" spans="1:23" ht="45" x14ac:dyDescent="0.25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f t="shared" si="233"/>
        <v>40971.444039351853</v>
      </c>
      <c r="K1641">
        <v>1328197165</v>
      </c>
      <c r="L1641" s="14">
        <f t="shared" si="225"/>
        <v>40941.444039351853</v>
      </c>
      <c r="M1641" s="13">
        <f t="shared" si="226"/>
        <v>2012</v>
      </c>
      <c r="N1641" t="b">
        <v>0</v>
      </c>
      <c r="O1641">
        <v>19</v>
      </c>
      <c r="P1641" t="b">
        <v>1</v>
      </c>
      <c r="Q1641" t="s">
        <v>8275</v>
      </c>
      <c r="R1641" s="6">
        <f t="shared" si="227"/>
        <v>0</v>
      </c>
      <c r="S1641" s="10">
        <f t="shared" si="228"/>
        <v>94.736842105263165</v>
      </c>
      <c r="T1641" t="str">
        <f t="shared" si="229"/>
        <v>music/</v>
      </c>
      <c r="U1641" t="str">
        <f t="shared" si="230"/>
        <v>rock</v>
      </c>
      <c r="V1641">
        <f t="shared" si="231"/>
        <v>6</v>
      </c>
      <c r="W1641">
        <f t="shared" si="232"/>
        <v>10</v>
      </c>
    </row>
    <row r="1642" spans="1:23" ht="45" x14ac:dyDescent="0.25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f t="shared" si="233"/>
        <v>40392.874305555553</v>
      </c>
      <c r="K1642">
        <v>1279603955</v>
      </c>
      <c r="L1642" s="14">
        <f t="shared" si="225"/>
        <v>40379.022627314815</v>
      </c>
      <c r="M1642" s="13">
        <f t="shared" si="226"/>
        <v>2010</v>
      </c>
      <c r="N1642" t="b">
        <v>0</v>
      </c>
      <c r="O1642">
        <v>17</v>
      </c>
      <c r="P1642" t="b">
        <v>1</v>
      </c>
      <c r="Q1642" t="s">
        <v>8275</v>
      </c>
      <c r="R1642" s="6">
        <f t="shared" si="227"/>
        <v>0.69860000000000011</v>
      </c>
      <c r="S1642" s="10">
        <f t="shared" si="228"/>
        <v>39.967058823529413</v>
      </c>
      <c r="T1642" t="str">
        <f t="shared" si="229"/>
        <v>music/</v>
      </c>
      <c r="U1642" t="str">
        <f t="shared" si="230"/>
        <v>rock</v>
      </c>
      <c r="V1642">
        <f t="shared" si="231"/>
        <v>6</v>
      </c>
      <c r="W1642">
        <f t="shared" si="232"/>
        <v>10</v>
      </c>
    </row>
    <row r="1643" spans="1:23" ht="30" x14ac:dyDescent="0.25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f t="shared" si="233"/>
        <v>41992.388240740744</v>
      </c>
      <c r="K1643">
        <v>1416406744</v>
      </c>
      <c r="L1643" s="14">
        <f t="shared" si="225"/>
        <v>41962.388240740744</v>
      </c>
      <c r="M1643" s="13">
        <f t="shared" si="226"/>
        <v>2014</v>
      </c>
      <c r="N1643" t="b">
        <v>0</v>
      </c>
      <c r="O1643">
        <v>26</v>
      </c>
      <c r="P1643" t="b">
        <v>1</v>
      </c>
      <c r="Q1643" t="s">
        <v>8291</v>
      </c>
      <c r="R1643" s="6">
        <f t="shared" si="227"/>
        <v>1.4E-2</v>
      </c>
      <c r="S1643" s="10">
        <f t="shared" si="228"/>
        <v>97.5</v>
      </c>
      <c r="T1643" t="str">
        <f t="shared" si="229"/>
        <v>music/</v>
      </c>
      <c r="U1643" t="str">
        <f t="shared" si="230"/>
        <v>pop</v>
      </c>
      <c r="V1643">
        <f t="shared" si="231"/>
        <v>6</v>
      </c>
      <c r="W1643">
        <f t="shared" si="232"/>
        <v>9</v>
      </c>
    </row>
    <row r="1644" spans="1:23" ht="45" x14ac:dyDescent="0.25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f t="shared" si="233"/>
        <v>40707.816284722219</v>
      </c>
      <c r="K1644">
        <v>1306283727</v>
      </c>
      <c r="L1644" s="14">
        <f t="shared" si="225"/>
        <v>40687.816284722219</v>
      </c>
      <c r="M1644" s="13">
        <f t="shared" si="226"/>
        <v>2011</v>
      </c>
      <c r="N1644" t="b">
        <v>0</v>
      </c>
      <c r="O1644">
        <v>28</v>
      </c>
      <c r="P1644" t="b">
        <v>1</v>
      </c>
      <c r="Q1644" t="s">
        <v>8291</v>
      </c>
      <c r="R1644" s="6">
        <f t="shared" si="227"/>
        <v>0</v>
      </c>
      <c r="S1644" s="10">
        <f t="shared" si="228"/>
        <v>42.857142857142854</v>
      </c>
      <c r="T1644" t="str">
        <f t="shared" si="229"/>
        <v>music/</v>
      </c>
      <c r="U1644" t="str">
        <f t="shared" si="230"/>
        <v>pop</v>
      </c>
      <c r="V1644">
        <f t="shared" si="231"/>
        <v>6</v>
      </c>
      <c r="W1644">
        <f t="shared" si="232"/>
        <v>9</v>
      </c>
    </row>
    <row r="1645" spans="1:23" ht="30" x14ac:dyDescent="0.25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f t="shared" si="233"/>
        <v>41176.615879629629</v>
      </c>
      <c r="K1645">
        <v>1345924012</v>
      </c>
      <c r="L1645" s="14">
        <f t="shared" si="225"/>
        <v>41146.615879629629</v>
      </c>
      <c r="M1645" s="13">
        <f t="shared" si="226"/>
        <v>2012</v>
      </c>
      <c r="N1645" t="b">
        <v>0</v>
      </c>
      <c r="O1645">
        <v>37</v>
      </c>
      <c r="P1645" t="b">
        <v>1</v>
      </c>
      <c r="Q1645" t="s">
        <v>8291</v>
      </c>
      <c r="R1645" s="6">
        <f t="shared" si="227"/>
        <v>0.247</v>
      </c>
      <c r="S1645" s="10">
        <f t="shared" si="228"/>
        <v>168.51351351351352</v>
      </c>
      <c r="T1645" t="str">
        <f t="shared" si="229"/>
        <v>music/</v>
      </c>
      <c r="U1645" t="str">
        <f t="shared" si="230"/>
        <v>pop</v>
      </c>
      <c r="V1645">
        <f t="shared" si="231"/>
        <v>6</v>
      </c>
      <c r="W1645">
        <f t="shared" si="232"/>
        <v>9</v>
      </c>
    </row>
    <row r="1646" spans="1:23" ht="45" x14ac:dyDescent="0.25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f t="shared" si="233"/>
        <v>41234.893055555549</v>
      </c>
      <c r="K1646">
        <v>1348363560</v>
      </c>
      <c r="L1646" s="14">
        <f t="shared" si="225"/>
        <v>41174.851388888885</v>
      </c>
      <c r="M1646" s="13">
        <f t="shared" si="226"/>
        <v>2012</v>
      </c>
      <c r="N1646" t="b">
        <v>0</v>
      </c>
      <c r="O1646">
        <v>128</v>
      </c>
      <c r="P1646" t="b">
        <v>1</v>
      </c>
      <c r="Q1646" t="s">
        <v>8291</v>
      </c>
      <c r="R1646" s="6">
        <f t="shared" si="227"/>
        <v>9.5000000000000001E-2</v>
      </c>
      <c r="S1646" s="10">
        <f t="shared" si="228"/>
        <v>85.546875</v>
      </c>
      <c r="T1646" t="str">
        <f t="shared" si="229"/>
        <v>music/</v>
      </c>
      <c r="U1646" t="str">
        <f t="shared" si="230"/>
        <v>pop</v>
      </c>
      <c r="V1646">
        <f t="shared" si="231"/>
        <v>6</v>
      </c>
      <c r="W1646">
        <f t="shared" si="232"/>
        <v>9</v>
      </c>
    </row>
    <row r="1647" spans="1:23" ht="45" x14ac:dyDescent="0.25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f t="shared" si="233"/>
        <v>41535.40902777778</v>
      </c>
      <c r="K1647">
        <v>1378306140</v>
      </c>
      <c r="L1647" s="14">
        <f t="shared" si="225"/>
        <v>41521.40902777778</v>
      </c>
      <c r="M1647" s="13">
        <f t="shared" si="226"/>
        <v>2013</v>
      </c>
      <c r="N1647" t="b">
        <v>0</v>
      </c>
      <c r="O1647">
        <v>10</v>
      </c>
      <c r="P1647" t="b">
        <v>1</v>
      </c>
      <c r="Q1647" t="s">
        <v>8291</v>
      </c>
      <c r="R1647" s="6">
        <f t="shared" si="227"/>
        <v>0.108</v>
      </c>
      <c r="S1647" s="10">
        <f t="shared" si="228"/>
        <v>554</v>
      </c>
      <c r="T1647" t="str">
        <f t="shared" si="229"/>
        <v>music/</v>
      </c>
      <c r="U1647" t="str">
        <f t="shared" si="230"/>
        <v>pop</v>
      </c>
      <c r="V1647">
        <f t="shared" si="231"/>
        <v>6</v>
      </c>
      <c r="W1647">
        <f t="shared" si="232"/>
        <v>9</v>
      </c>
    </row>
    <row r="1648" spans="1:23" ht="45" x14ac:dyDescent="0.25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f t="shared" si="233"/>
        <v>41865.549305555549</v>
      </c>
      <c r="K1648">
        <v>1405248503</v>
      </c>
      <c r="L1648" s="14">
        <f t="shared" si="225"/>
        <v>41833.241932870369</v>
      </c>
      <c r="M1648" s="13">
        <f t="shared" si="226"/>
        <v>2014</v>
      </c>
      <c r="N1648" t="b">
        <v>0</v>
      </c>
      <c r="O1648">
        <v>83</v>
      </c>
      <c r="P1648" t="b">
        <v>1</v>
      </c>
      <c r="Q1648" t="s">
        <v>8291</v>
      </c>
      <c r="R1648" s="6">
        <f t="shared" si="227"/>
        <v>0.10199999999999999</v>
      </c>
      <c r="S1648" s="10">
        <f t="shared" si="228"/>
        <v>26.554216867469879</v>
      </c>
      <c r="T1648" t="str">
        <f t="shared" si="229"/>
        <v>music/</v>
      </c>
      <c r="U1648" t="str">
        <f t="shared" si="230"/>
        <v>pop</v>
      </c>
      <c r="V1648">
        <f t="shared" si="231"/>
        <v>6</v>
      </c>
      <c r="W1648">
        <f t="shared" si="232"/>
        <v>9</v>
      </c>
    </row>
    <row r="1649" spans="1:23" ht="45" x14ac:dyDescent="0.25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f t="shared" si="233"/>
        <v>41069.201122685183</v>
      </c>
      <c r="K1649">
        <v>1336643377</v>
      </c>
      <c r="L1649" s="14">
        <f t="shared" si="225"/>
        <v>41039.201122685183</v>
      </c>
      <c r="M1649" s="13">
        <f t="shared" si="226"/>
        <v>2012</v>
      </c>
      <c r="N1649" t="b">
        <v>0</v>
      </c>
      <c r="O1649">
        <v>46</v>
      </c>
      <c r="P1649" t="b">
        <v>1</v>
      </c>
      <c r="Q1649" t="s">
        <v>8291</v>
      </c>
      <c r="R1649" s="6">
        <f t="shared" si="227"/>
        <v>4.7199999999999999E-2</v>
      </c>
      <c r="S1649" s="10">
        <f t="shared" si="228"/>
        <v>113.82608695652173</v>
      </c>
      <c r="T1649" t="str">
        <f t="shared" si="229"/>
        <v>music/</v>
      </c>
      <c r="U1649" t="str">
        <f t="shared" si="230"/>
        <v>pop</v>
      </c>
      <c r="V1649">
        <f t="shared" si="231"/>
        <v>6</v>
      </c>
      <c r="W1649">
        <f t="shared" si="232"/>
        <v>9</v>
      </c>
    </row>
    <row r="1650" spans="1:23" ht="45" x14ac:dyDescent="0.25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f t="shared" si="233"/>
        <v>40622.454652777778</v>
      </c>
      <c r="K1650">
        <v>1298048082</v>
      </c>
      <c r="L1650" s="14">
        <f t="shared" si="225"/>
        <v>40592.496319444443</v>
      </c>
      <c r="M1650" s="13">
        <f t="shared" si="226"/>
        <v>2011</v>
      </c>
      <c r="N1650" t="b">
        <v>0</v>
      </c>
      <c r="O1650">
        <v>90</v>
      </c>
      <c r="P1650" t="b">
        <v>1</v>
      </c>
      <c r="Q1650" t="s">
        <v>8291</v>
      </c>
      <c r="R1650" s="6">
        <f t="shared" si="227"/>
        <v>0.25260869565217392</v>
      </c>
      <c r="S1650" s="10">
        <f t="shared" si="228"/>
        <v>32.011111111111113</v>
      </c>
      <c r="T1650" t="str">
        <f t="shared" si="229"/>
        <v>music/</v>
      </c>
      <c r="U1650" t="str">
        <f t="shared" si="230"/>
        <v>pop</v>
      </c>
      <c r="V1650">
        <f t="shared" si="231"/>
        <v>6</v>
      </c>
      <c r="W1650">
        <f t="shared" si="232"/>
        <v>9</v>
      </c>
    </row>
    <row r="1651" spans="1:23" ht="45" x14ac:dyDescent="0.25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f t="shared" si="233"/>
        <v>41782.476331018515</v>
      </c>
      <c r="K1651">
        <v>1396974355</v>
      </c>
      <c r="L1651" s="14">
        <f t="shared" si="225"/>
        <v>41737.476331018515</v>
      </c>
      <c r="M1651" s="13">
        <f t="shared" si="226"/>
        <v>2014</v>
      </c>
      <c r="N1651" t="b">
        <v>0</v>
      </c>
      <c r="O1651">
        <v>81</v>
      </c>
      <c r="P1651" t="b">
        <v>1</v>
      </c>
      <c r="Q1651" t="s">
        <v>8291</v>
      </c>
      <c r="R1651" s="6">
        <f t="shared" si="227"/>
        <v>5.8763157894736653E-3</v>
      </c>
      <c r="S1651" s="10">
        <f t="shared" si="228"/>
        <v>47.189259259259259</v>
      </c>
      <c r="T1651" t="str">
        <f t="shared" si="229"/>
        <v>music/</v>
      </c>
      <c r="U1651" t="str">
        <f t="shared" si="230"/>
        <v>pop</v>
      </c>
      <c r="V1651">
        <f t="shared" si="231"/>
        <v>6</v>
      </c>
      <c r="W1651">
        <f t="shared" si="232"/>
        <v>9</v>
      </c>
    </row>
    <row r="1652" spans="1:23" ht="30" x14ac:dyDescent="0.25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f t="shared" si="233"/>
        <v>41556.227280092593</v>
      </c>
      <c r="K1652">
        <v>1378722437</v>
      </c>
      <c r="L1652" s="14">
        <f t="shared" si="225"/>
        <v>41526.227280092593</v>
      </c>
      <c r="M1652" s="13">
        <f t="shared" si="226"/>
        <v>2013</v>
      </c>
      <c r="N1652" t="b">
        <v>0</v>
      </c>
      <c r="O1652">
        <v>32</v>
      </c>
      <c r="P1652" t="b">
        <v>1</v>
      </c>
      <c r="Q1652" t="s">
        <v>8291</v>
      </c>
      <c r="R1652" s="6">
        <f t="shared" si="227"/>
        <v>0.41549999999999998</v>
      </c>
      <c r="S1652" s="10">
        <f t="shared" si="228"/>
        <v>88.46875</v>
      </c>
      <c r="T1652" t="str">
        <f t="shared" si="229"/>
        <v>music/</v>
      </c>
      <c r="U1652" t="str">
        <f t="shared" si="230"/>
        <v>pop</v>
      </c>
      <c r="V1652">
        <f t="shared" si="231"/>
        <v>6</v>
      </c>
      <c r="W1652">
        <f t="shared" si="232"/>
        <v>9</v>
      </c>
    </row>
    <row r="1653" spans="1:23" ht="45" x14ac:dyDescent="0.25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f t="shared" si="233"/>
        <v>40659.082638888889</v>
      </c>
      <c r="K1653">
        <v>1300916220</v>
      </c>
      <c r="L1653" s="14">
        <f t="shared" si="225"/>
        <v>40625.692361111105</v>
      </c>
      <c r="M1653" s="13">
        <f t="shared" si="226"/>
        <v>2011</v>
      </c>
      <c r="N1653" t="b">
        <v>0</v>
      </c>
      <c r="O1653">
        <v>20</v>
      </c>
      <c r="P1653" t="b">
        <v>1</v>
      </c>
      <c r="Q1653" t="s">
        <v>8291</v>
      </c>
      <c r="R1653" s="6">
        <f t="shared" si="227"/>
        <v>7.4999999999999997E-3</v>
      </c>
      <c r="S1653" s="10">
        <f t="shared" si="228"/>
        <v>100.75</v>
      </c>
      <c r="T1653" t="str">
        <f t="shared" si="229"/>
        <v>music/</v>
      </c>
      <c r="U1653" t="str">
        <f t="shared" si="230"/>
        <v>pop</v>
      </c>
      <c r="V1653">
        <f t="shared" si="231"/>
        <v>6</v>
      </c>
      <c r="W1653">
        <f t="shared" si="232"/>
        <v>9</v>
      </c>
    </row>
    <row r="1654" spans="1:23" ht="45" x14ac:dyDescent="0.25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f t="shared" si="233"/>
        <v>41602.326307870368</v>
      </c>
      <c r="K1654">
        <v>1382701793</v>
      </c>
      <c r="L1654" s="14">
        <f t="shared" si="225"/>
        <v>41572.284641203703</v>
      </c>
      <c r="M1654" s="13">
        <f t="shared" si="226"/>
        <v>2013</v>
      </c>
      <c r="N1654" t="b">
        <v>0</v>
      </c>
      <c r="O1654">
        <v>70</v>
      </c>
      <c r="P1654" t="b">
        <v>1</v>
      </c>
      <c r="Q1654" t="s">
        <v>8291</v>
      </c>
      <c r="R1654" s="6">
        <f t="shared" si="227"/>
        <v>6.6666666666666671E-3</v>
      </c>
      <c r="S1654" s="10">
        <f t="shared" si="228"/>
        <v>64.714285714285708</v>
      </c>
      <c r="T1654" t="str">
        <f t="shared" si="229"/>
        <v>music/</v>
      </c>
      <c r="U1654" t="str">
        <f t="shared" si="230"/>
        <v>pop</v>
      </c>
      <c r="V1654">
        <f t="shared" si="231"/>
        <v>6</v>
      </c>
      <c r="W1654">
        <f t="shared" si="232"/>
        <v>9</v>
      </c>
    </row>
    <row r="1655" spans="1:23" ht="45" x14ac:dyDescent="0.25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f t="shared" si="233"/>
        <v>40657.626111111109</v>
      </c>
      <c r="K1655">
        <v>1300996896</v>
      </c>
      <c r="L1655" s="14">
        <f t="shared" si="225"/>
        <v>40626.626111111109</v>
      </c>
      <c r="M1655" s="13">
        <f t="shared" si="226"/>
        <v>2011</v>
      </c>
      <c r="N1655" t="b">
        <v>0</v>
      </c>
      <c r="O1655">
        <v>168</v>
      </c>
      <c r="P1655" t="b">
        <v>1</v>
      </c>
      <c r="Q1655" t="s">
        <v>8291</v>
      </c>
      <c r="R1655" s="6">
        <f t="shared" si="227"/>
        <v>0.74230400000000007</v>
      </c>
      <c r="S1655" s="10">
        <f t="shared" si="228"/>
        <v>51.854285714285716</v>
      </c>
      <c r="T1655" t="str">
        <f t="shared" si="229"/>
        <v>music/</v>
      </c>
      <c r="U1655" t="str">
        <f t="shared" si="230"/>
        <v>pop</v>
      </c>
      <c r="V1655">
        <f t="shared" si="231"/>
        <v>6</v>
      </c>
      <c r="W1655">
        <f t="shared" si="232"/>
        <v>9</v>
      </c>
    </row>
    <row r="1656" spans="1:23" ht="45" x14ac:dyDescent="0.25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f t="shared" si="233"/>
        <v>41017.682407407403</v>
      </c>
      <c r="K1656">
        <v>1332192160</v>
      </c>
      <c r="L1656" s="14">
        <f t="shared" si="225"/>
        <v>40987.682407407403</v>
      </c>
      <c r="M1656" s="13">
        <f t="shared" si="226"/>
        <v>2012</v>
      </c>
      <c r="N1656" t="b">
        <v>0</v>
      </c>
      <c r="O1656">
        <v>34</v>
      </c>
      <c r="P1656" t="b">
        <v>1</v>
      </c>
      <c r="Q1656" t="s">
        <v>8291</v>
      </c>
      <c r="R1656" s="6">
        <f t="shared" si="227"/>
        <v>0.1990909090909091</v>
      </c>
      <c r="S1656" s="10">
        <f t="shared" si="228"/>
        <v>38.794117647058826</v>
      </c>
      <c r="T1656" t="str">
        <f t="shared" si="229"/>
        <v>music/</v>
      </c>
      <c r="U1656" t="str">
        <f t="shared" si="230"/>
        <v>pop</v>
      </c>
      <c r="V1656">
        <f t="shared" si="231"/>
        <v>6</v>
      </c>
      <c r="W1656">
        <f t="shared" si="232"/>
        <v>9</v>
      </c>
    </row>
    <row r="1657" spans="1:23" ht="30" x14ac:dyDescent="0.25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f t="shared" si="233"/>
        <v>41004.541898148142</v>
      </c>
      <c r="K1657">
        <v>1331060420</v>
      </c>
      <c r="L1657" s="14">
        <f t="shared" si="225"/>
        <v>40974.583564814813</v>
      </c>
      <c r="M1657" s="13">
        <f t="shared" si="226"/>
        <v>2012</v>
      </c>
      <c r="N1657" t="b">
        <v>0</v>
      </c>
      <c r="O1657">
        <v>48</v>
      </c>
      <c r="P1657" t="b">
        <v>1</v>
      </c>
      <c r="Q1657" t="s">
        <v>8291</v>
      </c>
      <c r="R1657" s="6">
        <f t="shared" si="227"/>
        <v>0.42866666666666664</v>
      </c>
      <c r="S1657" s="10">
        <f t="shared" si="228"/>
        <v>44.645833333333336</v>
      </c>
      <c r="T1657" t="str">
        <f t="shared" si="229"/>
        <v>music/</v>
      </c>
      <c r="U1657" t="str">
        <f t="shared" si="230"/>
        <v>pop</v>
      </c>
      <c r="V1657">
        <f t="shared" si="231"/>
        <v>6</v>
      </c>
      <c r="W1657">
        <f t="shared" si="232"/>
        <v>9</v>
      </c>
    </row>
    <row r="1658" spans="1:23" ht="45" x14ac:dyDescent="0.25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f t="shared" si="233"/>
        <v>41256.720509259256</v>
      </c>
      <c r="K1658">
        <v>1352845052</v>
      </c>
      <c r="L1658" s="14">
        <f t="shared" si="225"/>
        <v>41226.720509259256</v>
      </c>
      <c r="M1658" s="13">
        <f t="shared" si="226"/>
        <v>2012</v>
      </c>
      <c r="N1658" t="b">
        <v>0</v>
      </c>
      <c r="O1658">
        <v>48</v>
      </c>
      <c r="P1658" t="b">
        <v>1</v>
      </c>
      <c r="Q1658" t="s">
        <v>8291</v>
      </c>
      <c r="R1658" s="6">
        <f t="shared" si="227"/>
        <v>3.3493333333333188E-3</v>
      </c>
      <c r="S1658" s="10">
        <f t="shared" si="228"/>
        <v>156.77333333333334</v>
      </c>
      <c r="T1658" t="str">
        <f t="shared" si="229"/>
        <v>music/</v>
      </c>
      <c r="U1658" t="str">
        <f t="shared" si="230"/>
        <v>pop</v>
      </c>
      <c r="V1658">
        <f t="shared" si="231"/>
        <v>6</v>
      </c>
      <c r="W1658">
        <f t="shared" si="232"/>
        <v>9</v>
      </c>
    </row>
    <row r="1659" spans="1:23" ht="45" x14ac:dyDescent="0.25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f t="shared" si="233"/>
        <v>41053.573703703703</v>
      </c>
      <c r="K1659">
        <v>1335293168</v>
      </c>
      <c r="L1659" s="14">
        <f t="shared" si="225"/>
        <v>41023.573703703703</v>
      </c>
      <c r="M1659" s="13">
        <f t="shared" si="226"/>
        <v>2012</v>
      </c>
      <c r="N1659" t="b">
        <v>0</v>
      </c>
      <c r="O1659">
        <v>221</v>
      </c>
      <c r="P1659" t="b">
        <v>1</v>
      </c>
      <c r="Q1659" t="s">
        <v>8291</v>
      </c>
      <c r="R1659" s="6">
        <f t="shared" si="227"/>
        <v>4.9338000000000028E-2</v>
      </c>
      <c r="S1659" s="10">
        <f t="shared" si="228"/>
        <v>118.70339366515837</v>
      </c>
      <c r="T1659" t="str">
        <f t="shared" si="229"/>
        <v>music/</v>
      </c>
      <c r="U1659" t="str">
        <f t="shared" si="230"/>
        <v>pop</v>
      </c>
      <c r="V1659">
        <f t="shared" si="231"/>
        <v>6</v>
      </c>
      <c r="W1659">
        <f t="shared" si="232"/>
        <v>9</v>
      </c>
    </row>
    <row r="1660" spans="1:23" ht="45" x14ac:dyDescent="0.25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f t="shared" si="233"/>
        <v>41261.388888888883</v>
      </c>
      <c r="K1660">
        <v>1352524767</v>
      </c>
      <c r="L1660" s="14">
        <f t="shared" si="225"/>
        <v>41223.013506944444</v>
      </c>
      <c r="M1660" s="13">
        <f t="shared" si="226"/>
        <v>2012</v>
      </c>
      <c r="N1660" t="b">
        <v>0</v>
      </c>
      <c r="O1660">
        <v>107</v>
      </c>
      <c r="P1660" t="b">
        <v>1</v>
      </c>
      <c r="Q1660" t="s">
        <v>8291</v>
      </c>
      <c r="R1660" s="6">
        <f t="shared" si="227"/>
        <v>0.32233333333333336</v>
      </c>
      <c r="S1660" s="10">
        <f t="shared" si="228"/>
        <v>74.149532710280369</v>
      </c>
      <c r="T1660" t="str">
        <f t="shared" si="229"/>
        <v>music/</v>
      </c>
      <c r="U1660" t="str">
        <f t="shared" si="230"/>
        <v>pop</v>
      </c>
      <c r="V1660">
        <f t="shared" si="231"/>
        <v>6</v>
      </c>
      <c r="W1660">
        <f t="shared" si="232"/>
        <v>9</v>
      </c>
    </row>
    <row r="1661" spans="1:23" ht="45" x14ac:dyDescent="0.25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f t="shared" si="233"/>
        <v>41625.291666666664</v>
      </c>
      <c r="K1661">
        <v>1384811721</v>
      </c>
      <c r="L1661" s="14">
        <f t="shared" si="225"/>
        <v>41596.705104166664</v>
      </c>
      <c r="M1661" s="13">
        <f t="shared" si="226"/>
        <v>2013</v>
      </c>
      <c r="N1661" t="b">
        <v>0</v>
      </c>
      <c r="O1661">
        <v>45</v>
      </c>
      <c r="P1661" t="b">
        <v>1</v>
      </c>
      <c r="Q1661" t="s">
        <v>8291</v>
      </c>
      <c r="R1661" s="6">
        <f t="shared" si="227"/>
        <v>0.128</v>
      </c>
      <c r="S1661" s="10">
        <f t="shared" si="228"/>
        <v>12.533333333333333</v>
      </c>
      <c r="T1661" t="str">
        <f t="shared" si="229"/>
        <v>music/</v>
      </c>
      <c r="U1661" t="str">
        <f t="shared" si="230"/>
        <v>pop</v>
      </c>
      <c r="V1661">
        <f t="shared" si="231"/>
        <v>6</v>
      </c>
      <c r="W1661">
        <f t="shared" si="232"/>
        <v>9</v>
      </c>
    </row>
    <row r="1662" spans="1:23" ht="45" x14ac:dyDescent="0.25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f t="shared" si="233"/>
        <v>42490.707638888889</v>
      </c>
      <c r="K1662">
        <v>1459355950</v>
      </c>
      <c r="L1662" s="14">
        <f t="shared" si="225"/>
        <v>42459.485532407409</v>
      </c>
      <c r="M1662" s="13">
        <f t="shared" si="226"/>
        <v>2016</v>
      </c>
      <c r="N1662" t="b">
        <v>0</v>
      </c>
      <c r="O1662">
        <v>36</v>
      </c>
      <c r="P1662" t="b">
        <v>1</v>
      </c>
      <c r="Q1662" t="s">
        <v>8291</v>
      </c>
      <c r="R1662" s="6">
        <f t="shared" si="227"/>
        <v>11.5375</v>
      </c>
      <c r="S1662" s="10">
        <f t="shared" si="228"/>
        <v>27.861111111111111</v>
      </c>
      <c r="T1662" t="str">
        <f t="shared" si="229"/>
        <v>music/</v>
      </c>
      <c r="U1662" t="str">
        <f t="shared" si="230"/>
        <v>pop</v>
      </c>
      <c r="V1662">
        <f t="shared" si="231"/>
        <v>6</v>
      </c>
      <c r="W1662">
        <f t="shared" si="232"/>
        <v>9</v>
      </c>
    </row>
    <row r="1663" spans="1:23" ht="45" x14ac:dyDescent="0.25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f t="shared" si="233"/>
        <v>42386.666666666664</v>
      </c>
      <c r="K1663">
        <v>1449359831</v>
      </c>
      <c r="L1663" s="14">
        <f t="shared" si="225"/>
        <v>42343.789710648147</v>
      </c>
      <c r="M1663" s="13">
        <f t="shared" si="226"/>
        <v>2015</v>
      </c>
      <c r="N1663" t="b">
        <v>0</v>
      </c>
      <c r="O1663">
        <v>101</v>
      </c>
      <c r="P1663" t="b">
        <v>1</v>
      </c>
      <c r="Q1663" t="s">
        <v>8291</v>
      </c>
      <c r="R1663" s="6">
        <f t="shared" si="227"/>
        <v>2.5063291139240506E-2</v>
      </c>
      <c r="S1663" s="10">
        <f t="shared" si="228"/>
        <v>80.178217821782184</v>
      </c>
      <c r="T1663" t="str">
        <f t="shared" si="229"/>
        <v>music/</v>
      </c>
      <c r="U1663" t="str">
        <f t="shared" si="230"/>
        <v>pop</v>
      </c>
      <c r="V1663">
        <f t="shared" si="231"/>
        <v>6</v>
      </c>
      <c r="W1663">
        <f t="shared" si="232"/>
        <v>9</v>
      </c>
    </row>
    <row r="1664" spans="1:23" ht="45" x14ac:dyDescent="0.25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f t="shared" si="233"/>
        <v>40908.031666666662</v>
      </c>
      <c r="K1664">
        <v>1320122736</v>
      </c>
      <c r="L1664" s="14">
        <f t="shared" si="225"/>
        <v>40847.99</v>
      </c>
      <c r="M1664" s="13">
        <f t="shared" si="226"/>
        <v>2011</v>
      </c>
      <c r="N1664" t="b">
        <v>0</v>
      </c>
      <c r="O1664">
        <v>62</v>
      </c>
      <c r="P1664" t="b">
        <v>1</v>
      </c>
      <c r="Q1664" t="s">
        <v>8291</v>
      </c>
      <c r="R1664" s="6">
        <f t="shared" si="227"/>
        <v>2.6374999999999999E-2</v>
      </c>
      <c r="S1664" s="10">
        <f t="shared" si="228"/>
        <v>132.43548387096774</v>
      </c>
      <c r="T1664" t="str">
        <f t="shared" si="229"/>
        <v>music/</v>
      </c>
      <c r="U1664" t="str">
        <f t="shared" si="230"/>
        <v>pop</v>
      </c>
      <c r="V1664">
        <f t="shared" si="231"/>
        <v>6</v>
      </c>
      <c r="W1664">
        <f t="shared" si="232"/>
        <v>9</v>
      </c>
    </row>
    <row r="1665" spans="1:23" ht="30" x14ac:dyDescent="0.25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f t="shared" si="233"/>
        <v>42035.813738425924</v>
      </c>
      <c r="K1665">
        <v>1420158707</v>
      </c>
      <c r="L1665" s="14">
        <f t="shared" si="225"/>
        <v>42005.813738425924</v>
      </c>
      <c r="M1665" s="13">
        <f t="shared" si="226"/>
        <v>2015</v>
      </c>
      <c r="N1665" t="b">
        <v>0</v>
      </c>
      <c r="O1665">
        <v>32</v>
      </c>
      <c r="P1665" t="b">
        <v>1</v>
      </c>
      <c r="Q1665" t="s">
        <v>8291</v>
      </c>
      <c r="R1665" s="6">
        <f t="shared" si="227"/>
        <v>0.08</v>
      </c>
      <c r="S1665" s="10">
        <f t="shared" si="228"/>
        <v>33.75</v>
      </c>
      <c r="T1665" t="str">
        <f t="shared" si="229"/>
        <v>music/</v>
      </c>
      <c r="U1665" t="str">
        <f t="shared" si="230"/>
        <v>pop</v>
      </c>
      <c r="V1665">
        <f t="shared" si="231"/>
        <v>6</v>
      </c>
      <c r="W1665">
        <f t="shared" si="232"/>
        <v>9</v>
      </c>
    </row>
    <row r="1666" spans="1:23" ht="45" x14ac:dyDescent="0.25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f t="shared" si="233"/>
        <v>40983.957638888889</v>
      </c>
      <c r="K1666">
        <v>1328033818</v>
      </c>
      <c r="L1666" s="14">
        <f t="shared" si="225"/>
        <v>40939.553449074076</v>
      </c>
      <c r="M1666" s="13">
        <f t="shared" si="226"/>
        <v>2012</v>
      </c>
      <c r="N1666" t="b">
        <v>0</v>
      </c>
      <c r="O1666">
        <v>89</v>
      </c>
      <c r="P1666" t="b">
        <v>1</v>
      </c>
      <c r="Q1666" t="s">
        <v>8291</v>
      </c>
      <c r="R1666" s="6">
        <f t="shared" si="227"/>
        <v>0.22408799999999993</v>
      </c>
      <c r="S1666" s="10">
        <f t="shared" si="228"/>
        <v>34.384494382022467</v>
      </c>
      <c r="T1666" t="str">
        <f t="shared" si="229"/>
        <v>music/</v>
      </c>
      <c r="U1666" t="str">
        <f t="shared" si="230"/>
        <v>pop</v>
      </c>
      <c r="V1666">
        <f t="shared" si="231"/>
        <v>6</v>
      </c>
      <c r="W1666">
        <f t="shared" si="232"/>
        <v>9</v>
      </c>
    </row>
    <row r="1667" spans="1:23" ht="45" x14ac:dyDescent="0.25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f t="shared" si="233"/>
        <v>40595.916666666664</v>
      </c>
      <c r="K1667">
        <v>1295624113</v>
      </c>
      <c r="L1667" s="14">
        <f t="shared" ref="L1667:L1730" si="234">(K1667/86400)+25569+(-5/24)</f>
        <v>40564.441122685181</v>
      </c>
      <c r="M1667" s="13">
        <f t="shared" ref="M1667:M1730" si="235">YEAR(L1667)</f>
        <v>2011</v>
      </c>
      <c r="N1667" t="b">
        <v>0</v>
      </c>
      <c r="O1667">
        <v>93</v>
      </c>
      <c r="P1667" t="b">
        <v>1</v>
      </c>
      <c r="Q1667" t="s">
        <v>8291</v>
      </c>
      <c r="R1667" s="6">
        <f t="shared" ref="R1667:R1730" si="236">(E1667-D1667)/D1667</f>
        <v>0.19457142857142856</v>
      </c>
      <c r="S1667" s="10">
        <f t="shared" ref="S1667:S1730" si="237">E1667/O1667</f>
        <v>44.956989247311824</v>
      </c>
      <c r="T1667" t="str">
        <f t="shared" ref="T1667:T1730" si="238">LEFT(Q1667,V1667)</f>
        <v>music/</v>
      </c>
      <c r="U1667" t="str">
        <f t="shared" ref="U1667:U1730" si="239">RIGHT(Q1667, W1667-V1667)</f>
        <v>pop</v>
      </c>
      <c r="V1667">
        <f t="shared" ref="V1667:V1730" si="240">FIND("/",Q1667)</f>
        <v>6</v>
      </c>
      <c r="W1667">
        <f t="shared" ref="W1667:W1730" si="241">LEN(Q1667)</f>
        <v>9</v>
      </c>
    </row>
    <row r="1668" spans="1:23" ht="45" x14ac:dyDescent="0.25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f t="shared" ref="J1668:J1731" si="242">(I1668/86400)+25569+(-5/24)</f>
        <v>41361.003159722219</v>
      </c>
      <c r="K1668">
        <v>1361858673</v>
      </c>
      <c r="L1668" s="14">
        <f t="shared" si="234"/>
        <v>41331.04482638889</v>
      </c>
      <c r="M1668" s="13">
        <f t="shared" si="235"/>
        <v>2013</v>
      </c>
      <c r="N1668" t="b">
        <v>0</v>
      </c>
      <c r="O1668">
        <v>98</v>
      </c>
      <c r="P1668" t="b">
        <v>1</v>
      </c>
      <c r="Q1668" t="s">
        <v>8291</v>
      </c>
      <c r="R1668" s="6">
        <f t="shared" si="236"/>
        <v>0.60880000000000001</v>
      </c>
      <c r="S1668" s="10">
        <f t="shared" si="237"/>
        <v>41.04081632653061</v>
      </c>
      <c r="T1668" t="str">
        <f t="shared" si="238"/>
        <v>music/</v>
      </c>
      <c r="U1668" t="str">
        <f t="shared" si="239"/>
        <v>pop</v>
      </c>
      <c r="V1668">
        <f t="shared" si="240"/>
        <v>6</v>
      </c>
      <c r="W1668">
        <f t="shared" si="241"/>
        <v>9</v>
      </c>
    </row>
    <row r="1669" spans="1:23" ht="45" x14ac:dyDescent="0.25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f t="shared" si="242"/>
        <v>41709.082638888889</v>
      </c>
      <c r="K1669">
        <v>1392169298</v>
      </c>
      <c r="L1669" s="14">
        <f t="shared" si="234"/>
        <v>41681.862245370365</v>
      </c>
      <c r="M1669" s="13">
        <f t="shared" si="235"/>
        <v>2014</v>
      </c>
      <c r="N1669" t="b">
        <v>0</v>
      </c>
      <c r="O1669">
        <v>82</v>
      </c>
      <c r="P1669" t="b">
        <v>1</v>
      </c>
      <c r="Q1669" t="s">
        <v>8291</v>
      </c>
      <c r="R1669" s="6">
        <f t="shared" si="236"/>
        <v>0.26852941176470591</v>
      </c>
      <c r="S1669" s="10">
        <f t="shared" si="237"/>
        <v>52.597560975609753</v>
      </c>
      <c r="T1669" t="str">
        <f t="shared" si="238"/>
        <v>music/</v>
      </c>
      <c r="U1669" t="str">
        <f t="shared" si="239"/>
        <v>pop</v>
      </c>
      <c r="V1669">
        <f t="shared" si="240"/>
        <v>6</v>
      </c>
      <c r="W1669">
        <f t="shared" si="241"/>
        <v>9</v>
      </c>
    </row>
    <row r="1670" spans="1:23" ht="45" x14ac:dyDescent="0.25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f t="shared" si="242"/>
        <v>40874.983090277776</v>
      </c>
      <c r="K1670">
        <v>1319859339</v>
      </c>
      <c r="L1670" s="14">
        <f t="shared" si="234"/>
        <v>40844.941423611112</v>
      </c>
      <c r="M1670" s="13">
        <f t="shared" si="235"/>
        <v>2011</v>
      </c>
      <c r="N1670" t="b">
        <v>0</v>
      </c>
      <c r="O1670">
        <v>116</v>
      </c>
      <c r="P1670" t="b">
        <v>1</v>
      </c>
      <c r="Q1670" t="s">
        <v>8291</v>
      </c>
      <c r="R1670" s="6">
        <f t="shared" si="236"/>
        <v>2.6374999999999999E-2</v>
      </c>
      <c r="S1670" s="10">
        <f t="shared" si="237"/>
        <v>70.784482758620683</v>
      </c>
      <c r="T1670" t="str">
        <f t="shared" si="238"/>
        <v>music/</v>
      </c>
      <c r="U1670" t="str">
        <f t="shared" si="239"/>
        <v>pop</v>
      </c>
      <c r="V1670">
        <f t="shared" si="240"/>
        <v>6</v>
      </c>
      <c r="W1670">
        <f t="shared" si="241"/>
        <v>9</v>
      </c>
    </row>
    <row r="1671" spans="1:23" ht="45" x14ac:dyDescent="0.25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f t="shared" si="242"/>
        <v>42521.676805555551</v>
      </c>
      <c r="K1671">
        <v>1459545276</v>
      </c>
      <c r="L1671" s="14">
        <f t="shared" si="234"/>
        <v>42461.676805555551</v>
      </c>
      <c r="M1671" s="13">
        <f t="shared" si="235"/>
        <v>2016</v>
      </c>
      <c r="N1671" t="b">
        <v>0</v>
      </c>
      <c r="O1671">
        <v>52</v>
      </c>
      <c r="P1671" t="b">
        <v>1</v>
      </c>
      <c r="Q1671" t="s">
        <v>8291</v>
      </c>
      <c r="R1671" s="6">
        <f t="shared" si="236"/>
        <v>0.39750000000000002</v>
      </c>
      <c r="S1671" s="10">
        <f t="shared" si="237"/>
        <v>53.75</v>
      </c>
      <c r="T1671" t="str">
        <f t="shared" si="238"/>
        <v>music/</v>
      </c>
      <c r="U1671" t="str">
        <f t="shared" si="239"/>
        <v>pop</v>
      </c>
      <c r="V1671">
        <f t="shared" si="240"/>
        <v>6</v>
      </c>
      <c r="W1671">
        <f t="shared" si="241"/>
        <v>9</v>
      </c>
    </row>
    <row r="1672" spans="1:23" ht="45" x14ac:dyDescent="0.25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f t="shared" si="242"/>
        <v>40363.958333333328</v>
      </c>
      <c r="K1672">
        <v>1273961999</v>
      </c>
      <c r="L1672" s="14">
        <f t="shared" si="234"/>
        <v>40313.722210648142</v>
      </c>
      <c r="M1672" s="13">
        <f t="shared" si="235"/>
        <v>2010</v>
      </c>
      <c r="N1672" t="b">
        <v>0</v>
      </c>
      <c r="O1672">
        <v>23</v>
      </c>
      <c r="P1672" t="b">
        <v>1</v>
      </c>
      <c r="Q1672" t="s">
        <v>8291</v>
      </c>
      <c r="R1672" s="6">
        <f t="shared" si="236"/>
        <v>2.5999999999999999E-2</v>
      </c>
      <c r="S1672" s="10">
        <f t="shared" si="237"/>
        <v>44.608695652173914</v>
      </c>
      <c r="T1672" t="str">
        <f t="shared" si="238"/>
        <v>music/</v>
      </c>
      <c r="U1672" t="str">
        <f t="shared" si="239"/>
        <v>pop</v>
      </c>
      <c r="V1672">
        <f t="shared" si="240"/>
        <v>6</v>
      </c>
      <c r="W1672">
        <f t="shared" si="241"/>
        <v>9</v>
      </c>
    </row>
    <row r="1673" spans="1:23" ht="30" x14ac:dyDescent="0.25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f t="shared" si="242"/>
        <v>42583.335810185185</v>
      </c>
      <c r="K1673">
        <v>1467464614</v>
      </c>
      <c r="L1673" s="14">
        <f t="shared" si="234"/>
        <v>42553.335810185185</v>
      </c>
      <c r="M1673" s="13">
        <f t="shared" si="235"/>
        <v>2016</v>
      </c>
      <c r="N1673" t="b">
        <v>0</v>
      </c>
      <c r="O1673">
        <v>77</v>
      </c>
      <c r="P1673" t="b">
        <v>1</v>
      </c>
      <c r="Q1673" t="s">
        <v>8291</v>
      </c>
      <c r="R1673" s="6">
        <f t="shared" si="236"/>
        <v>6.7350000000000135E-3</v>
      </c>
      <c r="S1673" s="10">
        <f t="shared" si="237"/>
        <v>26.148961038961041</v>
      </c>
      <c r="T1673" t="str">
        <f t="shared" si="238"/>
        <v>music/</v>
      </c>
      <c r="U1673" t="str">
        <f t="shared" si="239"/>
        <v>pop</v>
      </c>
      <c r="V1673">
        <f t="shared" si="240"/>
        <v>6</v>
      </c>
      <c r="W1673">
        <f t="shared" si="241"/>
        <v>9</v>
      </c>
    </row>
    <row r="1674" spans="1:23" ht="30" x14ac:dyDescent="0.25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f t="shared" si="242"/>
        <v>41064.448263888888</v>
      </c>
      <c r="K1674">
        <v>1336232730</v>
      </c>
      <c r="L1674" s="14">
        <f t="shared" si="234"/>
        <v>41034.448263888888</v>
      </c>
      <c r="M1674" s="13">
        <f t="shared" si="235"/>
        <v>2012</v>
      </c>
      <c r="N1674" t="b">
        <v>0</v>
      </c>
      <c r="O1674">
        <v>49</v>
      </c>
      <c r="P1674" t="b">
        <v>1</v>
      </c>
      <c r="Q1674" t="s">
        <v>8291</v>
      </c>
      <c r="R1674" s="6">
        <f t="shared" si="236"/>
        <v>0.12941176470588237</v>
      </c>
      <c r="S1674" s="10">
        <f t="shared" si="237"/>
        <v>39.183673469387756</v>
      </c>
      <c r="T1674" t="str">
        <f t="shared" si="238"/>
        <v>music/</v>
      </c>
      <c r="U1674" t="str">
        <f t="shared" si="239"/>
        <v>pop</v>
      </c>
      <c r="V1674">
        <f t="shared" si="240"/>
        <v>6</v>
      </c>
      <c r="W1674">
        <f t="shared" si="241"/>
        <v>9</v>
      </c>
    </row>
    <row r="1675" spans="1:23" ht="45" x14ac:dyDescent="0.25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f t="shared" si="242"/>
        <v>42069.670046296298</v>
      </c>
      <c r="K1675">
        <v>1423083892</v>
      </c>
      <c r="L1675" s="14">
        <f t="shared" si="234"/>
        <v>42039.670046296298</v>
      </c>
      <c r="M1675" s="13">
        <f t="shared" si="235"/>
        <v>2015</v>
      </c>
      <c r="N1675" t="b">
        <v>0</v>
      </c>
      <c r="O1675">
        <v>59</v>
      </c>
      <c r="P1675" t="b">
        <v>1</v>
      </c>
      <c r="Q1675" t="s">
        <v>8291</v>
      </c>
      <c r="R1675" s="6">
        <f t="shared" si="236"/>
        <v>0.28095238095238095</v>
      </c>
      <c r="S1675" s="10">
        <f t="shared" si="237"/>
        <v>45.593220338983052</v>
      </c>
      <c r="T1675" t="str">
        <f t="shared" si="238"/>
        <v>music/</v>
      </c>
      <c r="U1675" t="str">
        <f t="shared" si="239"/>
        <v>pop</v>
      </c>
      <c r="V1675">
        <f t="shared" si="240"/>
        <v>6</v>
      </c>
      <c r="W1675">
        <f t="shared" si="241"/>
        <v>9</v>
      </c>
    </row>
    <row r="1676" spans="1:23" ht="45" x14ac:dyDescent="0.25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f t="shared" si="242"/>
        <v>42600.082638888889</v>
      </c>
      <c r="K1676">
        <v>1468852306</v>
      </c>
      <c r="L1676" s="14">
        <f t="shared" si="234"/>
        <v>42569.397060185183</v>
      </c>
      <c r="M1676" s="13">
        <f t="shared" si="235"/>
        <v>2016</v>
      </c>
      <c r="N1676" t="b">
        <v>0</v>
      </c>
      <c r="O1676">
        <v>113</v>
      </c>
      <c r="P1676" t="b">
        <v>1</v>
      </c>
      <c r="Q1676" t="s">
        <v>8291</v>
      </c>
      <c r="R1676" s="6">
        <f t="shared" si="236"/>
        <v>1.0169999999999999</v>
      </c>
      <c r="S1676" s="10">
        <f t="shared" si="237"/>
        <v>89.247787610619469</v>
      </c>
      <c r="T1676" t="str">
        <f t="shared" si="238"/>
        <v>music/</v>
      </c>
      <c r="U1676" t="str">
        <f t="shared" si="239"/>
        <v>pop</v>
      </c>
      <c r="V1676">
        <f t="shared" si="240"/>
        <v>6</v>
      </c>
      <c r="W1676">
        <f t="shared" si="241"/>
        <v>9</v>
      </c>
    </row>
    <row r="1677" spans="1:23" ht="30" x14ac:dyDescent="0.25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f t="shared" si="242"/>
        <v>40832.710416666661</v>
      </c>
      <c r="K1677">
        <v>1316194540</v>
      </c>
      <c r="L1677" s="14">
        <f t="shared" si="234"/>
        <v>40802.524768518517</v>
      </c>
      <c r="M1677" s="13">
        <f t="shared" si="235"/>
        <v>2011</v>
      </c>
      <c r="N1677" t="b">
        <v>0</v>
      </c>
      <c r="O1677">
        <v>34</v>
      </c>
      <c r="P1677" t="b">
        <v>1</v>
      </c>
      <c r="Q1677" t="s">
        <v>8291</v>
      </c>
      <c r="R1677" s="6">
        <f t="shared" si="236"/>
        <v>0.3741600000000001</v>
      </c>
      <c r="S1677" s="10">
        <f t="shared" si="237"/>
        <v>40.416470588235299</v>
      </c>
      <c r="T1677" t="str">
        <f t="shared" si="238"/>
        <v>music/</v>
      </c>
      <c r="U1677" t="str">
        <f t="shared" si="239"/>
        <v>pop</v>
      </c>
      <c r="V1677">
        <f t="shared" si="240"/>
        <v>6</v>
      </c>
      <c r="W1677">
        <f t="shared" si="241"/>
        <v>9</v>
      </c>
    </row>
    <row r="1678" spans="1:23" ht="30" x14ac:dyDescent="0.25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f t="shared" si="242"/>
        <v>41019.957638888889</v>
      </c>
      <c r="K1678">
        <v>1330968347</v>
      </c>
      <c r="L1678" s="14">
        <f t="shared" si="234"/>
        <v>40973.517905092587</v>
      </c>
      <c r="M1678" s="13">
        <f t="shared" si="235"/>
        <v>2012</v>
      </c>
      <c r="N1678" t="b">
        <v>0</v>
      </c>
      <c r="O1678">
        <v>42</v>
      </c>
      <c r="P1678" t="b">
        <v>1</v>
      </c>
      <c r="Q1678" t="s">
        <v>8291</v>
      </c>
      <c r="R1678" s="6">
        <f t="shared" si="236"/>
        <v>0.15333333333333332</v>
      </c>
      <c r="S1678" s="10">
        <f t="shared" si="237"/>
        <v>82.38095238095238</v>
      </c>
      <c r="T1678" t="str">
        <f t="shared" si="238"/>
        <v>music/</v>
      </c>
      <c r="U1678" t="str">
        <f t="shared" si="239"/>
        <v>pop</v>
      </c>
      <c r="V1678">
        <f t="shared" si="240"/>
        <v>6</v>
      </c>
      <c r="W1678">
        <f t="shared" si="241"/>
        <v>9</v>
      </c>
    </row>
    <row r="1679" spans="1:23" ht="45" x14ac:dyDescent="0.25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f t="shared" si="242"/>
        <v>42476.040972222218</v>
      </c>
      <c r="K1679">
        <v>1455615976</v>
      </c>
      <c r="L1679" s="14">
        <f t="shared" si="234"/>
        <v>42416.198796296296</v>
      </c>
      <c r="M1679" s="13">
        <f t="shared" si="235"/>
        <v>2016</v>
      </c>
      <c r="N1679" t="b">
        <v>0</v>
      </c>
      <c r="O1679">
        <v>42</v>
      </c>
      <c r="P1679" t="b">
        <v>1</v>
      </c>
      <c r="Q1679" t="s">
        <v>8291</v>
      </c>
      <c r="R1679" s="6">
        <f t="shared" si="236"/>
        <v>0.11666666666666667</v>
      </c>
      <c r="S1679" s="10">
        <f t="shared" si="237"/>
        <v>159.52380952380952</v>
      </c>
      <c r="T1679" t="str">
        <f t="shared" si="238"/>
        <v>music/</v>
      </c>
      <c r="U1679" t="str">
        <f t="shared" si="239"/>
        <v>pop</v>
      </c>
      <c r="V1679">
        <f t="shared" si="240"/>
        <v>6</v>
      </c>
      <c r="W1679">
        <f t="shared" si="241"/>
        <v>9</v>
      </c>
    </row>
    <row r="1680" spans="1:23" ht="30" x14ac:dyDescent="0.25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f t="shared" si="242"/>
        <v>41676.646655092591</v>
      </c>
      <c r="K1680">
        <v>1390509071</v>
      </c>
      <c r="L1680" s="14">
        <f t="shared" si="234"/>
        <v>41662.646655092591</v>
      </c>
      <c r="M1680" s="13">
        <f t="shared" si="235"/>
        <v>2014</v>
      </c>
      <c r="N1680" t="b">
        <v>0</v>
      </c>
      <c r="O1680">
        <v>49</v>
      </c>
      <c r="P1680" t="b">
        <v>1</v>
      </c>
      <c r="Q1680" t="s">
        <v>8291</v>
      </c>
      <c r="R1680" s="6">
        <f t="shared" si="236"/>
        <v>0.184</v>
      </c>
      <c r="S1680" s="10">
        <f t="shared" si="237"/>
        <v>36.244897959183675</v>
      </c>
      <c r="T1680" t="str">
        <f t="shared" si="238"/>
        <v>music/</v>
      </c>
      <c r="U1680" t="str">
        <f t="shared" si="239"/>
        <v>pop</v>
      </c>
      <c r="V1680">
        <f t="shared" si="240"/>
        <v>6</v>
      </c>
      <c r="W1680">
        <f t="shared" si="241"/>
        <v>9</v>
      </c>
    </row>
    <row r="1681" spans="1:23" ht="60" x14ac:dyDescent="0.25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f t="shared" si="242"/>
        <v>40745.860474537032</v>
      </c>
      <c r="K1681">
        <v>1309311545</v>
      </c>
      <c r="L1681" s="14">
        <f t="shared" si="234"/>
        <v>40722.860474537032</v>
      </c>
      <c r="M1681" s="13">
        <f t="shared" si="235"/>
        <v>2011</v>
      </c>
      <c r="N1681" t="b">
        <v>0</v>
      </c>
      <c r="O1681">
        <v>56</v>
      </c>
      <c r="P1681" t="b">
        <v>1</v>
      </c>
      <c r="Q1681" t="s">
        <v>8291</v>
      </c>
      <c r="R1681" s="6">
        <f t="shared" si="236"/>
        <v>0.75</v>
      </c>
      <c r="S1681" s="10">
        <f t="shared" si="237"/>
        <v>62.5</v>
      </c>
      <c r="T1681" t="str">
        <f t="shared" si="238"/>
        <v>music/</v>
      </c>
      <c r="U1681" t="str">
        <f t="shared" si="239"/>
        <v>pop</v>
      </c>
      <c r="V1681">
        <f t="shared" si="240"/>
        <v>6</v>
      </c>
      <c r="W1681">
        <f t="shared" si="241"/>
        <v>9</v>
      </c>
    </row>
    <row r="1682" spans="1:23" ht="30" x14ac:dyDescent="0.25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f t="shared" si="242"/>
        <v>41832.549386574072</v>
      </c>
      <c r="K1682">
        <v>1402596667</v>
      </c>
      <c r="L1682" s="14">
        <f t="shared" si="234"/>
        <v>41802.549386574072</v>
      </c>
      <c r="M1682" s="13">
        <f t="shared" si="235"/>
        <v>2014</v>
      </c>
      <c r="N1682" t="b">
        <v>0</v>
      </c>
      <c r="O1682">
        <v>25</v>
      </c>
      <c r="P1682" t="b">
        <v>1</v>
      </c>
      <c r="Q1682" t="s">
        <v>8291</v>
      </c>
      <c r="R1682" s="6">
        <f t="shared" si="236"/>
        <v>0.17499999999999999</v>
      </c>
      <c r="S1682" s="10">
        <f t="shared" si="237"/>
        <v>47</v>
      </c>
      <c r="T1682" t="str">
        <f t="shared" si="238"/>
        <v>music/</v>
      </c>
      <c r="U1682" t="str">
        <f t="shared" si="239"/>
        <v>pop</v>
      </c>
      <c r="V1682">
        <f t="shared" si="240"/>
        <v>6</v>
      </c>
      <c r="W1682">
        <f t="shared" si="241"/>
        <v>9</v>
      </c>
    </row>
    <row r="1683" spans="1:23" ht="45" x14ac:dyDescent="0.25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f t="shared" si="242"/>
        <v>42822.874999999993</v>
      </c>
      <c r="K1683">
        <v>1486522484</v>
      </c>
      <c r="L1683" s="14">
        <f t="shared" si="234"/>
        <v>42773.91300925926</v>
      </c>
      <c r="M1683" s="13">
        <f t="shared" si="235"/>
        <v>2017</v>
      </c>
      <c r="N1683" t="b">
        <v>0</v>
      </c>
      <c r="O1683">
        <v>884</v>
      </c>
      <c r="P1683" t="b">
        <v>0</v>
      </c>
      <c r="Q1683" t="s">
        <v>8292</v>
      </c>
      <c r="R1683" s="6">
        <f t="shared" si="236"/>
        <v>1.422123076923084E-2</v>
      </c>
      <c r="S1683" s="10">
        <f t="shared" si="237"/>
        <v>74.575090497737563</v>
      </c>
      <c r="T1683" t="str">
        <f t="shared" si="238"/>
        <v>music/</v>
      </c>
      <c r="U1683" t="str">
        <f t="shared" si="239"/>
        <v>faith</v>
      </c>
      <c r="V1683">
        <f t="shared" si="240"/>
        <v>6</v>
      </c>
      <c r="W1683">
        <f t="shared" si="241"/>
        <v>11</v>
      </c>
    </row>
    <row r="1684" spans="1:23" ht="30" x14ac:dyDescent="0.25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f t="shared" si="242"/>
        <v>42838.963657407403</v>
      </c>
      <c r="K1684">
        <v>1486962460</v>
      </c>
      <c r="L1684" s="14">
        <f t="shared" si="234"/>
        <v>42779.005324074074</v>
      </c>
      <c r="M1684" s="13">
        <f t="shared" si="235"/>
        <v>2017</v>
      </c>
      <c r="N1684" t="b">
        <v>0</v>
      </c>
      <c r="O1684">
        <v>0</v>
      </c>
      <c r="P1684" t="b">
        <v>0</v>
      </c>
      <c r="Q1684" t="s">
        <v>8292</v>
      </c>
      <c r="R1684" s="6">
        <f t="shared" si="236"/>
        <v>-1</v>
      </c>
      <c r="S1684" s="10" t="e">
        <f t="shared" si="237"/>
        <v>#DIV/0!</v>
      </c>
      <c r="T1684" t="str">
        <f t="shared" si="238"/>
        <v>music/</v>
      </c>
      <c r="U1684" t="str">
        <f t="shared" si="239"/>
        <v>faith</v>
      </c>
      <c r="V1684">
        <f t="shared" si="240"/>
        <v>6</v>
      </c>
      <c r="W1684">
        <f t="shared" si="241"/>
        <v>11</v>
      </c>
    </row>
    <row r="1685" spans="1:23" ht="45" x14ac:dyDescent="0.25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f t="shared" si="242"/>
        <v>42832.57335648148</v>
      </c>
      <c r="K1685">
        <v>1489517138</v>
      </c>
      <c r="L1685" s="14">
        <f t="shared" si="234"/>
        <v>42808.57335648148</v>
      </c>
      <c r="M1685" s="13">
        <f t="shared" si="235"/>
        <v>2017</v>
      </c>
      <c r="N1685" t="b">
        <v>0</v>
      </c>
      <c r="O1685">
        <v>10</v>
      </c>
      <c r="P1685" t="b">
        <v>0</v>
      </c>
      <c r="Q1685" t="s">
        <v>8292</v>
      </c>
      <c r="R1685" s="6">
        <f t="shared" si="236"/>
        <v>-0.78285714285714281</v>
      </c>
      <c r="S1685" s="10">
        <f t="shared" si="237"/>
        <v>76</v>
      </c>
      <c r="T1685" t="str">
        <f t="shared" si="238"/>
        <v>music/</v>
      </c>
      <c r="U1685" t="str">
        <f t="shared" si="239"/>
        <v>faith</v>
      </c>
      <c r="V1685">
        <f t="shared" si="240"/>
        <v>6</v>
      </c>
      <c r="W1685">
        <f t="shared" si="241"/>
        <v>11</v>
      </c>
    </row>
    <row r="1686" spans="1:23" ht="30" x14ac:dyDescent="0.25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f t="shared" si="242"/>
        <v>42811.565289351849</v>
      </c>
      <c r="K1686">
        <v>1487360041</v>
      </c>
      <c r="L1686" s="14">
        <f t="shared" si="234"/>
        <v>42783.606956018521</v>
      </c>
      <c r="M1686" s="13">
        <f t="shared" si="235"/>
        <v>2017</v>
      </c>
      <c r="N1686" t="b">
        <v>0</v>
      </c>
      <c r="O1686">
        <v>101</v>
      </c>
      <c r="P1686" t="b">
        <v>0</v>
      </c>
      <c r="Q1686" t="s">
        <v>8292</v>
      </c>
      <c r="R1686" s="6">
        <f t="shared" si="236"/>
        <v>9.1249999999999998E-2</v>
      </c>
      <c r="S1686" s="10">
        <f t="shared" si="237"/>
        <v>86.43564356435644</v>
      </c>
      <c r="T1686" t="str">
        <f t="shared" si="238"/>
        <v>music/</v>
      </c>
      <c r="U1686" t="str">
        <f t="shared" si="239"/>
        <v>faith</v>
      </c>
      <c r="V1686">
        <f t="shared" si="240"/>
        <v>6</v>
      </c>
      <c r="W1686">
        <f t="shared" si="241"/>
        <v>11</v>
      </c>
    </row>
    <row r="1687" spans="1:23" ht="45" x14ac:dyDescent="0.25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f t="shared" si="242"/>
        <v>42818.0002662037</v>
      </c>
      <c r="K1687">
        <v>1487743223</v>
      </c>
      <c r="L1687" s="14">
        <f t="shared" si="234"/>
        <v>42788.041932870365</v>
      </c>
      <c r="M1687" s="13">
        <f t="shared" si="235"/>
        <v>2017</v>
      </c>
      <c r="N1687" t="b">
        <v>0</v>
      </c>
      <c r="O1687">
        <v>15</v>
      </c>
      <c r="P1687" t="b">
        <v>0</v>
      </c>
      <c r="Q1687" t="s">
        <v>8292</v>
      </c>
      <c r="R1687" s="6">
        <f t="shared" si="236"/>
        <v>2.8571428571428571E-2</v>
      </c>
      <c r="S1687" s="10">
        <f t="shared" si="237"/>
        <v>24</v>
      </c>
      <c r="T1687" t="str">
        <f t="shared" si="238"/>
        <v>music/</v>
      </c>
      <c r="U1687" t="str">
        <f t="shared" si="239"/>
        <v>faith</v>
      </c>
      <c r="V1687">
        <f t="shared" si="240"/>
        <v>6</v>
      </c>
      <c r="W1687">
        <f t="shared" si="241"/>
        <v>11</v>
      </c>
    </row>
    <row r="1688" spans="1:23" ht="45" x14ac:dyDescent="0.25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f t="shared" si="242"/>
        <v>42852.593969907401</v>
      </c>
      <c r="K1688">
        <v>1488140119</v>
      </c>
      <c r="L1688" s="14">
        <f t="shared" si="234"/>
        <v>42792.635636574072</v>
      </c>
      <c r="M1688" s="13">
        <f t="shared" si="235"/>
        <v>2017</v>
      </c>
      <c r="N1688" t="b">
        <v>0</v>
      </c>
      <c r="O1688">
        <v>1</v>
      </c>
      <c r="P1688" t="b">
        <v>0</v>
      </c>
      <c r="Q1688" t="s">
        <v>8292</v>
      </c>
      <c r="R1688" s="6">
        <f t="shared" si="236"/>
        <v>-0.99639999999999995</v>
      </c>
      <c r="S1688" s="10">
        <f t="shared" si="237"/>
        <v>18</v>
      </c>
      <c r="T1688" t="str">
        <f t="shared" si="238"/>
        <v>music/</v>
      </c>
      <c r="U1688" t="str">
        <f t="shared" si="239"/>
        <v>faith</v>
      </c>
      <c r="V1688">
        <f t="shared" si="240"/>
        <v>6</v>
      </c>
      <c r="W1688">
        <f t="shared" si="241"/>
        <v>11</v>
      </c>
    </row>
    <row r="1689" spans="1:23" ht="45" x14ac:dyDescent="0.25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f t="shared" si="242"/>
        <v>42835.635416666664</v>
      </c>
      <c r="K1689">
        <v>1488935245</v>
      </c>
      <c r="L1689" s="14">
        <f t="shared" si="234"/>
        <v>42801.838483796295</v>
      </c>
      <c r="M1689" s="13">
        <f t="shared" si="235"/>
        <v>2017</v>
      </c>
      <c r="N1689" t="b">
        <v>0</v>
      </c>
      <c r="O1689">
        <v>39</v>
      </c>
      <c r="P1689" t="b">
        <v>0</v>
      </c>
      <c r="Q1689" t="s">
        <v>8292</v>
      </c>
      <c r="R1689" s="6">
        <f t="shared" si="236"/>
        <v>-0.6875</v>
      </c>
      <c r="S1689" s="10">
        <f t="shared" si="237"/>
        <v>80.128205128205124</v>
      </c>
      <c r="T1689" t="str">
        <f t="shared" si="238"/>
        <v>music/</v>
      </c>
      <c r="U1689" t="str">
        <f t="shared" si="239"/>
        <v>faith</v>
      </c>
      <c r="V1689">
        <f t="shared" si="240"/>
        <v>6</v>
      </c>
      <c r="W1689">
        <f t="shared" si="241"/>
        <v>11</v>
      </c>
    </row>
    <row r="1690" spans="1:23" ht="45" x14ac:dyDescent="0.25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f t="shared" si="242"/>
        <v>42834.28465277778</v>
      </c>
      <c r="K1690">
        <v>1489150194</v>
      </c>
      <c r="L1690" s="14">
        <f t="shared" si="234"/>
        <v>42804.326319444437</v>
      </c>
      <c r="M1690" s="13">
        <f t="shared" si="235"/>
        <v>2017</v>
      </c>
      <c r="N1690" t="b">
        <v>0</v>
      </c>
      <c r="O1690">
        <v>7</v>
      </c>
      <c r="P1690" t="b">
        <v>0</v>
      </c>
      <c r="Q1690" t="s">
        <v>8292</v>
      </c>
      <c r="R1690" s="6">
        <f t="shared" si="236"/>
        <v>-0.55700000000000005</v>
      </c>
      <c r="S1690" s="10">
        <f t="shared" si="237"/>
        <v>253.14285714285714</v>
      </c>
      <c r="T1690" t="str">
        <f t="shared" si="238"/>
        <v>music/</v>
      </c>
      <c r="U1690" t="str">
        <f t="shared" si="239"/>
        <v>faith</v>
      </c>
      <c r="V1690">
        <f t="shared" si="240"/>
        <v>6</v>
      </c>
      <c r="W1690">
        <f t="shared" si="241"/>
        <v>11</v>
      </c>
    </row>
    <row r="1691" spans="1:23" x14ac:dyDescent="0.25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f t="shared" si="242"/>
        <v>42810.692476851851</v>
      </c>
      <c r="K1691">
        <v>1487111830</v>
      </c>
      <c r="L1691" s="14">
        <f t="shared" si="234"/>
        <v>42780.734143518515</v>
      </c>
      <c r="M1691" s="13">
        <f t="shared" si="235"/>
        <v>2017</v>
      </c>
      <c r="N1691" t="b">
        <v>0</v>
      </c>
      <c r="O1691">
        <v>14</v>
      </c>
      <c r="P1691" t="b">
        <v>0</v>
      </c>
      <c r="Q1691" t="s">
        <v>8292</v>
      </c>
      <c r="R1691" s="6">
        <f t="shared" si="236"/>
        <v>0</v>
      </c>
      <c r="S1691" s="10">
        <f t="shared" si="237"/>
        <v>171.42857142857142</v>
      </c>
      <c r="T1691" t="str">
        <f t="shared" si="238"/>
        <v>music/</v>
      </c>
      <c r="U1691" t="str">
        <f t="shared" si="239"/>
        <v>faith</v>
      </c>
      <c r="V1691">
        <f t="shared" si="240"/>
        <v>6</v>
      </c>
      <c r="W1691">
        <f t="shared" si="241"/>
        <v>11</v>
      </c>
    </row>
    <row r="1692" spans="1:23" ht="45" x14ac:dyDescent="0.25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f t="shared" si="242"/>
        <v>42831.181041666663</v>
      </c>
      <c r="K1692">
        <v>1488882042</v>
      </c>
      <c r="L1692" s="14">
        <f t="shared" si="234"/>
        <v>42801.222708333335</v>
      </c>
      <c r="M1692" s="13">
        <f t="shared" si="235"/>
        <v>2017</v>
      </c>
      <c r="N1692" t="b">
        <v>0</v>
      </c>
      <c r="O1692">
        <v>11</v>
      </c>
      <c r="P1692" t="b">
        <v>0</v>
      </c>
      <c r="Q1692" t="s">
        <v>8292</v>
      </c>
      <c r="R1692" s="6">
        <f t="shared" si="236"/>
        <v>-0.746</v>
      </c>
      <c r="S1692" s="10">
        <f t="shared" si="237"/>
        <v>57.727272727272727</v>
      </c>
      <c r="T1692" t="str">
        <f t="shared" si="238"/>
        <v>music/</v>
      </c>
      <c r="U1692" t="str">
        <f t="shared" si="239"/>
        <v>faith</v>
      </c>
      <c r="V1692">
        <f t="shared" si="240"/>
        <v>6</v>
      </c>
      <c r="W1692">
        <f t="shared" si="241"/>
        <v>11</v>
      </c>
    </row>
    <row r="1693" spans="1:23" ht="45" x14ac:dyDescent="0.25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f t="shared" si="242"/>
        <v>42827.833333333336</v>
      </c>
      <c r="K1693">
        <v>1488387008</v>
      </c>
      <c r="L1693" s="14">
        <f t="shared" si="234"/>
        <v>42795.493148148147</v>
      </c>
      <c r="M1693" s="13">
        <f t="shared" si="235"/>
        <v>2017</v>
      </c>
      <c r="N1693" t="b">
        <v>0</v>
      </c>
      <c r="O1693">
        <v>38</v>
      </c>
      <c r="P1693" t="b">
        <v>0</v>
      </c>
      <c r="Q1693" t="s">
        <v>8292</v>
      </c>
      <c r="R1693" s="6">
        <f t="shared" si="236"/>
        <v>-0.66526666666666667</v>
      </c>
      <c r="S1693" s="10">
        <f t="shared" si="237"/>
        <v>264.26315789473682</v>
      </c>
      <c r="T1693" t="str">
        <f t="shared" si="238"/>
        <v>music/</v>
      </c>
      <c r="U1693" t="str">
        <f t="shared" si="239"/>
        <v>faith</v>
      </c>
      <c r="V1693">
        <f t="shared" si="240"/>
        <v>6</v>
      </c>
      <c r="W1693">
        <f t="shared" si="241"/>
        <v>11</v>
      </c>
    </row>
    <row r="1694" spans="1:23" ht="45" x14ac:dyDescent="0.25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f t="shared" si="242"/>
        <v>42820.790972222218</v>
      </c>
      <c r="K1694">
        <v>1487734667</v>
      </c>
      <c r="L1694" s="14">
        <f t="shared" si="234"/>
        <v>42787.94290509259</v>
      </c>
      <c r="M1694" s="13">
        <f t="shared" si="235"/>
        <v>2017</v>
      </c>
      <c r="N1694" t="b">
        <v>0</v>
      </c>
      <c r="O1694">
        <v>15</v>
      </c>
      <c r="P1694" t="b">
        <v>0</v>
      </c>
      <c r="Q1694" t="s">
        <v>8292</v>
      </c>
      <c r="R1694" s="6">
        <f t="shared" si="236"/>
        <v>-0.52200000000000002</v>
      </c>
      <c r="S1694" s="10">
        <f t="shared" si="237"/>
        <v>159.33333333333334</v>
      </c>
      <c r="T1694" t="str">
        <f t="shared" si="238"/>
        <v>music/</v>
      </c>
      <c r="U1694" t="str">
        <f t="shared" si="239"/>
        <v>faith</v>
      </c>
      <c r="V1694">
        <f t="shared" si="240"/>
        <v>6</v>
      </c>
      <c r="W1694">
        <f t="shared" si="241"/>
        <v>11</v>
      </c>
    </row>
    <row r="1695" spans="1:23" ht="45" x14ac:dyDescent="0.25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f t="shared" si="242"/>
        <v>42834.624999999993</v>
      </c>
      <c r="K1695">
        <v>1489097112</v>
      </c>
      <c r="L1695" s="14">
        <f t="shared" si="234"/>
        <v>42803.711944444447</v>
      </c>
      <c r="M1695" s="13">
        <f t="shared" si="235"/>
        <v>2017</v>
      </c>
      <c r="N1695" t="b">
        <v>0</v>
      </c>
      <c r="O1695">
        <v>8</v>
      </c>
      <c r="P1695" t="b">
        <v>0</v>
      </c>
      <c r="Q1695" t="s">
        <v>8292</v>
      </c>
      <c r="R1695" s="6">
        <f t="shared" si="236"/>
        <v>-0.90666666666666662</v>
      </c>
      <c r="S1695" s="10">
        <f t="shared" si="237"/>
        <v>35</v>
      </c>
      <c r="T1695" t="str">
        <f t="shared" si="238"/>
        <v>music/</v>
      </c>
      <c r="U1695" t="str">
        <f t="shared" si="239"/>
        <v>faith</v>
      </c>
      <c r="V1695">
        <f t="shared" si="240"/>
        <v>6</v>
      </c>
      <c r="W1695">
        <f t="shared" si="241"/>
        <v>11</v>
      </c>
    </row>
    <row r="1696" spans="1:23" ht="45" x14ac:dyDescent="0.25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f t="shared" si="242"/>
        <v>42820.98333333333</v>
      </c>
      <c r="K1696">
        <v>1488038674</v>
      </c>
      <c r="L1696" s="14">
        <f t="shared" si="234"/>
        <v>42791.461504629631</v>
      </c>
      <c r="M1696" s="13">
        <f t="shared" si="235"/>
        <v>2017</v>
      </c>
      <c r="N1696" t="b">
        <v>0</v>
      </c>
      <c r="O1696">
        <v>1</v>
      </c>
      <c r="P1696" t="b">
        <v>0</v>
      </c>
      <c r="Q1696" t="s">
        <v>8292</v>
      </c>
      <c r="R1696" s="6">
        <f t="shared" si="236"/>
        <v>-0.99950000000000006</v>
      </c>
      <c r="S1696" s="10">
        <f t="shared" si="237"/>
        <v>5</v>
      </c>
      <c r="T1696" t="str">
        <f t="shared" si="238"/>
        <v>music/</v>
      </c>
      <c r="U1696" t="str">
        <f t="shared" si="239"/>
        <v>faith</v>
      </c>
      <c r="V1696">
        <f t="shared" si="240"/>
        <v>6</v>
      </c>
      <c r="W1696">
        <f t="shared" si="241"/>
        <v>11</v>
      </c>
    </row>
    <row r="1697" spans="1:23" ht="45" x14ac:dyDescent="0.25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f t="shared" si="242"/>
        <v>42834.833333333336</v>
      </c>
      <c r="K1697">
        <v>1488847514</v>
      </c>
      <c r="L1697" s="14">
        <f t="shared" si="234"/>
        <v>42800.823078703703</v>
      </c>
      <c r="M1697" s="13">
        <f t="shared" si="235"/>
        <v>2017</v>
      </c>
      <c r="N1697" t="b">
        <v>0</v>
      </c>
      <c r="O1697">
        <v>23</v>
      </c>
      <c r="P1697" t="b">
        <v>0</v>
      </c>
      <c r="Q1697" t="s">
        <v>8292</v>
      </c>
      <c r="R1697" s="6">
        <f t="shared" si="236"/>
        <v>-0.88291666666666668</v>
      </c>
      <c r="S1697" s="10">
        <f t="shared" si="237"/>
        <v>61.086956521739133</v>
      </c>
      <c r="T1697" t="str">
        <f t="shared" si="238"/>
        <v>music/</v>
      </c>
      <c r="U1697" t="str">
        <f t="shared" si="239"/>
        <v>faith</v>
      </c>
      <c r="V1697">
        <f t="shared" si="240"/>
        <v>6</v>
      </c>
      <c r="W1697">
        <f t="shared" si="241"/>
        <v>11</v>
      </c>
    </row>
    <row r="1698" spans="1:23" ht="45" x14ac:dyDescent="0.25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f t="shared" si="242"/>
        <v>42825.819571759253</v>
      </c>
      <c r="K1698">
        <v>1488418811</v>
      </c>
      <c r="L1698" s="14">
        <f t="shared" si="234"/>
        <v>42795.861238425925</v>
      </c>
      <c r="M1698" s="13">
        <f t="shared" si="235"/>
        <v>2017</v>
      </c>
      <c r="N1698" t="b">
        <v>0</v>
      </c>
      <c r="O1698">
        <v>0</v>
      </c>
      <c r="P1698" t="b">
        <v>0</v>
      </c>
      <c r="Q1698" t="s">
        <v>8292</v>
      </c>
      <c r="R1698" s="6">
        <f t="shared" si="236"/>
        <v>-1</v>
      </c>
      <c r="S1698" s="10" t="e">
        <f t="shared" si="237"/>
        <v>#DIV/0!</v>
      </c>
      <c r="T1698" t="str">
        <f t="shared" si="238"/>
        <v>music/</v>
      </c>
      <c r="U1698" t="str">
        <f t="shared" si="239"/>
        <v>faith</v>
      </c>
      <c r="V1698">
        <f t="shared" si="240"/>
        <v>6</v>
      </c>
      <c r="W1698">
        <f t="shared" si="241"/>
        <v>11</v>
      </c>
    </row>
    <row r="1699" spans="1:23" ht="45" x14ac:dyDescent="0.25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f t="shared" si="242"/>
        <v>42834.782962962963</v>
      </c>
      <c r="K1699">
        <v>1489193248</v>
      </c>
      <c r="L1699" s="14">
        <f t="shared" si="234"/>
        <v>42804.824629629627</v>
      </c>
      <c r="M1699" s="13">
        <f t="shared" si="235"/>
        <v>2017</v>
      </c>
      <c r="N1699" t="b">
        <v>0</v>
      </c>
      <c r="O1699">
        <v>22</v>
      </c>
      <c r="P1699" t="b">
        <v>0</v>
      </c>
      <c r="Q1699" t="s">
        <v>8292</v>
      </c>
      <c r="R1699" s="6">
        <f t="shared" si="236"/>
        <v>-0.79791999999999996</v>
      </c>
      <c r="S1699" s="10">
        <f t="shared" si="237"/>
        <v>114.81818181818181</v>
      </c>
      <c r="T1699" t="str">
        <f t="shared" si="238"/>
        <v>music/</v>
      </c>
      <c r="U1699" t="str">
        <f t="shared" si="239"/>
        <v>faith</v>
      </c>
      <c r="V1699">
        <f t="shared" si="240"/>
        <v>6</v>
      </c>
      <c r="W1699">
        <f t="shared" si="241"/>
        <v>11</v>
      </c>
    </row>
    <row r="1700" spans="1:23" ht="75" x14ac:dyDescent="0.25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f t="shared" si="242"/>
        <v>42819.939583333333</v>
      </c>
      <c r="K1700">
        <v>1488430760</v>
      </c>
      <c r="L1700" s="14">
        <f t="shared" si="234"/>
        <v>42795.999537037038</v>
      </c>
      <c r="M1700" s="13">
        <f t="shared" si="235"/>
        <v>2017</v>
      </c>
      <c r="N1700" t="b">
        <v>0</v>
      </c>
      <c r="O1700">
        <v>0</v>
      </c>
      <c r="P1700" t="b">
        <v>0</v>
      </c>
      <c r="Q1700" t="s">
        <v>8292</v>
      </c>
      <c r="R1700" s="6">
        <f t="shared" si="236"/>
        <v>-1</v>
      </c>
      <c r="S1700" s="10" t="e">
        <f t="shared" si="237"/>
        <v>#DIV/0!</v>
      </c>
      <c r="T1700" t="str">
        <f t="shared" si="238"/>
        <v>music/</v>
      </c>
      <c r="U1700" t="str">
        <f t="shared" si="239"/>
        <v>faith</v>
      </c>
      <c r="V1700">
        <f t="shared" si="240"/>
        <v>6</v>
      </c>
      <c r="W1700">
        <f t="shared" si="241"/>
        <v>11</v>
      </c>
    </row>
    <row r="1701" spans="1:23" ht="45" x14ac:dyDescent="0.25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f t="shared" si="242"/>
        <v>42836.655613425923</v>
      </c>
      <c r="K1701">
        <v>1489351445</v>
      </c>
      <c r="L1701" s="14">
        <f t="shared" si="234"/>
        <v>42806.655613425923</v>
      </c>
      <c r="M1701" s="13">
        <f t="shared" si="235"/>
        <v>2017</v>
      </c>
      <c r="N1701" t="b">
        <v>0</v>
      </c>
      <c r="O1701">
        <v>4</v>
      </c>
      <c r="P1701" t="b">
        <v>0</v>
      </c>
      <c r="Q1701" t="s">
        <v>8292</v>
      </c>
      <c r="R1701" s="6">
        <f t="shared" si="236"/>
        <v>-0.95768854064642506</v>
      </c>
      <c r="S1701" s="10">
        <f t="shared" si="237"/>
        <v>54</v>
      </c>
      <c r="T1701" t="str">
        <f t="shared" si="238"/>
        <v>music/</v>
      </c>
      <c r="U1701" t="str">
        <f t="shared" si="239"/>
        <v>faith</v>
      </c>
      <c r="V1701">
        <f t="shared" si="240"/>
        <v>6</v>
      </c>
      <c r="W1701">
        <f t="shared" si="241"/>
        <v>11</v>
      </c>
    </row>
    <row r="1702" spans="1:23" ht="45" x14ac:dyDescent="0.25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f t="shared" si="242"/>
        <v>42825.958333333336</v>
      </c>
      <c r="K1702">
        <v>1488418990</v>
      </c>
      <c r="L1702" s="14">
        <f t="shared" si="234"/>
        <v>42795.863310185181</v>
      </c>
      <c r="M1702" s="13">
        <f t="shared" si="235"/>
        <v>2017</v>
      </c>
      <c r="N1702" t="b">
        <v>0</v>
      </c>
      <c r="O1702">
        <v>79</v>
      </c>
      <c r="P1702" t="b">
        <v>0</v>
      </c>
      <c r="Q1702" t="s">
        <v>8292</v>
      </c>
      <c r="R1702" s="6">
        <f t="shared" si="236"/>
        <v>-0.73939999999999995</v>
      </c>
      <c r="S1702" s="10">
        <f t="shared" si="237"/>
        <v>65.974683544303801</v>
      </c>
      <c r="T1702" t="str">
        <f t="shared" si="238"/>
        <v>music/</v>
      </c>
      <c r="U1702" t="str">
        <f t="shared" si="239"/>
        <v>faith</v>
      </c>
      <c r="V1702">
        <f t="shared" si="240"/>
        <v>6</v>
      </c>
      <c r="W1702">
        <f t="shared" si="241"/>
        <v>11</v>
      </c>
    </row>
    <row r="1703" spans="1:23" ht="45" x14ac:dyDescent="0.25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f t="shared" si="242"/>
        <v>42019.456076388888</v>
      </c>
      <c r="K1703">
        <v>1418745405</v>
      </c>
      <c r="L1703" s="14">
        <f t="shared" si="234"/>
        <v>41989.456076388888</v>
      </c>
      <c r="M1703" s="13">
        <f t="shared" si="235"/>
        <v>2014</v>
      </c>
      <c r="N1703" t="b">
        <v>0</v>
      </c>
      <c r="O1703">
        <v>2</v>
      </c>
      <c r="P1703" t="b">
        <v>0</v>
      </c>
      <c r="Q1703" t="s">
        <v>8292</v>
      </c>
      <c r="R1703" s="6">
        <f t="shared" si="236"/>
        <v>-0.99801980198019802</v>
      </c>
      <c r="S1703" s="10">
        <f t="shared" si="237"/>
        <v>5</v>
      </c>
      <c r="T1703" t="str">
        <f t="shared" si="238"/>
        <v>music/</v>
      </c>
      <c r="U1703" t="str">
        <f t="shared" si="239"/>
        <v>faith</v>
      </c>
      <c r="V1703">
        <f t="shared" si="240"/>
        <v>6</v>
      </c>
      <c r="W1703">
        <f t="shared" si="241"/>
        <v>11</v>
      </c>
    </row>
    <row r="1704" spans="1:23" ht="30" x14ac:dyDescent="0.25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f t="shared" si="242"/>
        <v>42093.619791666664</v>
      </c>
      <c r="K1704">
        <v>1425156750</v>
      </c>
      <c r="L1704" s="14">
        <f t="shared" si="234"/>
        <v>42063.661458333336</v>
      </c>
      <c r="M1704" s="13">
        <f t="shared" si="235"/>
        <v>2015</v>
      </c>
      <c r="N1704" t="b">
        <v>0</v>
      </c>
      <c r="O1704">
        <v>1</v>
      </c>
      <c r="P1704" t="b">
        <v>0</v>
      </c>
      <c r="Q1704" t="s">
        <v>8292</v>
      </c>
      <c r="R1704" s="6">
        <f t="shared" si="236"/>
        <v>-0.99993939393939391</v>
      </c>
      <c r="S1704" s="10">
        <f t="shared" si="237"/>
        <v>1</v>
      </c>
      <c r="T1704" t="str">
        <f t="shared" si="238"/>
        <v>music/</v>
      </c>
      <c r="U1704" t="str">
        <f t="shared" si="239"/>
        <v>faith</v>
      </c>
      <c r="V1704">
        <f t="shared" si="240"/>
        <v>6</v>
      </c>
      <c r="W1704">
        <f t="shared" si="241"/>
        <v>11</v>
      </c>
    </row>
    <row r="1705" spans="1:23" ht="45" x14ac:dyDescent="0.25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f t="shared" si="242"/>
        <v>42247.073344907403</v>
      </c>
      <c r="K1705">
        <v>1435819537</v>
      </c>
      <c r="L1705" s="14">
        <f t="shared" si="234"/>
        <v>42187.073344907403</v>
      </c>
      <c r="M1705" s="13">
        <f t="shared" si="235"/>
        <v>2015</v>
      </c>
      <c r="N1705" t="b">
        <v>0</v>
      </c>
      <c r="O1705">
        <v>2</v>
      </c>
      <c r="P1705" t="b">
        <v>0</v>
      </c>
      <c r="Q1705" t="s">
        <v>8292</v>
      </c>
      <c r="R1705" s="6">
        <f t="shared" si="236"/>
        <v>-0.98980000000000001</v>
      </c>
      <c r="S1705" s="10">
        <f t="shared" si="237"/>
        <v>25.5</v>
      </c>
      <c r="T1705" t="str">
        <f t="shared" si="238"/>
        <v>music/</v>
      </c>
      <c r="U1705" t="str">
        <f t="shared" si="239"/>
        <v>faith</v>
      </c>
      <c r="V1705">
        <f t="shared" si="240"/>
        <v>6</v>
      </c>
      <c r="W1705">
        <f t="shared" si="241"/>
        <v>11</v>
      </c>
    </row>
    <row r="1706" spans="1:23" ht="30" x14ac:dyDescent="0.25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f t="shared" si="242"/>
        <v>42050.931400462963</v>
      </c>
      <c r="K1706">
        <v>1421464873</v>
      </c>
      <c r="L1706" s="14">
        <f t="shared" si="234"/>
        <v>42020.931400462963</v>
      </c>
      <c r="M1706" s="13">
        <f t="shared" si="235"/>
        <v>2015</v>
      </c>
      <c r="N1706" t="b">
        <v>0</v>
      </c>
      <c r="O1706">
        <v>11</v>
      </c>
      <c r="P1706" t="b">
        <v>0</v>
      </c>
      <c r="Q1706" t="s">
        <v>8292</v>
      </c>
      <c r="R1706" s="6">
        <f t="shared" si="236"/>
        <v>-0.34899999999999998</v>
      </c>
      <c r="S1706" s="10">
        <f t="shared" si="237"/>
        <v>118.36363636363636</v>
      </c>
      <c r="T1706" t="str">
        <f t="shared" si="238"/>
        <v>music/</v>
      </c>
      <c r="U1706" t="str">
        <f t="shared" si="239"/>
        <v>faith</v>
      </c>
      <c r="V1706">
        <f t="shared" si="240"/>
        <v>6</v>
      </c>
      <c r="W1706">
        <f t="shared" si="241"/>
        <v>11</v>
      </c>
    </row>
    <row r="1707" spans="1:23" ht="45" x14ac:dyDescent="0.25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f t="shared" si="242"/>
        <v>42256.458333333336</v>
      </c>
      <c r="K1707">
        <v>1440807846</v>
      </c>
      <c r="L1707" s="14">
        <f t="shared" si="234"/>
        <v>42244.808402777773</v>
      </c>
      <c r="M1707" s="13">
        <f t="shared" si="235"/>
        <v>2015</v>
      </c>
      <c r="N1707" t="b">
        <v>0</v>
      </c>
      <c r="O1707">
        <v>0</v>
      </c>
      <c r="P1707" t="b">
        <v>0</v>
      </c>
      <c r="Q1707" t="s">
        <v>8292</v>
      </c>
      <c r="R1707" s="6">
        <f t="shared" si="236"/>
        <v>-1</v>
      </c>
      <c r="S1707" s="10" t="e">
        <f t="shared" si="237"/>
        <v>#DIV/0!</v>
      </c>
      <c r="T1707" t="str">
        <f t="shared" si="238"/>
        <v>music/</v>
      </c>
      <c r="U1707" t="str">
        <f t="shared" si="239"/>
        <v>faith</v>
      </c>
      <c r="V1707">
        <f t="shared" si="240"/>
        <v>6</v>
      </c>
      <c r="W1707">
        <f t="shared" si="241"/>
        <v>11</v>
      </c>
    </row>
    <row r="1708" spans="1:23" ht="45" x14ac:dyDescent="0.25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f t="shared" si="242"/>
        <v>42239.098055555551</v>
      </c>
      <c r="K1708">
        <v>1435130472</v>
      </c>
      <c r="L1708" s="14">
        <f t="shared" si="234"/>
        <v>42179.098055555551</v>
      </c>
      <c r="M1708" s="13">
        <f t="shared" si="235"/>
        <v>2015</v>
      </c>
      <c r="N1708" t="b">
        <v>0</v>
      </c>
      <c r="O1708">
        <v>0</v>
      </c>
      <c r="P1708" t="b">
        <v>0</v>
      </c>
      <c r="Q1708" t="s">
        <v>8292</v>
      </c>
      <c r="R1708" s="6">
        <f t="shared" si="236"/>
        <v>-1</v>
      </c>
      <c r="S1708" s="10" t="e">
        <f t="shared" si="237"/>
        <v>#DIV/0!</v>
      </c>
      <c r="T1708" t="str">
        <f t="shared" si="238"/>
        <v>music/</v>
      </c>
      <c r="U1708" t="str">
        <f t="shared" si="239"/>
        <v>faith</v>
      </c>
      <c r="V1708">
        <f t="shared" si="240"/>
        <v>6</v>
      </c>
      <c r="W1708">
        <f t="shared" si="241"/>
        <v>11</v>
      </c>
    </row>
    <row r="1709" spans="1:23" ht="45" x14ac:dyDescent="0.25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f t="shared" si="242"/>
        <v>42457.471006944441</v>
      </c>
      <c r="K1709">
        <v>1456593495</v>
      </c>
      <c r="L1709" s="14">
        <f t="shared" si="234"/>
        <v>42427.512673611105</v>
      </c>
      <c r="M1709" s="13">
        <f t="shared" si="235"/>
        <v>2016</v>
      </c>
      <c r="N1709" t="b">
        <v>0</v>
      </c>
      <c r="O1709">
        <v>9</v>
      </c>
      <c r="P1709" t="b">
        <v>0</v>
      </c>
      <c r="Q1709" t="s">
        <v>8292</v>
      </c>
      <c r="R1709" s="6">
        <f t="shared" si="236"/>
        <v>-0.90259999999999996</v>
      </c>
      <c r="S1709" s="10">
        <f t="shared" si="237"/>
        <v>54.111111111111114</v>
      </c>
      <c r="T1709" t="str">
        <f t="shared" si="238"/>
        <v>music/</v>
      </c>
      <c r="U1709" t="str">
        <f t="shared" si="239"/>
        <v>faith</v>
      </c>
      <c r="V1709">
        <f t="shared" si="240"/>
        <v>6</v>
      </c>
      <c r="W1709">
        <f t="shared" si="241"/>
        <v>11</v>
      </c>
    </row>
    <row r="1710" spans="1:23" ht="45" x14ac:dyDescent="0.25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f t="shared" si="242"/>
        <v>42491.658634259256</v>
      </c>
      <c r="K1710">
        <v>1458679706</v>
      </c>
      <c r="L1710" s="14">
        <f t="shared" si="234"/>
        <v>42451.658634259256</v>
      </c>
      <c r="M1710" s="13">
        <f t="shared" si="235"/>
        <v>2016</v>
      </c>
      <c r="N1710" t="b">
        <v>0</v>
      </c>
      <c r="O1710">
        <v>0</v>
      </c>
      <c r="P1710" t="b">
        <v>0</v>
      </c>
      <c r="Q1710" t="s">
        <v>8292</v>
      </c>
      <c r="R1710" s="6">
        <f t="shared" si="236"/>
        <v>-1</v>
      </c>
      <c r="S1710" s="10" t="e">
        <f t="shared" si="237"/>
        <v>#DIV/0!</v>
      </c>
      <c r="T1710" t="str">
        <f t="shared" si="238"/>
        <v>music/</v>
      </c>
      <c r="U1710" t="str">
        <f t="shared" si="239"/>
        <v>faith</v>
      </c>
      <c r="V1710">
        <f t="shared" si="240"/>
        <v>6</v>
      </c>
      <c r="W1710">
        <f t="shared" si="241"/>
        <v>11</v>
      </c>
    </row>
    <row r="1711" spans="1:23" ht="45" x14ac:dyDescent="0.25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f t="shared" si="242"/>
        <v>41882.610416666663</v>
      </c>
      <c r="K1711">
        <v>1405949514</v>
      </c>
      <c r="L1711" s="14">
        <f t="shared" si="234"/>
        <v>41841.355486111112</v>
      </c>
      <c r="M1711" s="13">
        <f t="shared" si="235"/>
        <v>2014</v>
      </c>
      <c r="N1711" t="b">
        <v>0</v>
      </c>
      <c r="O1711">
        <v>4</v>
      </c>
      <c r="P1711" t="b">
        <v>0</v>
      </c>
      <c r="Q1711" t="s">
        <v>8292</v>
      </c>
      <c r="R1711" s="6">
        <f t="shared" si="236"/>
        <v>-0.9514285714285714</v>
      </c>
      <c r="S1711" s="10">
        <f t="shared" si="237"/>
        <v>21.25</v>
      </c>
      <c r="T1711" t="str">
        <f t="shared" si="238"/>
        <v>music/</v>
      </c>
      <c r="U1711" t="str">
        <f t="shared" si="239"/>
        <v>faith</v>
      </c>
      <c r="V1711">
        <f t="shared" si="240"/>
        <v>6</v>
      </c>
      <c r="W1711">
        <f t="shared" si="241"/>
        <v>11</v>
      </c>
    </row>
    <row r="1712" spans="1:23" ht="30" x14ac:dyDescent="0.25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f t="shared" si="242"/>
        <v>42387.333333333336</v>
      </c>
      <c r="K1712">
        <v>1449151888</v>
      </c>
      <c r="L1712" s="14">
        <f t="shared" si="234"/>
        <v>42341.382962962962</v>
      </c>
      <c r="M1712" s="13">
        <f t="shared" si="235"/>
        <v>2015</v>
      </c>
      <c r="N1712" t="b">
        <v>0</v>
      </c>
      <c r="O1712">
        <v>1</v>
      </c>
      <c r="P1712" t="b">
        <v>0</v>
      </c>
      <c r="Q1712" t="s">
        <v>8292</v>
      </c>
      <c r="R1712" s="6">
        <f t="shared" si="236"/>
        <v>-0.99319999999999997</v>
      </c>
      <c r="S1712" s="10">
        <f t="shared" si="237"/>
        <v>34</v>
      </c>
      <c r="T1712" t="str">
        <f t="shared" si="238"/>
        <v>music/</v>
      </c>
      <c r="U1712" t="str">
        <f t="shared" si="239"/>
        <v>faith</v>
      </c>
      <c r="V1712">
        <f t="shared" si="240"/>
        <v>6</v>
      </c>
      <c r="W1712">
        <f t="shared" si="241"/>
        <v>11</v>
      </c>
    </row>
    <row r="1713" spans="1:23" ht="45" x14ac:dyDescent="0.25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f t="shared" si="242"/>
        <v>41883.437893518516</v>
      </c>
      <c r="K1713">
        <v>1406907034</v>
      </c>
      <c r="L1713" s="14">
        <f t="shared" si="234"/>
        <v>41852.437893518516</v>
      </c>
      <c r="M1713" s="13">
        <f t="shared" si="235"/>
        <v>2014</v>
      </c>
      <c r="N1713" t="b">
        <v>0</v>
      </c>
      <c r="O1713">
        <v>2</v>
      </c>
      <c r="P1713" t="b">
        <v>0</v>
      </c>
      <c r="Q1713" t="s">
        <v>8292</v>
      </c>
      <c r="R1713" s="6">
        <f t="shared" si="236"/>
        <v>-0.89500000000000002</v>
      </c>
      <c r="S1713" s="10">
        <f t="shared" si="237"/>
        <v>525</v>
      </c>
      <c r="T1713" t="str">
        <f t="shared" si="238"/>
        <v>music/</v>
      </c>
      <c r="U1713" t="str">
        <f t="shared" si="239"/>
        <v>faith</v>
      </c>
      <c r="V1713">
        <f t="shared" si="240"/>
        <v>6</v>
      </c>
      <c r="W1713">
        <f t="shared" si="241"/>
        <v>11</v>
      </c>
    </row>
    <row r="1714" spans="1:23" ht="45" x14ac:dyDescent="0.25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f t="shared" si="242"/>
        <v>42185.705474537033</v>
      </c>
      <c r="K1714">
        <v>1430517353</v>
      </c>
      <c r="L1714" s="14">
        <f t="shared" si="234"/>
        <v>42125.705474537033</v>
      </c>
      <c r="M1714" s="13">
        <f t="shared" si="235"/>
        <v>2015</v>
      </c>
      <c r="N1714" t="b">
        <v>0</v>
      </c>
      <c r="O1714">
        <v>0</v>
      </c>
      <c r="P1714" t="b">
        <v>0</v>
      </c>
      <c r="Q1714" t="s">
        <v>8292</v>
      </c>
      <c r="R1714" s="6">
        <f t="shared" si="236"/>
        <v>-1</v>
      </c>
      <c r="S1714" s="10" t="e">
        <f t="shared" si="237"/>
        <v>#DIV/0!</v>
      </c>
      <c r="T1714" t="str">
        <f t="shared" si="238"/>
        <v>music/</v>
      </c>
      <c r="U1714" t="str">
        <f t="shared" si="239"/>
        <v>faith</v>
      </c>
      <c r="V1714">
        <f t="shared" si="240"/>
        <v>6</v>
      </c>
      <c r="W1714">
        <f t="shared" si="241"/>
        <v>11</v>
      </c>
    </row>
    <row r="1715" spans="1:23" ht="45" x14ac:dyDescent="0.25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f t="shared" si="242"/>
        <v>41917.592731481483</v>
      </c>
      <c r="K1715">
        <v>1409944412</v>
      </c>
      <c r="L1715" s="14">
        <f t="shared" si="234"/>
        <v>41887.592731481483</v>
      </c>
      <c r="M1715" s="13">
        <f t="shared" si="235"/>
        <v>2014</v>
      </c>
      <c r="N1715" t="b">
        <v>0</v>
      </c>
      <c r="O1715">
        <v>1</v>
      </c>
      <c r="P1715" t="b">
        <v>0</v>
      </c>
      <c r="Q1715" t="s">
        <v>8292</v>
      </c>
      <c r="R1715" s="6">
        <f t="shared" si="236"/>
        <v>-0.98333333333333328</v>
      </c>
      <c r="S1715" s="10">
        <f t="shared" si="237"/>
        <v>50</v>
      </c>
      <c r="T1715" t="str">
        <f t="shared" si="238"/>
        <v>music/</v>
      </c>
      <c r="U1715" t="str">
        <f t="shared" si="239"/>
        <v>faith</v>
      </c>
      <c r="V1715">
        <f t="shared" si="240"/>
        <v>6</v>
      </c>
      <c r="W1715">
        <f t="shared" si="241"/>
        <v>11</v>
      </c>
    </row>
    <row r="1716" spans="1:23" ht="45" x14ac:dyDescent="0.25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f t="shared" si="242"/>
        <v>42125.710196759253</v>
      </c>
      <c r="K1716">
        <v>1427925761</v>
      </c>
      <c r="L1716" s="14">
        <f t="shared" si="234"/>
        <v>42095.710196759253</v>
      </c>
      <c r="M1716" s="13">
        <f t="shared" si="235"/>
        <v>2015</v>
      </c>
      <c r="N1716" t="b">
        <v>0</v>
      </c>
      <c r="O1716">
        <v>17</v>
      </c>
      <c r="P1716" t="b">
        <v>0</v>
      </c>
      <c r="Q1716" t="s">
        <v>8292</v>
      </c>
      <c r="R1716" s="6">
        <f t="shared" si="236"/>
        <v>-0.92132000000000003</v>
      </c>
      <c r="S1716" s="10">
        <f t="shared" si="237"/>
        <v>115.70588235294117</v>
      </c>
      <c r="T1716" t="str">
        <f t="shared" si="238"/>
        <v>music/</v>
      </c>
      <c r="U1716" t="str">
        <f t="shared" si="239"/>
        <v>faith</v>
      </c>
      <c r="V1716">
        <f t="shared" si="240"/>
        <v>6</v>
      </c>
      <c r="W1716">
        <f t="shared" si="241"/>
        <v>11</v>
      </c>
    </row>
    <row r="1717" spans="1:23" ht="45" x14ac:dyDescent="0.25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f t="shared" si="242"/>
        <v>42093.931944444441</v>
      </c>
      <c r="K1717">
        <v>1425186785</v>
      </c>
      <c r="L1717" s="14">
        <f t="shared" si="234"/>
        <v>42064.009085648147</v>
      </c>
      <c r="M1717" s="13">
        <f t="shared" si="235"/>
        <v>2015</v>
      </c>
      <c r="N1717" t="b">
        <v>0</v>
      </c>
      <c r="O1717">
        <v>2</v>
      </c>
      <c r="P1717" t="b">
        <v>0</v>
      </c>
      <c r="Q1717" t="s">
        <v>8292</v>
      </c>
      <c r="R1717" s="6">
        <f t="shared" si="236"/>
        <v>-0.99780000000000002</v>
      </c>
      <c r="S1717" s="10">
        <f t="shared" si="237"/>
        <v>5.5</v>
      </c>
      <c r="T1717" t="str">
        <f t="shared" si="238"/>
        <v>music/</v>
      </c>
      <c r="U1717" t="str">
        <f t="shared" si="239"/>
        <v>faith</v>
      </c>
      <c r="V1717">
        <f t="shared" si="240"/>
        <v>6</v>
      </c>
      <c r="W1717">
        <f t="shared" si="241"/>
        <v>11</v>
      </c>
    </row>
    <row r="1718" spans="1:23" ht="45" x14ac:dyDescent="0.25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f t="shared" si="242"/>
        <v>42713.410868055558</v>
      </c>
      <c r="K1718">
        <v>1477835499</v>
      </c>
      <c r="L1718" s="14">
        <f t="shared" si="234"/>
        <v>42673.369201388887</v>
      </c>
      <c r="M1718" s="13">
        <f t="shared" si="235"/>
        <v>2016</v>
      </c>
      <c r="N1718" t="b">
        <v>0</v>
      </c>
      <c r="O1718">
        <v>3</v>
      </c>
      <c r="P1718" t="b">
        <v>0</v>
      </c>
      <c r="Q1718" t="s">
        <v>8292</v>
      </c>
      <c r="R1718" s="6">
        <f t="shared" si="236"/>
        <v>-0.92500000000000004</v>
      </c>
      <c r="S1718" s="10">
        <f t="shared" si="237"/>
        <v>50</v>
      </c>
      <c r="T1718" t="str">
        <f t="shared" si="238"/>
        <v>music/</v>
      </c>
      <c r="U1718" t="str">
        <f t="shared" si="239"/>
        <v>faith</v>
      </c>
      <c r="V1718">
        <f t="shared" si="240"/>
        <v>6</v>
      </c>
      <c r="W1718">
        <f t="shared" si="241"/>
        <v>11</v>
      </c>
    </row>
    <row r="1719" spans="1:23" ht="45" x14ac:dyDescent="0.25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f t="shared" si="242"/>
        <v>42480.958333333336</v>
      </c>
      <c r="K1719">
        <v>1459467238</v>
      </c>
      <c r="L1719" s="14">
        <f t="shared" si="234"/>
        <v>42460.773587962962</v>
      </c>
      <c r="M1719" s="13">
        <f t="shared" si="235"/>
        <v>2016</v>
      </c>
      <c r="N1719" t="b">
        <v>0</v>
      </c>
      <c r="O1719">
        <v>41</v>
      </c>
      <c r="P1719" t="b">
        <v>0</v>
      </c>
      <c r="Q1719" t="s">
        <v>8292</v>
      </c>
      <c r="R1719" s="6">
        <f t="shared" si="236"/>
        <v>-0.57274119448698313</v>
      </c>
      <c r="S1719" s="10">
        <f t="shared" si="237"/>
        <v>34.024390243902438</v>
      </c>
      <c r="T1719" t="str">
        <f t="shared" si="238"/>
        <v>music/</v>
      </c>
      <c r="U1719" t="str">
        <f t="shared" si="239"/>
        <v>faith</v>
      </c>
      <c r="V1719">
        <f t="shared" si="240"/>
        <v>6</v>
      </c>
      <c r="W1719">
        <f t="shared" si="241"/>
        <v>11</v>
      </c>
    </row>
    <row r="1720" spans="1:23" x14ac:dyDescent="0.25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f t="shared" si="242"/>
        <v>42503.999305555553</v>
      </c>
      <c r="K1720">
        <v>1459435149</v>
      </c>
      <c r="L1720" s="14">
        <f t="shared" si="234"/>
        <v>42460.402187499996</v>
      </c>
      <c r="M1720" s="13">
        <f t="shared" si="235"/>
        <v>2016</v>
      </c>
      <c r="N1720" t="b">
        <v>0</v>
      </c>
      <c r="O1720">
        <v>2</v>
      </c>
      <c r="P1720" t="b">
        <v>0</v>
      </c>
      <c r="Q1720" t="s">
        <v>8292</v>
      </c>
      <c r="R1720" s="6">
        <f t="shared" si="236"/>
        <v>-0.99785714285714289</v>
      </c>
      <c r="S1720" s="10">
        <f t="shared" si="237"/>
        <v>37.5</v>
      </c>
      <c r="T1720" t="str">
        <f t="shared" si="238"/>
        <v>music/</v>
      </c>
      <c r="U1720" t="str">
        <f t="shared" si="239"/>
        <v>faith</v>
      </c>
      <c r="V1720">
        <f t="shared" si="240"/>
        <v>6</v>
      </c>
      <c r="W1720">
        <f t="shared" si="241"/>
        <v>11</v>
      </c>
    </row>
    <row r="1721" spans="1:23" ht="45" x14ac:dyDescent="0.25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f t="shared" si="242"/>
        <v>41899.326284722221</v>
      </c>
      <c r="K1721">
        <v>1408366191</v>
      </c>
      <c r="L1721" s="14">
        <f t="shared" si="234"/>
        <v>41869.326284722221</v>
      </c>
      <c r="M1721" s="13">
        <f t="shared" si="235"/>
        <v>2014</v>
      </c>
      <c r="N1721" t="b">
        <v>0</v>
      </c>
      <c r="O1721">
        <v>3</v>
      </c>
      <c r="P1721" t="b">
        <v>0</v>
      </c>
      <c r="Q1721" t="s">
        <v>8292</v>
      </c>
      <c r="R1721" s="6">
        <f t="shared" si="236"/>
        <v>-0.99124999999999996</v>
      </c>
      <c r="S1721" s="10">
        <f t="shared" si="237"/>
        <v>11.666666666666666</v>
      </c>
      <c r="T1721" t="str">
        <f t="shared" si="238"/>
        <v>music/</v>
      </c>
      <c r="U1721" t="str">
        <f t="shared" si="239"/>
        <v>faith</v>
      </c>
      <c r="V1721">
        <f t="shared" si="240"/>
        <v>6</v>
      </c>
      <c r="W1721">
        <f t="shared" si="241"/>
        <v>11</v>
      </c>
    </row>
    <row r="1722" spans="1:23" ht="45" x14ac:dyDescent="0.25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f t="shared" si="242"/>
        <v>41952.616562499999</v>
      </c>
      <c r="K1722">
        <v>1412966871</v>
      </c>
      <c r="L1722" s="14">
        <f t="shared" si="234"/>
        <v>41922.574895833335</v>
      </c>
      <c r="M1722" s="13">
        <f t="shared" si="235"/>
        <v>2014</v>
      </c>
      <c r="N1722" t="b">
        <v>0</v>
      </c>
      <c r="O1722">
        <v>8</v>
      </c>
      <c r="P1722" t="b">
        <v>0</v>
      </c>
      <c r="Q1722" t="s">
        <v>8292</v>
      </c>
      <c r="R1722" s="6">
        <f t="shared" si="236"/>
        <v>-0.94374999999999998</v>
      </c>
      <c r="S1722" s="10">
        <f t="shared" si="237"/>
        <v>28.125</v>
      </c>
      <c r="T1722" t="str">
        <f t="shared" si="238"/>
        <v>music/</v>
      </c>
      <c r="U1722" t="str">
        <f t="shared" si="239"/>
        <v>faith</v>
      </c>
      <c r="V1722">
        <f t="shared" si="240"/>
        <v>6</v>
      </c>
      <c r="W1722">
        <f t="shared" si="241"/>
        <v>11</v>
      </c>
    </row>
    <row r="1723" spans="1:23" ht="45" x14ac:dyDescent="0.25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f t="shared" si="242"/>
        <v>42349.25304398148</v>
      </c>
      <c r="K1723">
        <v>1447239863</v>
      </c>
      <c r="L1723" s="14">
        <f t="shared" si="234"/>
        <v>42319.25304398148</v>
      </c>
      <c r="M1723" s="13">
        <f t="shared" si="235"/>
        <v>2015</v>
      </c>
      <c r="N1723" t="b">
        <v>0</v>
      </c>
      <c r="O1723">
        <v>0</v>
      </c>
      <c r="P1723" t="b">
        <v>0</v>
      </c>
      <c r="Q1723" t="s">
        <v>8292</v>
      </c>
      <c r="R1723" s="6">
        <f t="shared" si="236"/>
        <v>-1</v>
      </c>
      <c r="S1723" s="10" t="e">
        <f t="shared" si="237"/>
        <v>#DIV/0!</v>
      </c>
      <c r="T1723" t="str">
        <f t="shared" si="238"/>
        <v>music/</v>
      </c>
      <c r="U1723" t="str">
        <f t="shared" si="239"/>
        <v>faith</v>
      </c>
      <c r="V1723">
        <f t="shared" si="240"/>
        <v>6</v>
      </c>
      <c r="W1723">
        <f t="shared" si="241"/>
        <v>11</v>
      </c>
    </row>
    <row r="1724" spans="1:23" ht="45" x14ac:dyDescent="0.25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f t="shared" si="242"/>
        <v>42462.798611111109</v>
      </c>
      <c r="K1724">
        <v>1456441429</v>
      </c>
      <c r="L1724" s="14">
        <f t="shared" si="234"/>
        <v>42425.752650462957</v>
      </c>
      <c r="M1724" s="13">
        <f t="shared" si="235"/>
        <v>2016</v>
      </c>
      <c r="N1724" t="b">
        <v>0</v>
      </c>
      <c r="O1724">
        <v>1</v>
      </c>
      <c r="P1724" t="b">
        <v>0</v>
      </c>
      <c r="Q1724" t="s">
        <v>8292</v>
      </c>
      <c r="R1724" s="6">
        <f t="shared" si="236"/>
        <v>-0.99965277777777772</v>
      </c>
      <c r="S1724" s="10">
        <f t="shared" si="237"/>
        <v>1</v>
      </c>
      <c r="T1724" t="str">
        <f t="shared" si="238"/>
        <v>music/</v>
      </c>
      <c r="U1724" t="str">
        <f t="shared" si="239"/>
        <v>faith</v>
      </c>
      <c r="V1724">
        <f t="shared" si="240"/>
        <v>6</v>
      </c>
      <c r="W1724">
        <f t="shared" si="241"/>
        <v>11</v>
      </c>
    </row>
    <row r="1725" spans="1:23" ht="45" x14ac:dyDescent="0.25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f t="shared" si="242"/>
        <v>42186.041666666664</v>
      </c>
      <c r="K1725">
        <v>1430855315</v>
      </c>
      <c r="L1725" s="14">
        <f t="shared" si="234"/>
        <v>42129.617071759254</v>
      </c>
      <c r="M1725" s="13">
        <f t="shared" si="235"/>
        <v>2015</v>
      </c>
      <c r="N1725" t="b">
        <v>0</v>
      </c>
      <c r="O1725">
        <v>3</v>
      </c>
      <c r="P1725" t="b">
        <v>0</v>
      </c>
      <c r="Q1725" t="s">
        <v>8292</v>
      </c>
      <c r="R1725" s="6">
        <f t="shared" si="236"/>
        <v>-0.93500000000000005</v>
      </c>
      <c r="S1725" s="10">
        <f t="shared" si="237"/>
        <v>216.66666666666666</v>
      </c>
      <c r="T1725" t="str">
        <f t="shared" si="238"/>
        <v>music/</v>
      </c>
      <c r="U1725" t="str">
        <f t="shared" si="239"/>
        <v>faith</v>
      </c>
      <c r="V1725">
        <f t="shared" si="240"/>
        <v>6</v>
      </c>
      <c r="W1725">
        <f t="shared" si="241"/>
        <v>11</v>
      </c>
    </row>
    <row r="1726" spans="1:23" ht="45" x14ac:dyDescent="0.25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f t="shared" si="242"/>
        <v>41942.724097222221</v>
      </c>
      <c r="K1726">
        <v>1412115762</v>
      </c>
      <c r="L1726" s="14">
        <f t="shared" si="234"/>
        <v>41912.724097222221</v>
      </c>
      <c r="M1726" s="13">
        <f t="shared" si="235"/>
        <v>2014</v>
      </c>
      <c r="N1726" t="b">
        <v>0</v>
      </c>
      <c r="O1726">
        <v>4</v>
      </c>
      <c r="P1726" t="b">
        <v>0</v>
      </c>
      <c r="Q1726" t="s">
        <v>8292</v>
      </c>
      <c r="R1726" s="6">
        <f t="shared" si="236"/>
        <v>-0.99416666666666664</v>
      </c>
      <c r="S1726" s="10">
        <f t="shared" si="237"/>
        <v>8.75</v>
      </c>
      <c r="T1726" t="str">
        <f t="shared" si="238"/>
        <v>music/</v>
      </c>
      <c r="U1726" t="str">
        <f t="shared" si="239"/>
        <v>faith</v>
      </c>
      <c r="V1726">
        <f t="shared" si="240"/>
        <v>6</v>
      </c>
      <c r="W1726">
        <f t="shared" si="241"/>
        <v>11</v>
      </c>
    </row>
    <row r="1727" spans="1:23" ht="45" x14ac:dyDescent="0.25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f t="shared" si="242"/>
        <v>41875.759826388887</v>
      </c>
      <c r="K1727">
        <v>1406330049</v>
      </c>
      <c r="L1727" s="14">
        <f t="shared" si="234"/>
        <v>41845.759826388887</v>
      </c>
      <c r="M1727" s="13">
        <f t="shared" si="235"/>
        <v>2014</v>
      </c>
      <c r="N1727" t="b">
        <v>0</v>
      </c>
      <c r="O1727">
        <v>9</v>
      </c>
      <c r="P1727" t="b">
        <v>0</v>
      </c>
      <c r="Q1727" t="s">
        <v>8292</v>
      </c>
      <c r="R1727" s="6">
        <f t="shared" si="236"/>
        <v>-0.89818181818181819</v>
      </c>
      <c r="S1727" s="10">
        <f t="shared" si="237"/>
        <v>62.222222222222221</v>
      </c>
      <c r="T1727" t="str">
        <f t="shared" si="238"/>
        <v>music/</v>
      </c>
      <c r="U1727" t="str">
        <f t="shared" si="239"/>
        <v>faith</v>
      </c>
      <c r="V1727">
        <f t="shared" si="240"/>
        <v>6</v>
      </c>
      <c r="W1727">
        <f t="shared" si="241"/>
        <v>11</v>
      </c>
    </row>
    <row r="1728" spans="1:23" ht="30" x14ac:dyDescent="0.25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f t="shared" si="242"/>
        <v>41817.711388888885</v>
      </c>
      <c r="K1728">
        <v>1401401064</v>
      </c>
      <c r="L1728" s="14">
        <f t="shared" si="234"/>
        <v>41788.711388888885</v>
      </c>
      <c r="M1728" s="13">
        <f t="shared" si="235"/>
        <v>2014</v>
      </c>
      <c r="N1728" t="b">
        <v>0</v>
      </c>
      <c r="O1728">
        <v>16</v>
      </c>
      <c r="P1728" t="b">
        <v>0</v>
      </c>
      <c r="Q1728" t="s">
        <v>8292</v>
      </c>
      <c r="R1728" s="6">
        <f t="shared" si="236"/>
        <v>-0.6621538461538462</v>
      </c>
      <c r="S1728" s="10">
        <f t="shared" si="237"/>
        <v>137.25</v>
      </c>
      <c r="T1728" t="str">
        <f t="shared" si="238"/>
        <v>music/</v>
      </c>
      <c r="U1728" t="str">
        <f t="shared" si="239"/>
        <v>faith</v>
      </c>
      <c r="V1728">
        <f t="shared" si="240"/>
        <v>6</v>
      </c>
      <c r="W1728">
        <f t="shared" si="241"/>
        <v>11</v>
      </c>
    </row>
    <row r="1729" spans="1:23" ht="45" x14ac:dyDescent="0.25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f t="shared" si="242"/>
        <v>42099.249999999993</v>
      </c>
      <c r="K1729">
        <v>1423520177</v>
      </c>
      <c r="L1729" s="14">
        <f t="shared" si="234"/>
        <v>42044.719641203701</v>
      </c>
      <c r="M1729" s="13">
        <f t="shared" si="235"/>
        <v>2015</v>
      </c>
      <c r="N1729" t="b">
        <v>0</v>
      </c>
      <c r="O1729">
        <v>1</v>
      </c>
      <c r="P1729" t="b">
        <v>0</v>
      </c>
      <c r="Q1729" t="s">
        <v>8292</v>
      </c>
      <c r="R1729" s="6">
        <f t="shared" si="236"/>
        <v>-0.9996666666666667</v>
      </c>
      <c r="S1729" s="10">
        <f t="shared" si="237"/>
        <v>1</v>
      </c>
      <c r="T1729" t="str">
        <f t="shared" si="238"/>
        <v>music/</v>
      </c>
      <c r="U1729" t="str">
        <f t="shared" si="239"/>
        <v>faith</v>
      </c>
      <c r="V1729">
        <f t="shared" si="240"/>
        <v>6</v>
      </c>
      <c r="W1729">
        <f t="shared" si="241"/>
        <v>11</v>
      </c>
    </row>
    <row r="1730" spans="1:23" ht="45" x14ac:dyDescent="0.25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f t="shared" si="242"/>
        <v>42298.417523148142</v>
      </c>
      <c r="K1730">
        <v>1442847674</v>
      </c>
      <c r="L1730" s="14">
        <f t="shared" si="234"/>
        <v>42268.417523148142</v>
      </c>
      <c r="M1730" s="13">
        <f t="shared" si="235"/>
        <v>2015</v>
      </c>
      <c r="N1730" t="b">
        <v>0</v>
      </c>
      <c r="O1730">
        <v>7</v>
      </c>
      <c r="P1730" t="b">
        <v>0</v>
      </c>
      <c r="Q1730" t="s">
        <v>8292</v>
      </c>
      <c r="R1730" s="6">
        <f t="shared" si="236"/>
        <v>-0.316</v>
      </c>
      <c r="S1730" s="10">
        <f t="shared" si="237"/>
        <v>122.14285714285714</v>
      </c>
      <c r="T1730" t="str">
        <f t="shared" si="238"/>
        <v>music/</v>
      </c>
      <c r="U1730" t="str">
        <f t="shared" si="239"/>
        <v>faith</v>
      </c>
      <c r="V1730">
        <f t="shared" si="240"/>
        <v>6</v>
      </c>
      <c r="W1730">
        <f t="shared" si="241"/>
        <v>11</v>
      </c>
    </row>
    <row r="1731" spans="1:23" ht="45" x14ac:dyDescent="0.25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f t="shared" si="242"/>
        <v>42530.843819444439</v>
      </c>
      <c r="K1731">
        <v>1460337306</v>
      </c>
      <c r="L1731" s="14">
        <f t="shared" ref="L1731:L1794" si="243">(K1731/86400)+25569+(-5/24)</f>
        <v>42470.843819444439</v>
      </c>
      <c r="M1731" s="13">
        <f t="shared" ref="M1731:M1794" si="244">YEAR(L1731)</f>
        <v>2016</v>
      </c>
      <c r="N1731" t="b">
        <v>0</v>
      </c>
      <c r="O1731">
        <v>0</v>
      </c>
      <c r="P1731" t="b">
        <v>0</v>
      </c>
      <c r="Q1731" t="s">
        <v>8292</v>
      </c>
      <c r="R1731" s="6">
        <f t="shared" ref="R1731:R1794" si="245">(E1731-D1731)/D1731</f>
        <v>-1</v>
      </c>
      <c r="S1731" s="10" t="e">
        <f t="shared" ref="S1731:S1794" si="246">E1731/O1731</f>
        <v>#DIV/0!</v>
      </c>
      <c r="T1731" t="str">
        <f t="shared" ref="T1731:T1794" si="247">LEFT(Q1731,V1731)</f>
        <v>music/</v>
      </c>
      <c r="U1731" t="str">
        <f t="shared" ref="U1731:U1794" si="248">RIGHT(Q1731, W1731-V1731)</f>
        <v>faith</v>
      </c>
      <c r="V1731">
        <f t="shared" ref="V1731:V1794" si="249">FIND("/",Q1731)</f>
        <v>6</v>
      </c>
      <c r="W1731">
        <f t="shared" ref="W1731:W1794" si="250">LEN(Q1731)</f>
        <v>11</v>
      </c>
    </row>
    <row r="1732" spans="1:23" ht="45" x14ac:dyDescent="0.25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f t="shared" ref="J1732:J1795" si="251">(I1732/86400)+25569+(-5/24)</f>
        <v>42301.879432870366</v>
      </c>
      <c r="K1732">
        <v>1443146783</v>
      </c>
      <c r="L1732" s="14">
        <f t="shared" si="243"/>
        <v>42271.879432870366</v>
      </c>
      <c r="M1732" s="13">
        <f t="shared" si="244"/>
        <v>2015</v>
      </c>
      <c r="N1732" t="b">
        <v>0</v>
      </c>
      <c r="O1732">
        <v>0</v>
      </c>
      <c r="P1732" t="b">
        <v>0</v>
      </c>
      <c r="Q1732" t="s">
        <v>8292</v>
      </c>
      <c r="R1732" s="6">
        <f t="shared" si="245"/>
        <v>-1</v>
      </c>
      <c r="S1732" s="10" t="e">
        <f t="shared" si="246"/>
        <v>#DIV/0!</v>
      </c>
      <c r="T1732" t="str">
        <f t="shared" si="247"/>
        <v>music/</v>
      </c>
      <c r="U1732" t="str">
        <f t="shared" si="248"/>
        <v>faith</v>
      </c>
      <c r="V1732">
        <f t="shared" si="249"/>
        <v>6</v>
      </c>
      <c r="W1732">
        <f t="shared" si="250"/>
        <v>11</v>
      </c>
    </row>
    <row r="1733" spans="1:23" ht="30" x14ac:dyDescent="0.25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f t="shared" si="251"/>
        <v>42166.416666666664</v>
      </c>
      <c r="K1733">
        <v>1432849552</v>
      </c>
      <c r="L1733" s="14">
        <f t="shared" si="243"/>
        <v>42152.698518518511</v>
      </c>
      <c r="M1733" s="13">
        <f t="shared" si="244"/>
        <v>2015</v>
      </c>
      <c r="N1733" t="b">
        <v>0</v>
      </c>
      <c r="O1733">
        <v>0</v>
      </c>
      <c r="P1733" t="b">
        <v>0</v>
      </c>
      <c r="Q1733" t="s">
        <v>8292</v>
      </c>
      <c r="R1733" s="6">
        <f t="shared" si="245"/>
        <v>-1</v>
      </c>
      <c r="S1733" s="10" t="e">
        <f t="shared" si="246"/>
        <v>#DIV/0!</v>
      </c>
      <c r="T1733" t="str">
        <f t="shared" si="247"/>
        <v>music/</v>
      </c>
      <c r="U1733" t="str">
        <f t="shared" si="248"/>
        <v>faith</v>
      </c>
      <c r="V1733">
        <f t="shared" si="249"/>
        <v>6</v>
      </c>
      <c r="W1733">
        <f t="shared" si="250"/>
        <v>11</v>
      </c>
    </row>
    <row r="1734" spans="1:23" ht="45" x14ac:dyDescent="0.25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f t="shared" si="251"/>
        <v>42384.999999999993</v>
      </c>
      <c r="K1734">
        <v>1447777481</v>
      </c>
      <c r="L1734" s="14">
        <f t="shared" si="243"/>
        <v>42325.475474537037</v>
      </c>
      <c r="M1734" s="13">
        <f t="shared" si="244"/>
        <v>2015</v>
      </c>
      <c r="N1734" t="b">
        <v>0</v>
      </c>
      <c r="O1734">
        <v>0</v>
      </c>
      <c r="P1734" t="b">
        <v>0</v>
      </c>
      <c r="Q1734" t="s">
        <v>8292</v>
      </c>
      <c r="R1734" s="6">
        <f t="shared" si="245"/>
        <v>-1</v>
      </c>
      <c r="S1734" s="10" t="e">
        <f t="shared" si="246"/>
        <v>#DIV/0!</v>
      </c>
      <c r="T1734" t="str">
        <f t="shared" si="247"/>
        <v>music/</v>
      </c>
      <c r="U1734" t="str">
        <f t="shared" si="248"/>
        <v>faith</v>
      </c>
      <c r="V1734">
        <f t="shared" si="249"/>
        <v>6</v>
      </c>
      <c r="W1734">
        <f t="shared" si="250"/>
        <v>11</v>
      </c>
    </row>
    <row r="1735" spans="1:23" ht="45" x14ac:dyDescent="0.25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f t="shared" si="251"/>
        <v>42626.687499999993</v>
      </c>
      <c r="K1735">
        <v>1472746374</v>
      </c>
      <c r="L1735" s="14">
        <f t="shared" si="243"/>
        <v>42614.467291666668</v>
      </c>
      <c r="M1735" s="13">
        <f t="shared" si="244"/>
        <v>2016</v>
      </c>
      <c r="N1735" t="b">
        <v>0</v>
      </c>
      <c r="O1735">
        <v>0</v>
      </c>
      <c r="P1735" t="b">
        <v>0</v>
      </c>
      <c r="Q1735" t="s">
        <v>8292</v>
      </c>
      <c r="R1735" s="6">
        <f t="shared" si="245"/>
        <v>-1</v>
      </c>
      <c r="S1735" s="10" t="e">
        <f t="shared" si="246"/>
        <v>#DIV/0!</v>
      </c>
      <c r="T1735" t="str">
        <f t="shared" si="247"/>
        <v>music/</v>
      </c>
      <c r="U1735" t="str">
        <f t="shared" si="248"/>
        <v>faith</v>
      </c>
      <c r="V1735">
        <f t="shared" si="249"/>
        <v>6</v>
      </c>
      <c r="W1735">
        <f t="shared" si="250"/>
        <v>11</v>
      </c>
    </row>
    <row r="1736" spans="1:23" ht="45" x14ac:dyDescent="0.25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f t="shared" si="251"/>
        <v>42131.828194444439</v>
      </c>
      <c r="K1736">
        <v>1428454356</v>
      </c>
      <c r="L1736" s="14">
        <f t="shared" si="243"/>
        <v>42101.828194444439</v>
      </c>
      <c r="M1736" s="13">
        <f t="shared" si="244"/>
        <v>2015</v>
      </c>
      <c r="N1736" t="b">
        <v>0</v>
      </c>
      <c r="O1736">
        <v>1</v>
      </c>
      <c r="P1736" t="b">
        <v>0</v>
      </c>
      <c r="Q1736" t="s">
        <v>8292</v>
      </c>
      <c r="R1736" s="6">
        <f t="shared" si="245"/>
        <v>-0.99977777777777777</v>
      </c>
      <c r="S1736" s="10">
        <f t="shared" si="246"/>
        <v>1</v>
      </c>
      <c r="T1736" t="str">
        <f t="shared" si="247"/>
        <v>music/</v>
      </c>
      <c r="U1736" t="str">
        <f t="shared" si="248"/>
        <v>faith</v>
      </c>
      <c r="V1736">
        <f t="shared" si="249"/>
        <v>6</v>
      </c>
      <c r="W1736">
        <f t="shared" si="250"/>
        <v>11</v>
      </c>
    </row>
    <row r="1737" spans="1:23" ht="45" x14ac:dyDescent="0.25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f t="shared" si="251"/>
        <v>42589.605844907404</v>
      </c>
      <c r="K1737">
        <v>1468006345</v>
      </c>
      <c r="L1737" s="14">
        <f t="shared" si="243"/>
        <v>42559.605844907404</v>
      </c>
      <c r="M1737" s="13">
        <f t="shared" si="244"/>
        <v>2016</v>
      </c>
      <c r="N1737" t="b">
        <v>0</v>
      </c>
      <c r="O1737">
        <v>2</v>
      </c>
      <c r="P1737" t="b">
        <v>0</v>
      </c>
      <c r="Q1737" t="s">
        <v>8292</v>
      </c>
      <c r="R1737" s="6">
        <f t="shared" si="245"/>
        <v>-0.89</v>
      </c>
      <c r="S1737" s="10">
        <f t="shared" si="246"/>
        <v>55</v>
      </c>
      <c r="T1737" t="str">
        <f t="shared" si="247"/>
        <v>music/</v>
      </c>
      <c r="U1737" t="str">
        <f t="shared" si="248"/>
        <v>faith</v>
      </c>
      <c r="V1737">
        <f t="shared" si="249"/>
        <v>6</v>
      </c>
      <c r="W1737">
        <f t="shared" si="250"/>
        <v>11</v>
      </c>
    </row>
    <row r="1738" spans="1:23" ht="30" x14ac:dyDescent="0.25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f t="shared" si="251"/>
        <v>42316.694826388884</v>
      </c>
      <c r="K1738">
        <v>1444423233</v>
      </c>
      <c r="L1738" s="14">
        <f t="shared" si="243"/>
        <v>42286.65315972222</v>
      </c>
      <c r="M1738" s="13">
        <f t="shared" si="244"/>
        <v>2015</v>
      </c>
      <c r="N1738" t="b">
        <v>0</v>
      </c>
      <c r="O1738">
        <v>1</v>
      </c>
      <c r="P1738" t="b">
        <v>0</v>
      </c>
      <c r="Q1738" t="s">
        <v>8292</v>
      </c>
      <c r="R1738" s="6">
        <f t="shared" si="245"/>
        <v>-0.9926666666666667</v>
      </c>
      <c r="S1738" s="10">
        <f t="shared" si="246"/>
        <v>22</v>
      </c>
      <c r="T1738" t="str">
        <f t="shared" si="247"/>
        <v>music/</v>
      </c>
      <c r="U1738" t="str">
        <f t="shared" si="248"/>
        <v>faith</v>
      </c>
      <c r="V1738">
        <f t="shared" si="249"/>
        <v>6</v>
      </c>
      <c r="W1738">
        <f t="shared" si="250"/>
        <v>11</v>
      </c>
    </row>
    <row r="1739" spans="1:23" ht="45" x14ac:dyDescent="0.25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f t="shared" si="251"/>
        <v>42205.740648148145</v>
      </c>
      <c r="K1739">
        <v>1434840392</v>
      </c>
      <c r="L1739" s="14">
        <f t="shared" si="243"/>
        <v>42175.740648148145</v>
      </c>
      <c r="M1739" s="13">
        <f t="shared" si="244"/>
        <v>2015</v>
      </c>
      <c r="N1739" t="b">
        <v>0</v>
      </c>
      <c r="O1739">
        <v>15</v>
      </c>
      <c r="P1739" t="b">
        <v>0</v>
      </c>
      <c r="Q1739" t="s">
        <v>8292</v>
      </c>
      <c r="R1739" s="6">
        <f t="shared" si="245"/>
        <v>-0.78749999999999998</v>
      </c>
      <c r="S1739" s="10">
        <f t="shared" si="246"/>
        <v>56.666666666666664</v>
      </c>
      <c r="T1739" t="str">
        <f t="shared" si="247"/>
        <v>music/</v>
      </c>
      <c r="U1739" t="str">
        <f t="shared" si="248"/>
        <v>faith</v>
      </c>
      <c r="V1739">
        <f t="shared" si="249"/>
        <v>6</v>
      </c>
      <c r="W1739">
        <f t="shared" si="250"/>
        <v>11</v>
      </c>
    </row>
    <row r="1740" spans="1:23" ht="30" x14ac:dyDescent="0.25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f t="shared" si="251"/>
        <v>41914.665995370371</v>
      </c>
      <c r="K1740">
        <v>1409691542</v>
      </c>
      <c r="L1740" s="14">
        <f t="shared" si="243"/>
        <v>41884.665995370371</v>
      </c>
      <c r="M1740" s="13">
        <f t="shared" si="244"/>
        <v>2014</v>
      </c>
      <c r="N1740" t="b">
        <v>0</v>
      </c>
      <c r="O1740">
        <v>1</v>
      </c>
      <c r="P1740" t="b">
        <v>0</v>
      </c>
      <c r="Q1740" t="s">
        <v>8292</v>
      </c>
      <c r="R1740" s="6">
        <f t="shared" si="245"/>
        <v>-0.996</v>
      </c>
      <c r="S1740" s="10">
        <f t="shared" si="246"/>
        <v>20</v>
      </c>
      <c r="T1740" t="str">
        <f t="shared" si="247"/>
        <v>music/</v>
      </c>
      <c r="U1740" t="str">
        <f t="shared" si="248"/>
        <v>faith</v>
      </c>
      <c r="V1740">
        <f t="shared" si="249"/>
        <v>6</v>
      </c>
      <c r="W1740">
        <f t="shared" si="250"/>
        <v>11</v>
      </c>
    </row>
    <row r="1741" spans="1:23" ht="45" x14ac:dyDescent="0.25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f t="shared" si="251"/>
        <v>42494.624212962961</v>
      </c>
      <c r="K1741">
        <v>1457297932</v>
      </c>
      <c r="L1741" s="14">
        <f t="shared" si="243"/>
        <v>42435.665879629632</v>
      </c>
      <c r="M1741" s="13">
        <f t="shared" si="244"/>
        <v>2016</v>
      </c>
      <c r="N1741" t="b">
        <v>0</v>
      </c>
      <c r="O1741">
        <v>1</v>
      </c>
      <c r="P1741" t="b">
        <v>0</v>
      </c>
      <c r="Q1741" t="s">
        <v>8292</v>
      </c>
      <c r="R1741" s="6">
        <f t="shared" si="245"/>
        <v>-0.999</v>
      </c>
      <c r="S1741" s="10">
        <f t="shared" si="246"/>
        <v>1</v>
      </c>
      <c r="T1741" t="str">
        <f t="shared" si="247"/>
        <v>music/</v>
      </c>
      <c r="U1741" t="str">
        <f t="shared" si="248"/>
        <v>faith</v>
      </c>
      <c r="V1741">
        <f t="shared" si="249"/>
        <v>6</v>
      </c>
      <c r="W1741">
        <f t="shared" si="250"/>
        <v>11</v>
      </c>
    </row>
    <row r="1742" spans="1:23" ht="45" x14ac:dyDescent="0.25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f t="shared" si="251"/>
        <v>42201.609050925923</v>
      </c>
      <c r="K1742">
        <v>1434483422</v>
      </c>
      <c r="L1742" s="14">
        <f t="shared" si="243"/>
        <v>42171.609050925923</v>
      </c>
      <c r="M1742" s="13">
        <f t="shared" si="244"/>
        <v>2015</v>
      </c>
      <c r="N1742" t="b">
        <v>0</v>
      </c>
      <c r="O1742">
        <v>0</v>
      </c>
      <c r="P1742" t="b">
        <v>0</v>
      </c>
      <c r="Q1742" t="s">
        <v>8292</v>
      </c>
      <c r="R1742" s="6">
        <f t="shared" si="245"/>
        <v>-1</v>
      </c>
      <c r="S1742" s="10" t="e">
        <f t="shared" si="246"/>
        <v>#DIV/0!</v>
      </c>
      <c r="T1742" t="str">
        <f t="shared" si="247"/>
        <v>music/</v>
      </c>
      <c r="U1742" t="str">
        <f t="shared" si="248"/>
        <v>faith</v>
      </c>
      <c r="V1742">
        <f t="shared" si="249"/>
        <v>6</v>
      </c>
      <c r="W1742">
        <f t="shared" si="250"/>
        <v>11</v>
      </c>
    </row>
    <row r="1743" spans="1:23" ht="30" x14ac:dyDescent="0.25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f t="shared" si="251"/>
        <v>42165.419803240737</v>
      </c>
      <c r="K1743">
        <v>1430060671</v>
      </c>
      <c r="L1743" s="14">
        <f t="shared" si="243"/>
        <v>42120.419803240737</v>
      </c>
      <c r="M1743" s="13">
        <f t="shared" si="244"/>
        <v>2015</v>
      </c>
      <c r="N1743" t="b">
        <v>0</v>
      </c>
      <c r="O1743">
        <v>52</v>
      </c>
      <c r="P1743" t="b">
        <v>1</v>
      </c>
      <c r="Q1743" t="s">
        <v>8284</v>
      </c>
      <c r="R1743" s="6">
        <f t="shared" si="245"/>
        <v>0.10833333333333334</v>
      </c>
      <c r="S1743" s="10">
        <f t="shared" si="246"/>
        <v>25.576923076923077</v>
      </c>
      <c r="T1743" t="str">
        <f t="shared" si="247"/>
        <v>photography/</v>
      </c>
      <c r="U1743" t="str">
        <f t="shared" si="248"/>
        <v>photobooks</v>
      </c>
      <c r="V1743">
        <f t="shared" si="249"/>
        <v>12</v>
      </c>
      <c r="W1743">
        <f t="shared" si="250"/>
        <v>22</v>
      </c>
    </row>
    <row r="1744" spans="1:23" ht="45" x14ac:dyDescent="0.25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f t="shared" si="251"/>
        <v>42742.666666666664</v>
      </c>
      <c r="K1744">
        <v>1481058170</v>
      </c>
      <c r="L1744" s="14">
        <f t="shared" si="243"/>
        <v>42710.668634259258</v>
      </c>
      <c r="M1744" s="13">
        <f t="shared" si="244"/>
        <v>2016</v>
      </c>
      <c r="N1744" t="b">
        <v>0</v>
      </c>
      <c r="O1744">
        <v>34</v>
      </c>
      <c r="P1744" t="b">
        <v>1</v>
      </c>
      <c r="Q1744" t="s">
        <v>8284</v>
      </c>
      <c r="R1744" s="6">
        <f t="shared" si="245"/>
        <v>8.7499999999999994E-2</v>
      </c>
      <c r="S1744" s="10">
        <f t="shared" si="246"/>
        <v>63.970588235294116</v>
      </c>
      <c r="T1744" t="str">
        <f t="shared" si="247"/>
        <v>photography/</v>
      </c>
      <c r="U1744" t="str">
        <f t="shared" si="248"/>
        <v>photobooks</v>
      </c>
      <c r="V1744">
        <f t="shared" si="249"/>
        <v>12</v>
      </c>
      <c r="W1744">
        <f t="shared" si="250"/>
        <v>22</v>
      </c>
    </row>
    <row r="1745" spans="1:23" ht="45" x14ac:dyDescent="0.25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f t="shared" si="251"/>
        <v>42608.957638888889</v>
      </c>
      <c r="K1745">
        <v>1470348775</v>
      </c>
      <c r="L1745" s="14">
        <f t="shared" si="243"/>
        <v>42586.717303240737</v>
      </c>
      <c r="M1745" s="13">
        <f t="shared" si="244"/>
        <v>2016</v>
      </c>
      <c r="N1745" t="b">
        <v>0</v>
      </c>
      <c r="O1745">
        <v>67</v>
      </c>
      <c r="P1745" t="b">
        <v>1</v>
      </c>
      <c r="Q1745" t="s">
        <v>8284</v>
      </c>
      <c r="R1745" s="6">
        <f t="shared" si="245"/>
        <v>4.1666666666666666E-3</v>
      </c>
      <c r="S1745" s="10">
        <f t="shared" si="246"/>
        <v>89.925373134328353</v>
      </c>
      <c r="T1745" t="str">
        <f t="shared" si="247"/>
        <v>photography/</v>
      </c>
      <c r="U1745" t="str">
        <f t="shared" si="248"/>
        <v>photobooks</v>
      </c>
      <c r="V1745">
        <f t="shared" si="249"/>
        <v>12</v>
      </c>
      <c r="W1745">
        <f t="shared" si="250"/>
        <v>22</v>
      </c>
    </row>
    <row r="1746" spans="1:23" ht="45" x14ac:dyDescent="0.25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f t="shared" si="251"/>
        <v>42071.355057870365</v>
      </c>
      <c r="K1746">
        <v>1421937077</v>
      </c>
      <c r="L1746" s="14">
        <f t="shared" si="243"/>
        <v>42026.396724537037</v>
      </c>
      <c r="M1746" s="13">
        <f t="shared" si="244"/>
        <v>2015</v>
      </c>
      <c r="N1746" t="b">
        <v>0</v>
      </c>
      <c r="O1746">
        <v>70</v>
      </c>
      <c r="P1746" t="b">
        <v>1</v>
      </c>
      <c r="Q1746" t="s">
        <v>8284</v>
      </c>
      <c r="R1746" s="6">
        <f t="shared" si="245"/>
        <v>0.18454545454545454</v>
      </c>
      <c r="S1746" s="10">
        <f t="shared" si="246"/>
        <v>93.071428571428569</v>
      </c>
      <c r="T1746" t="str">
        <f t="shared" si="247"/>
        <v>photography/</v>
      </c>
      <c r="U1746" t="str">
        <f t="shared" si="248"/>
        <v>photobooks</v>
      </c>
      <c r="V1746">
        <f t="shared" si="249"/>
        <v>12</v>
      </c>
      <c r="W1746">
        <f t="shared" si="250"/>
        <v>22</v>
      </c>
    </row>
    <row r="1747" spans="1:23" ht="45" x14ac:dyDescent="0.25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f t="shared" si="251"/>
        <v>42725.874999999993</v>
      </c>
      <c r="K1747">
        <v>1479276838</v>
      </c>
      <c r="L1747" s="14">
        <f t="shared" si="243"/>
        <v>42690.051365740735</v>
      </c>
      <c r="M1747" s="13">
        <f t="shared" si="244"/>
        <v>2016</v>
      </c>
      <c r="N1747" t="b">
        <v>0</v>
      </c>
      <c r="O1747">
        <v>89</v>
      </c>
      <c r="P1747" t="b">
        <v>1</v>
      </c>
      <c r="Q1747" t="s">
        <v>8284</v>
      </c>
      <c r="R1747" s="6">
        <f t="shared" si="245"/>
        <v>0.14014285714285715</v>
      </c>
      <c r="S1747" s="10">
        <f t="shared" si="246"/>
        <v>89.674157303370791</v>
      </c>
      <c r="T1747" t="str">
        <f t="shared" si="247"/>
        <v>photography/</v>
      </c>
      <c r="U1747" t="str">
        <f t="shared" si="248"/>
        <v>photobooks</v>
      </c>
      <c r="V1747">
        <f t="shared" si="249"/>
        <v>12</v>
      </c>
      <c r="W1747">
        <f t="shared" si="250"/>
        <v>22</v>
      </c>
    </row>
    <row r="1748" spans="1:23" ht="45" x14ac:dyDescent="0.25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f t="shared" si="251"/>
        <v>42697.874999999993</v>
      </c>
      <c r="K1748">
        <v>1477368867</v>
      </c>
      <c r="L1748" s="14">
        <f t="shared" si="243"/>
        <v>42667.968368055554</v>
      </c>
      <c r="M1748" s="13">
        <f t="shared" si="244"/>
        <v>2016</v>
      </c>
      <c r="N1748" t="b">
        <v>0</v>
      </c>
      <c r="O1748">
        <v>107</v>
      </c>
      <c r="P1748" t="b">
        <v>1</v>
      </c>
      <c r="Q1748" t="s">
        <v>8284</v>
      </c>
      <c r="R1748" s="6">
        <f t="shared" si="245"/>
        <v>0.48099999999999998</v>
      </c>
      <c r="S1748" s="10">
        <f t="shared" si="246"/>
        <v>207.61682242990653</v>
      </c>
      <c r="T1748" t="str">
        <f t="shared" si="247"/>
        <v>photography/</v>
      </c>
      <c r="U1748" t="str">
        <f t="shared" si="248"/>
        <v>photobooks</v>
      </c>
      <c r="V1748">
        <f t="shared" si="249"/>
        <v>12</v>
      </c>
      <c r="W1748">
        <f t="shared" si="250"/>
        <v>22</v>
      </c>
    </row>
    <row r="1749" spans="1:23" ht="45" x14ac:dyDescent="0.25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f t="shared" si="251"/>
        <v>42321.416666666664</v>
      </c>
      <c r="K1749">
        <v>1444904830</v>
      </c>
      <c r="L1749" s="14">
        <f t="shared" si="243"/>
        <v>42292.22719907407</v>
      </c>
      <c r="M1749" s="13">
        <f t="shared" si="244"/>
        <v>2015</v>
      </c>
      <c r="N1749" t="b">
        <v>0</v>
      </c>
      <c r="O1749">
        <v>159</v>
      </c>
      <c r="P1749" t="b">
        <v>1</v>
      </c>
      <c r="Q1749" t="s">
        <v>8284</v>
      </c>
      <c r="R1749" s="6">
        <f t="shared" si="245"/>
        <v>4.9555555555555554E-2</v>
      </c>
      <c r="S1749" s="10">
        <f t="shared" si="246"/>
        <v>59.408805031446541</v>
      </c>
      <c r="T1749" t="str">
        <f t="shared" si="247"/>
        <v>photography/</v>
      </c>
      <c r="U1749" t="str">
        <f t="shared" si="248"/>
        <v>photobooks</v>
      </c>
      <c r="V1749">
        <f t="shared" si="249"/>
        <v>12</v>
      </c>
      <c r="W1749">
        <f t="shared" si="250"/>
        <v>22</v>
      </c>
    </row>
    <row r="1750" spans="1:23" ht="30" x14ac:dyDescent="0.25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f t="shared" si="251"/>
        <v>42249.742395833331</v>
      </c>
      <c r="K1750">
        <v>1438642143</v>
      </c>
      <c r="L1750" s="14">
        <f t="shared" si="243"/>
        <v>42219.742395833331</v>
      </c>
      <c r="M1750" s="13">
        <f t="shared" si="244"/>
        <v>2015</v>
      </c>
      <c r="N1750" t="b">
        <v>0</v>
      </c>
      <c r="O1750">
        <v>181</v>
      </c>
      <c r="P1750" t="b">
        <v>1</v>
      </c>
      <c r="Q1750" t="s">
        <v>8284</v>
      </c>
      <c r="R1750" s="6">
        <f t="shared" si="245"/>
        <v>0.29948000000000002</v>
      </c>
      <c r="S1750" s="10">
        <f t="shared" si="246"/>
        <v>358.97237569060775</v>
      </c>
      <c r="T1750" t="str">
        <f t="shared" si="247"/>
        <v>photography/</v>
      </c>
      <c r="U1750" t="str">
        <f t="shared" si="248"/>
        <v>photobooks</v>
      </c>
      <c r="V1750">
        <f t="shared" si="249"/>
        <v>12</v>
      </c>
      <c r="W1750">
        <f t="shared" si="250"/>
        <v>22</v>
      </c>
    </row>
    <row r="1751" spans="1:23" ht="30" x14ac:dyDescent="0.25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f t="shared" si="251"/>
        <v>42795.583333333336</v>
      </c>
      <c r="K1751">
        <v>1485213921</v>
      </c>
      <c r="L1751" s="14">
        <f t="shared" si="243"/>
        <v>42758.767604166664</v>
      </c>
      <c r="M1751" s="13">
        <f t="shared" si="244"/>
        <v>2017</v>
      </c>
      <c r="N1751" t="b">
        <v>0</v>
      </c>
      <c r="O1751">
        <v>131</v>
      </c>
      <c r="P1751" t="b">
        <v>1</v>
      </c>
      <c r="Q1751" t="s">
        <v>8284</v>
      </c>
      <c r="R1751" s="6">
        <f t="shared" si="245"/>
        <v>0.23487562189054725</v>
      </c>
      <c r="S1751" s="10">
        <f t="shared" si="246"/>
        <v>94.736641221374043</v>
      </c>
      <c r="T1751" t="str">
        <f t="shared" si="247"/>
        <v>photography/</v>
      </c>
      <c r="U1751" t="str">
        <f t="shared" si="248"/>
        <v>photobooks</v>
      </c>
      <c r="V1751">
        <f t="shared" si="249"/>
        <v>12</v>
      </c>
      <c r="W1751">
        <f t="shared" si="250"/>
        <v>22</v>
      </c>
    </row>
    <row r="1752" spans="1:23" ht="45" x14ac:dyDescent="0.25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f t="shared" si="251"/>
        <v>42479.628518518519</v>
      </c>
      <c r="K1752">
        <v>1458936304</v>
      </c>
      <c r="L1752" s="14">
        <f t="shared" si="243"/>
        <v>42454.628518518519</v>
      </c>
      <c r="M1752" s="13">
        <f t="shared" si="244"/>
        <v>2016</v>
      </c>
      <c r="N1752" t="b">
        <v>0</v>
      </c>
      <c r="O1752">
        <v>125</v>
      </c>
      <c r="P1752" t="b">
        <v>1</v>
      </c>
      <c r="Q1752" t="s">
        <v>8284</v>
      </c>
      <c r="R1752" s="6">
        <f t="shared" si="245"/>
        <v>1.0162</v>
      </c>
      <c r="S1752" s="10">
        <f t="shared" si="246"/>
        <v>80.647999999999996</v>
      </c>
      <c r="T1752" t="str">
        <f t="shared" si="247"/>
        <v>photography/</v>
      </c>
      <c r="U1752" t="str">
        <f t="shared" si="248"/>
        <v>photobooks</v>
      </c>
      <c r="V1752">
        <f t="shared" si="249"/>
        <v>12</v>
      </c>
      <c r="W1752">
        <f t="shared" si="250"/>
        <v>22</v>
      </c>
    </row>
    <row r="1753" spans="1:23" ht="30" x14ac:dyDescent="0.25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f t="shared" si="251"/>
        <v>42082.5315162037</v>
      </c>
      <c r="K1753">
        <v>1424198723</v>
      </c>
      <c r="L1753" s="14">
        <f t="shared" si="243"/>
        <v>42052.573182870365</v>
      </c>
      <c r="M1753" s="13">
        <f t="shared" si="244"/>
        <v>2015</v>
      </c>
      <c r="N1753" t="b">
        <v>0</v>
      </c>
      <c r="O1753">
        <v>61</v>
      </c>
      <c r="P1753" t="b">
        <v>1</v>
      </c>
      <c r="Q1753" t="s">
        <v>8284</v>
      </c>
      <c r="R1753" s="6">
        <f t="shared" si="245"/>
        <v>2.9000000000000001E-2</v>
      </c>
      <c r="S1753" s="10">
        <f t="shared" si="246"/>
        <v>168.68852459016392</v>
      </c>
      <c r="T1753" t="str">
        <f t="shared" si="247"/>
        <v>photography/</v>
      </c>
      <c r="U1753" t="str">
        <f t="shared" si="248"/>
        <v>photobooks</v>
      </c>
      <c r="V1753">
        <f t="shared" si="249"/>
        <v>12</v>
      </c>
      <c r="W1753">
        <f t="shared" si="250"/>
        <v>22</v>
      </c>
    </row>
    <row r="1754" spans="1:23" ht="30" x14ac:dyDescent="0.25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f t="shared" si="251"/>
        <v>42657.044930555552</v>
      </c>
      <c r="K1754">
        <v>1473833082</v>
      </c>
      <c r="L1754" s="14">
        <f t="shared" si="243"/>
        <v>42627.044930555552</v>
      </c>
      <c r="M1754" s="13">
        <f t="shared" si="244"/>
        <v>2016</v>
      </c>
      <c r="N1754" t="b">
        <v>0</v>
      </c>
      <c r="O1754">
        <v>90</v>
      </c>
      <c r="P1754" t="b">
        <v>1</v>
      </c>
      <c r="Q1754" t="s">
        <v>8284</v>
      </c>
      <c r="R1754" s="6">
        <f t="shared" si="245"/>
        <v>1.6016666666666666</v>
      </c>
      <c r="S1754" s="10">
        <f t="shared" si="246"/>
        <v>34.68888888888889</v>
      </c>
      <c r="T1754" t="str">
        <f t="shared" si="247"/>
        <v>photography/</v>
      </c>
      <c r="U1754" t="str">
        <f t="shared" si="248"/>
        <v>photobooks</v>
      </c>
      <c r="V1754">
        <f t="shared" si="249"/>
        <v>12</v>
      </c>
      <c r="W1754">
        <f t="shared" si="250"/>
        <v>22</v>
      </c>
    </row>
    <row r="1755" spans="1:23" ht="45" x14ac:dyDescent="0.25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f t="shared" si="251"/>
        <v>42450.499629629623</v>
      </c>
      <c r="K1755">
        <v>1455991168</v>
      </c>
      <c r="L1755" s="14">
        <f t="shared" si="243"/>
        <v>42420.541296296295</v>
      </c>
      <c r="M1755" s="13">
        <f t="shared" si="244"/>
        <v>2016</v>
      </c>
      <c r="N1755" t="b">
        <v>0</v>
      </c>
      <c r="O1755">
        <v>35</v>
      </c>
      <c r="P1755" t="b">
        <v>1</v>
      </c>
      <c r="Q1755" t="s">
        <v>8284</v>
      </c>
      <c r="R1755" s="6">
        <f t="shared" si="245"/>
        <v>0.08</v>
      </c>
      <c r="S1755" s="10">
        <f t="shared" si="246"/>
        <v>462.85714285714283</v>
      </c>
      <c r="T1755" t="str">
        <f t="shared" si="247"/>
        <v>photography/</v>
      </c>
      <c r="U1755" t="str">
        <f t="shared" si="248"/>
        <v>photobooks</v>
      </c>
      <c r="V1755">
        <f t="shared" si="249"/>
        <v>12</v>
      </c>
      <c r="W1755">
        <f t="shared" si="250"/>
        <v>22</v>
      </c>
    </row>
    <row r="1756" spans="1:23" ht="45" x14ac:dyDescent="0.25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f t="shared" si="251"/>
        <v>42097.626770833333</v>
      </c>
      <c r="K1756">
        <v>1425502953</v>
      </c>
      <c r="L1756" s="14">
        <f t="shared" si="243"/>
        <v>42067.668437499997</v>
      </c>
      <c r="M1756" s="13">
        <f t="shared" si="244"/>
        <v>2015</v>
      </c>
      <c r="N1756" t="b">
        <v>0</v>
      </c>
      <c r="O1756">
        <v>90</v>
      </c>
      <c r="P1756" t="b">
        <v>1</v>
      </c>
      <c r="Q1756" t="s">
        <v>8284</v>
      </c>
      <c r="R1756" s="6">
        <f t="shared" si="245"/>
        <v>0.10529411764705883</v>
      </c>
      <c r="S1756" s="10">
        <f t="shared" si="246"/>
        <v>104.38888888888889</v>
      </c>
      <c r="T1756" t="str">
        <f t="shared" si="247"/>
        <v>photography/</v>
      </c>
      <c r="U1756" t="str">
        <f t="shared" si="248"/>
        <v>photobooks</v>
      </c>
      <c r="V1756">
        <f t="shared" si="249"/>
        <v>12</v>
      </c>
      <c r="W1756">
        <f t="shared" si="250"/>
        <v>22</v>
      </c>
    </row>
    <row r="1757" spans="1:23" ht="45" x14ac:dyDescent="0.25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f t="shared" si="251"/>
        <v>42282.580567129626</v>
      </c>
      <c r="K1757">
        <v>1441479361</v>
      </c>
      <c r="L1757" s="14">
        <f t="shared" si="243"/>
        <v>42252.580567129626</v>
      </c>
      <c r="M1757" s="13">
        <f t="shared" si="244"/>
        <v>2015</v>
      </c>
      <c r="N1757" t="b">
        <v>0</v>
      </c>
      <c r="O1757">
        <v>4</v>
      </c>
      <c r="P1757" t="b">
        <v>1</v>
      </c>
      <c r="Q1757" t="s">
        <v>8284</v>
      </c>
      <c r="R1757" s="6">
        <f t="shared" si="245"/>
        <v>0.2</v>
      </c>
      <c r="S1757" s="10">
        <f t="shared" si="246"/>
        <v>7.5</v>
      </c>
      <c r="T1757" t="str">
        <f t="shared" si="247"/>
        <v>photography/</v>
      </c>
      <c r="U1757" t="str">
        <f t="shared" si="248"/>
        <v>photobooks</v>
      </c>
      <c r="V1757">
        <f t="shared" si="249"/>
        <v>12</v>
      </c>
      <c r="W1757">
        <f t="shared" si="250"/>
        <v>22</v>
      </c>
    </row>
    <row r="1758" spans="1:23" ht="45" x14ac:dyDescent="0.25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f t="shared" si="251"/>
        <v>42610.959131944437</v>
      </c>
      <c r="K1758">
        <v>1468987269</v>
      </c>
      <c r="L1758" s="14">
        <f t="shared" si="243"/>
        <v>42570.959131944437</v>
      </c>
      <c r="M1758" s="13">
        <f t="shared" si="244"/>
        <v>2016</v>
      </c>
      <c r="N1758" t="b">
        <v>0</v>
      </c>
      <c r="O1758">
        <v>120</v>
      </c>
      <c r="P1758" t="b">
        <v>1</v>
      </c>
      <c r="Q1758" t="s">
        <v>8284</v>
      </c>
      <c r="R1758" s="6">
        <f t="shared" si="245"/>
        <v>2.8290909090909158E-2</v>
      </c>
      <c r="S1758" s="10">
        <f t="shared" si="246"/>
        <v>47.13</v>
      </c>
      <c r="T1758" t="str">
        <f t="shared" si="247"/>
        <v>photography/</v>
      </c>
      <c r="U1758" t="str">
        <f t="shared" si="248"/>
        <v>photobooks</v>
      </c>
      <c r="V1758">
        <f t="shared" si="249"/>
        <v>12</v>
      </c>
      <c r="W1758">
        <f t="shared" si="250"/>
        <v>22</v>
      </c>
    </row>
    <row r="1759" spans="1:23" ht="30" x14ac:dyDescent="0.25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f t="shared" si="251"/>
        <v>42763.603472222218</v>
      </c>
      <c r="K1759">
        <v>1483041083</v>
      </c>
      <c r="L1759" s="14">
        <f t="shared" si="243"/>
        <v>42733.619016203702</v>
      </c>
      <c r="M1759" s="13">
        <f t="shared" si="244"/>
        <v>2016</v>
      </c>
      <c r="N1759" t="b">
        <v>0</v>
      </c>
      <c r="O1759">
        <v>14</v>
      </c>
      <c r="P1759" t="b">
        <v>1</v>
      </c>
      <c r="Q1759" t="s">
        <v>8284</v>
      </c>
      <c r="R1759" s="6">
        <f t="shared" si="245"/>
        <v>0.16</v>
      </c>
      <c r="S1759" s="10">
        <f t="shared" si="246"/>
        <v>414.28571428571428</v>
      </c>
      <c r="T1759" t="str">
        <f t="shared" si="247"/>
        <v>photography/</v>
      </c>
      <c r="U1759" t="str">
        <f t="shared" si="248"/>
        <v>photobooks</v>
      </c>
      <c r="V1759">
        <f t="shared" si="249"/>
        <v>12</v>
      </c>
      <c r="W1759">
        <f t="shared" si="250"/>
        <v>22</v>
      </c>
    </row>
    <row r="1760" spans="1:23" ht="45" x14ac:dyDescent="0.25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f t="shared" si="251"/>
        <v>42565.74759259259</v>
      </c>
      <c r="K1760">
        <v>1463352992</v>
      </c>
      <c r="L1760" s="14">
        <f t="shared" si="243"/>
        <v>42505.74759259259</v>
      </c>
      <c r="M1760" s="13">
        <f t="shared" si="244"/>
        <v>2016</v>
      </c>
      <c r="N1760" t="b">
        <v>0</v>
      </c>
      <c r="O1760">
        <v>27</v>
      </c>
      <c r="P1760" t="b">
        <v>1</v>
      </c>
      <c r="Q1760" t="s">
        <v>8284</v>
      </c>
      <c r="R1760" s="6">
        <f t="shared" si="245"/>
        <v>0.14699999999999999</v>
      </c>
      <c r="S1760" s="10">
        <f t="shared" si="246"/>
        <v>42.481481481481481</v>
      </c>
      <c r="T1760" t="str">
        <f t="shared" si="247"/>
        <v>photography/</v>
      </c>
      <c r="U1760" t="str">
        <f t="shared" si="248"/>
        <v>photobooks</v>
      </c>
      <c r="V1760">
        <f t="shared" si="249"/>
        <v>12</v>
      </c>
      <c r="W1760">
        <f t="shared" si="250"/>
        <v>22</v>
      </c>
    </row>
    <row r="1761" spans="1:23" ht="30" x14ac:dyDescent="0.25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f t="shared" si="251"/>
        <v>42088.579039351847</v>
      </c>
      <c r="K1761">
        <v>1425585229</v>
      </c>
      <c r="L1761" s="14">
        <f t="shared" si="243"/>
        <v>42068.620706018519</v>
      </c>
      <c r="M1761" s="13">
        <f t="shared" si="244"/>
        <v>2015</v>
      </c>
      <c r="N1761" t="b">
        <v>0</v>
      </c>
      <c r="O1761">
        <v>49</v>
      </c>
      <c r="P1761" t="b">
        <v>1</v>
      </c>
      <c r="Q1761" t="s">
        <v>8284</v>
      </c>
      <c r="R1761" s="6">
        <f t="shared" si="245"/>
        <v>6.6000000000000003E-2</v>
      </c>
      <c r="S1761" s="10">
        <f t="shared" si="246"/>
        <v>108.77551020408163</v>
      </c>
      <c r="T1761" t="str">
        <f t="shared" si="247"/>
        <v>photography/</v>
      </c>
      <c r="U1761" t="str">
        <f t="shared" si="248"/>
        <v>photobooks</v>
      </c>
      <c r="V1761">
        <f t="shared" si="249"/>
        <v>12</v>
      </c>
      <c r="W1761">
        <f t="shared" si="250"/>
        <v>22</v>
      </c>
    </row>
    <row r="1762" spans="1:23" ht="45" x14ac:dyDescent="0.25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f t="shared" si="251"/>
        <v>42425.464270833334</v>
      </c>
      <c r="K1762">
        <v>1454688513</v>
      </c>
      <c r="L1762" s="14">
        <f t="shared" si="243"/>
        <v>42405.464270833334</v>
      </c>
      <c r="M1762" s="13">
        <f t="shared" si="244"/>
        <v>2016</v>
      </c>
      <c r="N1762" t="b">
        <v>0</v>
      </c>
      <c r="O1762">
        <v>102</v>
      </c>
      <c r="P1762" t="b">
        <v>1</v>
      </c>
      <c r="Q1762" t="s">
        <v>8284</v>
      </c>
      <c r="R1762" s="6">
        <f t="shared" si="245"/>
        <v>0.65439999999999998</v>
      </c>
      <c r="S1762" s="10">
        <f t="shared" si="246"/>
        <v>81.098039215686271</v>
      </c>
      <c r="T1762" t="str">
        <f t="shared" si="247"/>
        <v>photography/</v>
      </c>
      <c r="U1762" t="str">
        <f t="shared" si="248"/>
        <v>photobooks</v>
      </c>
      <c r="V1762">
        <f t="shared" si="249"/>
        <v>12</v>
      </c>
      <c r="W1762">
        <f t="shared" si="250"/>
        <v>22</v>
      </c>
    </row>
    <row r="1763" spans="1:23" ht="30" x14ac:dyDescent="0.25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f t="shared" si="251"/>
        <v>42259.359490740739</v>
      </c>
      <c r="K1763">
        <v>1437745060</v>
      </c>
      <c r="L1763" s="14">
        <f t="shared" si="243"/>
        <v>42209.359490740739</v>
      </c>
      <c r="M1763" s="13">
        <f t="shared" si="244"/>
        <v>2015</v>
      </c>
      <c r="N1763" t="b">
        <v>0</v>
      </c>
      <c r="O1763">
        <v>3</v>
      </c>
      <c r="P1763" t="b">
        <v>1</v>
      </c>
      <c r="Q1763" t="s">
        <v>8284</v>
      </c>
      <c r="R1763" s="6">
        <f t="shared" si="245"/>
        <v>0.55000000000000004</v>
      </c>
      <c r="S1763" s="10">
        <f t="shared" si="246"/>
        <v>51.666666666666664</v>
      </c>
      <c r="T1763" t="str">
        <f t="shared" si="247"/>
        <v>photography/</v>
      </c>
      <c r="U1763" t="str">
        <f t="shared" si="248"/>
        <v>photobooks</v>
      </c>
      <c r="V1763">
        <f t="shared" si="249"/>
        <v>12</v>
      </c>
      <c r="W1763">
        <f t="shared" si="250"/>
        <v>22</v>
      </c>
    </row>
    <row r="1764" spans="1:23" x14ac:dyDescent="0.25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f t="shared" si="251"/>
        <v>42440.773668981477</v>
      </c>
      <c r="K1764">
        <v>1455147245</v>
      </c>
      <c r="L1764" s="14">
        <f t="shared" si="243"/>
        <v>42410.773668981477</v>
      </c>
      <c r="M1764" s="13">
        <f t="shared" si="244"/>
        <v>2016</v>
      </c>
      <c r="N1764" t="b">
        <v>0</v>
      </c>
      <c r="O1764">
        <v>25</v>
      </c>
      <c r="P1764" t="b">
        <v>1</v>
      </c>
      <c r="Q1764" t="s">
        <v>8284</v>
      </c>
      <c r="R1764" s="6">
        <f t="shared" si="245"/>
        <v>7.85</v>
      </c>
      <c r="S1764" s="10">
        <f t="shared" si="246"/>
        <v>35.4</v>
      </c>
      <c r="T1764" t="str">
        <f t="shared" si="247"/>
        <v>photography/</v>
      </c>
      <c r="U1764" t="str">
        <f t="shared" si="248"/>
        <v>photobooks</v>
      </c>
      <c r="V1764">
        <f t="shared" si="249"/>
        <v>12</v>
      </c>
      <c r="W1764">
        <f t="shared" si="250"/>
        <v>22</v>
      </c>
    </row>
    <row r="1765" spans="1:23" ht="45" x14ac:dyDescent="0.25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f t="shared" si="251"/>
        <v>42666.660185185181</v>
      </c>
      <c r="K1765">
        <v>1474663840</v>
      </c>
      <c r="L1765" s="14">
        <f t="shared" si="243"/>
        <v>42636.660185185181</v>
      </c>
      <c r="M1765" s="13">
        <f t="shared" si="244"/>
        <v>2016</v>
      </c>
      <c r="N1765" t="b">
        <v>0</v>
      </c>
      <c r="O1765">
        <v>118</v>
      </c>
      <c r="P1765" t="b">
        <v>1</v>
      </c>
      <c r="Q1765" t="s">
        <v>8284</v>
      </c>
      <c r="R1765" s="6">
        <f t="shared" si="245"/>
        <v>1.9083333333333334E-2</v>
      </c>
      <c r="S1765" s="10">
        <f t="shared" si="246"/>
        <v>103.63559322033899</v>
      </c>
      <c r="T1765" t="str">
        <f t="shared" si="247"/>
        <v>photography/</v>
      </c>
      <c r="U1765" t="str">
        <f t="shared" si="248"/>
        <v>photobooks</v>
      </c>
      <c r="V1765">
        <f t="shared" si="249"/>
        <v>12</v>
      </c>
      <c r="W1765">
        <f t="shared" si="250"/>
        <v>22</v>
      </c>
    </row>
    <row r="1766" spans="1:23" ht="45" x14ac:dyDescent="0.25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f t="shared" si="251"/>
        <v>41854.27753472222</v>
      </c>
      <c r="K1766">
        <v>1404560379</v>
      </c>
      <c r="L1766" s="14">
        <f t="shared" si="243"/>
        <v>41825.27753472222</v>
      </c>
      <c r="M1766" s="13">
        <f t="shared" si="244"/>
        <v>2014</v>
      </c>
      <c r="N1766" t="b">
        <v>1</v>
      </c>
      <c r="O1766">
        <v>39</v>
      </c>
      <c r="P1766" t="b">
        <v>0</v>
      </c>
      <c r="Q1766" t="s">
        <v>8284</v>
      </c>
      <c r="R1766" s="6">
        <f t="shared" si="245"/>
        <v>-0.80400000000000005</v>
      </c>
      <c r="S1766" s="10">
        <f t="shared" si="246"/>
        <v>55.282051282051285</v>
      </c>
      <c r="T1766" t="str">
        <f t="shared" si="247"/>
        <v>photography/</v>
      </c>
      <c r="U1766" t="str">
        <f t="shared" si="248"/>
        <v>photobooks</v>
      </c>
      <c r="V1766">
        <f t="shared" si="249"/>
        <v>12</v>
      </c>
      <c r="W1766">
        <f t="shared" si="250"/>
        <v>22</v>
      </c>
    </row>
    <row r="1767" spans="1:23" ht="45" x14ac:dyDescent="0.25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f t="shared" si="251"/>
        <v>41864.772129629629</v>
      </c>
      <c r="K1767">
        <v>1405380712</v>
      </c>
      <c r="L1767" s="14">
        <f t="shared" si="243"/>
        <v>41834.772129629629</v>
      </c>
      <c r="M1767" s="13">
        <f t="shared" si="244"/>
        <v>2014</v>
      </c>
      <c r="N1767" t="b">
        <v>1</v>
      </c>
      <c r="O1767">
        <v>103</v>
      </c>
      <c r="P1767" t="b">
        <v>0</v>
      </c>
      <c r="Q1767" t="s">
        <v>8284</v>
      </c>
      <c r="R1767" s="6">
        <f t="shared" si="245"/>
        <v>-0.40532160000000006</v>
      </c>
      <c r="S1767" s="10">
        <f t="shared" si="246"/>
        <v>72.16970873786407</v>
      </c>
      <c r="T1767" t="str">
        <f t="shared" si="247"/>
        <v>photography/</v>
      </c>
      <c r="U1767" t="str">
        <f t="shared" si="248"/>
        <v>photobooks</v>
      </c>
      <c r="V1767">
        <f t="shared" si="249"/>
        <v>12</v>
      </c>
      <c r="W1767">
        <f t="shared" si="250"/>
        <v>22</v>
      </c>
    </row>
    <row r="1768" spans="1:23" ht="30" x14ac:dyDescent="0.25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f t="shared" si="251"/>
        <v>41876.65148148148</v>
      </c>
      <c r="K1768">
        <v>1407184688</v>
      </c>
      <c r="L1768" s="14">
        <f t="shared" si="243"/>
        <v>41855.65148148148</v>
      </c>
      <c r="M1768" s="13">
        <f t="shared" si="244"/>
        <v>2014</v>
      </c>
      <c r="N1768" t="b">
        <v>1</v>
      </c>
      <c r="O1768">
        <v>0</v>
      </c>
      <c r="P1768" t="b">
        <v>0</v>
      </c>
      <c r="Q1768" t="s">
        <v>8284</v>
      </c>
      <c r="R1768" s="6">
        <f t="shared" si="245"/>
        <v>-1</v>
      </c>
      <c r="S1768" s="10" t="e">
        <f t="shared" si="246"/>
        <v>#DIV/0!</v>
      </c>
      <c r="T1768" t="str">
        <f t="shared" si="247"/>
        <v>photography/</v>
      </c>
      <c r="U1768" t="str">
        <f t="shared" si="248"/>
        <v>photobooks</v>
      </c>
      <c r="V1768">
        <f t="shared" si="249"/>
        <v>12</v>
      </c>
      <c r="W1768">
        <f t="shared" si="250"/>
        <v>22</v>
      </c>
    </row>
    <row r="1769" spans="1:23" ht="30" x14ac:dyDescent="0.25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f t="shared" si="251"/>
        <v>41854.450046296297</v>
      </c>
      <c r="K1769">
        <v>1404488884</v>
      </c>
      <c r="L1769" s="14">
        <f t="shared" si="243"/>
        <v>41824.450046296297</v>
      </c>
      <c r="M1769" s="13">
        <f t="shared" si="244"/>
        <v>2014</v>
      </c>
      <c r="N1769" t="b">
        <v>1</v>
      </c>
      <c r="O1769">
        <v>39</v>
      </c>
      <c r="P1769" t="b">
        <v>0</v>
      </c>
      <c r="Q1769" t="s">
        <v>8284</v>
      </c>
      <c r="R1769" s="6">
        <f t="shared" si="245"/>
        <v>-0.54279999999999995</v>
      </c>
      <c r="S1769" s="10">
        <f t="shared" si="246"/>
        <v>58.615384615384613</v>
      </c>
      <c r="T1769" t="str">
        <f t="shared" si="247"/>
        <v>photography/</v>
      </c>
      <c r="U1769" t="str">
        <f t="shared" si="248"/>
        <v>photobooks</v>
      </c>
      <c r="V1769">
        <f t="shared" si="249"/>
        <v>12</v>
      </c>
      <c r="W1769">
        <f t="shared" si="250"/>
        <v>22</v>
      </c>
    </row>
    <row r="1770" spans="1:23" ht="45" x14ac:dyDescent="0.25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f t="shared" si="251"/>
        <v>41909.352361111109</v>
      </c>
      <c r="K1770">
        <v>1406640444</v>
      </c>
      <c r="L1770" s="14">
        <f t="shared" si="243"/>
        <v>41849.352361111109</v>
      </c>
      <c r="M1770" s="13">
        <f t="shared" si="244"/>
        <v>2014</v>
      </c>
      <c r="N1770" t="b">
        <v>1</v>
      </c>
      <c r="O1770">
        <v>15</v>
      </c>
      <c r="P1770" t="b">
        <v>0</v>
      </c>
      <c r="Q1770" t="s">
        <v>8284</v>
      </c>
      <c r="R1770" s="6">
        <f t="shared" si="245"/>
        <v>-0.96260000000000001</v>
      </c>
      <c r="S1770" s="10">
        <f t="shared" si="246"/>
        <v>12.466666666666667</v>
      </c>
      <c r="T1770" t="str">
        <f t="shared" si="247"/>
        <v>photography/</v>
      </c>
      <c r="U1770" t="str">
        <f t="shared" si="248"/>
        <v>photobooks</v>
      </c>
      <c r="V1770">
        <f t="shared" si="249"/>
        <v>12</v>
      </c>
      <c r="W1770">
        <f t="shared" si="250"/>
        <v>22</v>
      </c>
    </row>
    <row r="1771" spans="1:23" ht="45" x14ac:dyDescent="0.25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f t="shared" si="251"/>
        <v>42017.610636574071</v>
      </c>
      <c r="K1771">
        <v>1418585959</v>
      </c>
      <c r="L1771" s="14">
        <f t="shared" si="243"/>
        <v>41987.610636574071</v>
      </c>
      <c r="M1771" s="13">
        <f t="shared" si="244"/>
        <v>2014</v>
      </c>
      <c r="N1771" t="b">
        <v>1</v>
      </c>
      <c r="O1771">
        <v>22</v>
      </c>
      <c r="P1771" t="b">
        <v>0</v>
      </c>
      <c r="Q1771" t="s">
        <v>8284</v>
      </c>
      <c r="R1771" s="6">
        <f t="shared" si="245"/>
        <v>-0.97297500000000003</v>
      </c>
      <c r="S1771" s="10">
        <f t="shared" si="246"/>
        <v>49.136363636363633</v>
      </c>
      <c r="T1771" t="str">
        <f t="shared" si="247"/>
        <v>photography/</v>
      </c>
      <c r="U1771" t="str">
        <f t="shared" si="248"/>
        <v>photobooks</v>
      </c>
      <c r="V1771">
        <f t="shared" si="249"/>
        <v>12</v>
      </c>
      <c r="W1771">
        <f t="shared" si="250"/>
        <v>22</v>
      </c>
    </row>
    <row r="1772" spans="1:23" ht="45" x14ac:dyDescent="0.25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f t="shared" si="251"/>
        <v>41926.571689814817</v>
      </c>
      <c r="K1772">
        <v>1410288194</v>
      </c>
      <c r="L1772" s="14">
        <f t="shared" si="243"/>
        <v>41891.571689814817</v>
      </c>
      <c r="M1772" s="13">
        <f t="shared" si="244"/>
        <v>2014</v>
      </c>
      <c r="N1772" t="b">
        <v>1</v>
      </c>
      <c r="O1772">
        <v>92</v>
      </c>
      <c r="P1772" t="b">
        <v>0</v>
      </c>
      <c r="Q1772" t="s">
        <v>8284</v>
      </c>
      <c r="R1772" s="6">
        <f t="shared" si="245"/>
        <v>-0.43485714285714283</v>
      </c>
      <c r="S1772" s="10">
        <f t="shared" si="246"/>
        <v>150.5</v>
      </c>
      <c r="T1772" t="str">
        <f t="shared" si="247"/>
        <v>photography/</v>
      </c>
      <c r="U1772" t="str">
        <f t="shared" si="248"/>
        <v>photobooks</v>
      </c>
      <c r="V1772">
        <f t="shared" si="249"/>
        <v>12</v>
      </c>
      <c r="W1772">
        <f t="shared" si="250"/>
        <v>22</v>
      </c>
    </row>
    <row r="1773" spans="1:23" ht="45" x14ac:dyDescent="0.25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f t="shared" si="251"/>
        <v>41935.771296296291</v>
      </c>
      <c r="K1773">
        <v>1411515040</v>
      </c>
      <c r="L1773" s="14">
        <f t="shared" si="243"/>
        <v>41905.771296296291</v>
      </c>
      <c r="M1773" s="13">
        <f t="shared" si="244"/>
        <v>2014</v>
      </c>
      <c r="N1773" t="b">
        <v>1</v>
      </c>
      <c r="O1773">
        <v>25</v>
      </c>
      <c r="P1773" t="b">
        <v>0</v>
      </c>
      <c r="Q1773" t="s">
        <v>8284</v>
      </c>
      <c r="R1773" s="6">
        <f t="shared" si="245"/>
        <v>-0.78690476190476188</v>
      </c>
      <c r="S1773" s="10">
        <f t="shared" si="246"/>
        <v>35.799999999999997</v>
      </c>
      <c r="T1773" t="str">
        <f t="shared" si="247"/>
        <v>photography/</v>
      </c>
      <c r="U1773" t="str">
        <f t="shared" si="248"/>
        <v>photobooks</v>
      </c>
      <c r="V1773">
        <f t="shared" si="249"/>
        <v>12</v>
      </c>
      <c r="W1773">
        <f t="shared" si="250"/>
        <v>22</v>
      </c>
    </row>
    <row r="1774" spans="1:23" ht="30" x14ac:dyDescent="0.25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f t="shared" si="251"/>
        <v>41826.509675925925</v>
      </c>
      <c r="K1774">
        <v>1399482836</v>
      </c>
      <c r="L1774" s="14">
        <f t="shared" si="243"/>
        <v>41766.509675925925</v>
      </c>
      <c r="M1774" s="13">
        <f t="shared" si="244"/>
        <v>2014</v>
      </c>
      <c r="N1774" t="b">
        <v>1</v>
      </c>
      <c r="O1774">
        <v>19</v>
      </c>
      <c r="P1774" t="b">
        <v>0</v>
      </c>
      <c r="Q1774" t="s">
        <v>8284</v>
      </c>
      <c r="R1774" s="6">
        <f t="shared" si="245"/>
        <v>-0.84399999999999997</v>
      </c>
      <c r="S1774" s="10">
        <f t="shared" si="246"/>
        <v>45.157894736842103</v>
      </c>
      <c r="T1774" t="str">
        <f t="shared" si="247"/>
        <v>photography/</v>
      </c>
      <c r="U1774" t="str">
        <f t="shared" si="248"/>
        <v>photobooks</v>
      </c>
      <c r="V1774">
        <f t="shared" si="249"/>
        <v>12</v>
      </c>
      <c r="W1774">
        <f t="shared" si="250"/>
        <v>22</v>
      </c>
    </row>
    <row r="1775" spans="1:23" ht="45" x14ac:dyDescent="0.25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f t="shared" si="251"/>
        <v>42023.552060185182</v>
      </c>
      <c r="K1775">
        <v>1417803298</v>
      </c>
      <c r="L1775" s="14">
        <f t="shared" si="243"/>
        <v>41978.552060185182</v>
      </c>
      <c r="M1775" s="13">
        <f t="shared" si="244"/>
        <v>2014</v>
      </c>
      <c r="N1775" t="b">
        <v>1</v>
      </c>
      <c r="O1775">
        <v>19</v>
      </c>
      <c r="P1775" t="b">
        <v>0</v>
      </c>
      <c r="Q1775" t="s">
        <v>8284</v>
      </c>
      <c r="R1775" s="6">
        <f t="shared" si="245"/>
        <v>-0.93743333333333334</v>
      </c>
      <c r="S1775" s="10">
        <f t="shared" si="246"/>
        <v>98.78947368421052</v>
      </c>
      <c r="T1775" t="str">
        <f t="shared" si="247"/>
        <v>photography/</v>
      </c>
      <c r="U1775" t="str">
        <f t="shared" si="248"/>
        <v>photobooks</v>
      </c>
      <c r="V1775">
        <f t="shared" si="249"/>
        <v>12</v>
      </c>
      <c r="W1775">
        <f t="shared" si="250"/>
        <v>22</v>
      </c>
    </row>
    <row r="1776" spans="1:23" ht="45" x14ac:dyDescent="0.25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f t="shared" si="251"/>
        <v>41972.415972222218</v>
      </c>
      <c r="K1776">
        <v>1413609292</v>
      </c>
      <c r="L1776" s="14">
        <f t="shared" si="243"/>
        <v>41930.010324074072</v>
      </c>
      <c r="M1776" s="13">
        <f t="shared" si="244"/>
        <v>2014</v>
      </c>
      <c r="N1776" t="b">
        <v>1</v>
      </c>
      <c r="O1776">
        <v>13</v>
      </c>
      <c r="P1776" t="b">
        <v>0</v>
      </c>
      <c r="Q1776" t="s">
        <v>8284</v>
      </c>
      <c r="R1776" s="6">
        <f t="shared" si="245"/>
        <v>-0.54079999999999995</v>
      </c>
      <c r="S1776" s="10">
        <f t="shared" si="246"/>
        <v>88.307692307692307</v>
      </c>
      <c r="T1776" t="str">
        <f t="shared" si="247"/>
        <v>photography/</v>
      </c>
      <c r="U1776" t="str">
        <f t="shared" si="248"/>
        <v>photobooks</v>
      </c>
      <c r="V1776">
        <f t="shared" si="249"/>
        <v>12</v>
      </c>
      <c r="W1776">
        <f t="shared" si="250"/>
        <v>22</v>
      </c>
    </row>
    <row r="1777" spans="1:23" ht="45" x14ac:dyDescent="0.25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f t="shared" si="251"/>
        <v>41936.768055555549</v>
      </c>
      <c r="K1777">
        <v>1410305160</v>
      </c>
      <c r="L1777" s="14">
        <f t="shared" si="243"/>
        <v>41891.768055555549</v>
      </c>
      <c r="M1777" s="13">
        <f t="shared" si="244"/>
        <v>2014</v>
      </c>
      <c r="N1777" t="b">
        <v>1</v>
      </c>
      <c r="O1777">
        <v>124</v>
      </c>
      <c r="P1777" t="b">
        <v>0</v>
      </c>
      <c r="Q1777" t="s">
        <v>8284</v>
      </c>
      <c r="R1777" s="6">
        <f t="shared" si="245"/>
        <v>-0.34898461538461539</v>
      </c>
      <c r="S1777" s="10">
        <f t="shared" si="246"/>
        <v>170.62903225806451</v>
      </c>
      <c r="T1777" t="str">
        <f t="shared" si="247"/>
        <v>photography/</v>
      </c>
      <c r="U1777" t="str">
        <f t="shared" si="248"/>
        <v>photobooks</v>
      </c>
      <c r="V1777">
        <f t="shared" si="249"/>
        <v>12</v>
      </c>
      <c r="W1777">
        <f t="shared" si="250"/>
        <v>22</v>
      </c>
    </row>
    <row r="1778" spans="1:23" ht="45" x14ac:dyDescent="0.25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f t="shared" si="251"/>
        <v>41941.748506944445</v>
      </c>
      <c r="K1778">
        <v>1411513071</v>
      </c>
      <c r="L1778" s="14">
        <f t="shared" si="243"/>
        <v>41905.748506944445</v>
      </c>
      <c r="M1778" s="13">
        <f t="shared" si="244"/>
        <v>2014</v>
      </c>
      <c r="N1778" t="b">
        <v>1</v>
      </c>
      <c r="O1778">
        <v>4</v>
      </c>
      <c r="P1778" t="b">
        <v>0</v>
      </c>
      <c r="Q1778" t="s">
        <v>8284</v>
      </c>
      <c r="R1778" s="6">
        <f t="shared" si="245"/>
        <v>-0.93300000000000005</v>
      </c>
      <c r="S1778" s="10">
        <f t="shared" si="246"/>
        <v>83.75</v>
      </c>
      <c r="T1778" t="str">
        <f t="shared" si="247"/>
        <v>photography/</v>
      </c>
      <c r="U1778" t="str">
        <f t="shared" si="248"/>
        <v>photobooks</v>
      </c>
      <c r="V1778">
        <f t="shared" si="249"/>
        <v>12</v>
      </c>
      <c r="W1778">
        <f t="shared" si="250"/>
        <v>22</v>
      </c>
    </row>
    <row r="1779" spans="1:23" ht="45" x14ac:dyDescent="0.25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f t="shared" si="251"/>
        <v>42055.14876157407</v>
      </c>
      <c r="K1779">
        <v>1421829253</v>
      </c>
      <c r="L1779" s="14">
        <f t="shared" si="243"/>
        <v>42025.14876157407</v>
      </c>
      <c r="M1779" s="13">
        <f t="shared" si="244"/>
        <v>2015</v>
      </c>
      <c r="N1779" t="b">
        <v>1</v>
      </c>
      <c r="O1779">
        <v>10</v>
      </c>
      <c r="P1779" t="b">
        <v>0</v>
      </c>
      <c r="Q1779" t="s">
        <v>8284</v>
      </c>
      <c r="R1779" s="6">
        <f t="shared" si="245"/>
        <v>-0.864375</v>
      </c>
      <c r="S1779" s="10">
        <f t="shared" si="246"/>
        <v>65.099999999999994</v>
      </c>
      <c r="T1779" t="str">
        <f t="shared" si="247"/>
        <v>photography/</v>
      </c>
      <c r="U1779" t="str">
        <f t="shared" si="248"/>
        <v>photobooks</v>
      </c>
      <c r="V1779">
        <f t="shared" si="249"/>
        <v>12</v>
      </c>
      <c r="W1779">
        <f t="shared" si="250"/>
        <v>22</v>
      </c>
    </row>
    <row r="1780" spans="1:23" ht="45" x14ac:dyDescent="0.25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f t="shared" si="251"/>
        <v>42090.613368055558</v>
      </c>
      <c r="K1780">
        <v>1423600995</v>
      </c>
      <c r="L1780" s="14">
        <f t="shared" si="243"/>
        <v>42045.655034722215</v>
      </c>
      <c r="M1780" s="13">
        <f t="shared" si="244"/>
        <v>2015</v>
      </c>
      <c r="N1780" t="b">
        <v>1</v>
      </c>
      <c r="O1780">
        <v>15</v>
      </c>
      <c r="P1780" t="b">
        <v>0</v>
      </c>
      <c r="Q1780" t="s">
        <v>8284</v>
      </c>
      <c r="R1780" s="6">
        <f t="shared" si="245"/>
        <v>-0.98009999999999997</v>
      </c>
      <c r="S1780" s="10">
        <f t="shared" si="246"/>
        <v>66.333333333333329</v>
      </c>
      <c r="T1780" t="str">
        <f t="shared" si="247"/>
        <v>photography/</v>
      </c>
      <c r="U1780" t="str">
        <f t="shared" si="248"/>
        <v>photobooks</v>
      </c>
      <c r="V1780">
        <f t="shared" si="249"/>
        <v>12</v>
      </c>
      <c r="W1780">
        <f t="shared" si="250"/>
        <v>22</v>
      </c>
    </row>
    <row r="1781" spans="1:23" ht="45" x14ac:dyDescent="0.25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f t="shared" si="251"/>
        <v>42615.483564814807</v>
      </c>
      <c r="K1781">
        <v>1470242180</v>
      </c>
      <c r="L1781" s="14">
        <f t="shared" si="243"/>
        <v>42585.483564814807</v>
      </c>
      <c r="M1781" s="13">
        <f t="shared" si="244"/>
        <v>2016</v>
      </c>
      <c r="N1781" t="b">
        <v>1</v>
      </c>
      <c r="O1781">
        <v>38</v>
      </c>
      <c r="P1781" t="b">
        <v>0</v>
      </c>
      <c r="Q1781" t="s">
        <v>8284</v>
      </c>
      <c r="R1781" s="6">
        <f t="shared" si="245"/>
        <v>-0.63763636363636367</v>
      </c>
      <c r="S1781" s="10">
        <f t="shared" si="246"/>
        <v>104.89473684210526</v>
      </c>
      <c r="T1781" t="str">
        <f t="shared" si="247"/>
        <v>photography/</v>
      </c>
      <c r="U1781" t="str">
        <f t="shared" si="248"/>
        <v>photobooks</v>
      </c>
      <c r="V1781">
        <f t="shared" si="249"/>
        <v>12</v>
      </c>
      <c r="W1781">
        <f t="shared" si="250"/>
        <v>22</v>
      </c>
    </row>
    <row r="1782" spans="1:23" ht="45" x14ac:dyDescent="0.25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f t="shared" si="251"/>
        <v>42553.392476851848</v>
      </c>
      <c r="K1782">
        <v>1462285510</v>
      </c>
      <c r="L1782" s="14">
        <f t="shared" si="243"/>
        <v>42493.392476851848</v>
      </c>
      <c r="M1782" s="13">
        <f t="shared" si="244"/>
        <v>2016</v>
      </c>
      <c r="N1782" t="b">
        <v>1</v>
      </c>
      <c r="O1782">
        <v>152</v>
      </c>
      <c r="P1782" t="b">
        <v>0</v>
      </c>
      <c r="Q1782" t="s">
        <v>8284</v>
      </c>
      <c r="R1782" s="6">
        <f t="shared" si="245"/>
        <v>-0.60256666666666669</v>
      </c>
      <c r="S1782" s="10">
        <f t="shared" si="246"/>
        <v>78.440789473684205</v>
      </c>
      <c r="T1782" t="str">
        <f t="shared" si="247"/>
        <v>photography/</v>
      </c>
      <c r="U1782" t="str">
        <f t="shared" si="248"/>
        <v>photobooks</v>
      </c>
      <c r="V1782">
        <f t="shared" si="249"/>
        <v>12</v>
      </c>
      <c r="W1782">
        <f t="shared" si="250"/>
        <v>22</v>
      </c>
    </row>
    <row r="1783" spans="1:23" ht="45" x14ac:dyDescent="0.25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f t="shared" si="251"/>
        <v>42628.409085648142</v>
      </c>
      <c r="K1783">
        <v>1471272545</v>
      </c>
      <c r="L1783" s="14">
        <f t="shared" si="243"/>
        <v>42597.409085648142</v>
      </c>
      <c r="M1783" s="13">
        <f t="shared" si="244"/>
        <v>2016</v>
      </c>
      <c r="N1783" t="b">
        <v>1</v>
      </c>
      <c r="O1783">
        <v>24</v>
      </c>
      <c r="P1783" t="b">
        <v>0</v>
      </c>
      <c r="Q1783" t="s">
        <v>8284</v>
      </c>
      <c r="R1783" s="6">
        <f t="shared" si="245"/>
        <v>-0.74236363636363634</v>
      </c>
      <c r="S1783" s="10">
        <f t="shared" si="246"/>
        <v>59.041666666666664</v>
      </c>
      <c r="T1783" t="str">
        <f t="shared" si="247"/>
        <v>photography/</v>
      </c>
      <c r="U1783" t="str">
        <f t="shared" si="248"/>
        <v>photobooks</v>
      </c>
      <c r="V1783">
        <f t="shared" si="249"/>
        <v>12</v>
      </c>
      <c r="W1783">
        <f t="shared" si="250"/>
        <v>22</v>
      </c>
    </row>
    <row r="1784" spans="1:23" ht="45" x14ac:dyDescent="0.25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f t="shared" si="251"/>
        <v>42421.366770833331</v>
      </c>
      <c r="K1784">
        <v>1453211289</v>
      </c>
      <c r="L1784" s="14">
        <f t="shared" si="243"/>
        <v>42388.366770833331</v>
      </c>
      <c r="M1784" s="13">
        <f t="shared" si="244"/>
        <v>2016</v>
      </c>
      <c r="N1784" t="b">
        <v>1</v>
      </c>
      <c r="O1784">
        <v>76</v>
      </c>
      <c r="P1784" t="b">
        <v>0</v>
      </c>
      <c r="Q1784" t="s">
        <v>8284</v>
      </c>
      <c r="R1784" s="6">
        <f t="shared" si="245"/>
        <v>-0.84508571428571433</v>
      </c>
      <c r="S1784" s="10">
        <f t="shared" si="246"/>
        <v>71.34210526315789</v>
      </c>
      <c r="T1784" t="str">
        <f t="shared" si="247"/>
        <v>photography/</v>
      </c>
      <c r="U1784" t="str">
        <f t="shared" si="248"/>
        <v>photobooks</v>
      </c>
      <c r="V1784">
        <f t="shared" si="249"/>
        <v>12</v>
      </c>
      <c r="W1784">
        <f t="shared" si="250"/>
        <v>22</v>
      </c>
    </row>
    <row r="1785" spans="1:23" ht="45" x14ac:dyDescent="0.25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f t="shared" si="251"/>
        <v>42145.741643518515</v>
      </c>
      <c r="K1785">
        <v>1429656478</v>
      </c>
      <c r="L1785" s="14">
        <f t="shared" si="243"/>
        <v>42115.741643518515</v>
      </c>
      <c r="M1785" s="13">
        <f t="shared" si="244"/>
        <v>2015</v>
      </c>
      <c r="N1785" t="b">
        <v>1</v>
      </c>
      <c r="O1785">
        <v>185</v>
      </c>
      <c r="P1785" t="b">
        <v>0</v>
      </c>
      <c r="Q1785" t="s">
        <v>8284</v>
      </c>
      <c r="R1785" s="6">
        <f t="shared" si="245"/>
        <v>-0.76307499999999995</v>
      </c>
      <c r="S1785" s="10">
        <f t="shared" si="246"/>
        <v>51.227027027027027</v>
      </c>
      <c r="T1785" t="str">
        <f t="shared" si="247"/>
        <v>photography/</v>
      </c>
      <c r="U1785" t="str">
        <f t="shared" si="248"/>
        <v>photobooks</v>
      </c>
      <c r="V1785">
        <f t="shared" si="249"/>
        <v>12</v>
      </c>
      <c r="W1785">
        <f t="shared" si="250"/>
        <v>22</v>
      </c>
    </row>
    <row r="1786" spans="1:23" ht="45" x14ac:dyDescent="0.25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f t="shared" si="251"/>
        <v>42034.934027777774</v>
      </c>
      <c r="K1786">
        <v>1419954240</v>
      </c>
      <c r="L1786" s="14">
        <f t="shared" si="243"/>
        <v>42003.447222222218</v>
      </c>
      <c r="M1786" s="13">
        <f t="shared" si="244"/>
        <v>2014</v>
      </c>
      <c r="N1786" t="b">
        <v>1</v>
      </c>
      <c r="O1786">
        <v>33</v>
      </c>
      <c r="P1786" t="b">
        <v>0</v>
      </c>
      <c r="Q1786" t="s">
        <v>8284</v>
      </c>
      <c r="R1786" s="6">
        <f t="shared" si="245"/>
        <v>-0.60240000000000005</v>
      </c>
      <c r="S1786" s="10">
        <f t="shared" si="246"/>
        <v>60.242424242424242</v>
      </c>
      <c r="T1786" t="str">
        <f t="shared" si="247"/>
        <v>photography/</v>
      </c>
      <c r="U1786" t="str">
        <f t="shared" si="248"/>
        <v>photobooks</v>
      </c>
      <c r="V1786">
        <f t="shared" si="249"/>
        <v>12</v>
      </c>
      <c r="W1786">
        <f t="shared" si="250"/>
        <v>22</v>
      </c>
    </row>
    <row r="1787" spans="1:23" ht="45" x14ac:dyDescent="0.25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f t="shared" si="251"/>
        <v>41927.791666666664</v>
      </c>
      <c r="K1787">
        <v>1410750855</v>
      </c>
      <c r="L1787" s="14">
        <f t="shared" si="243"/>
        <v>41896.926562499997</v>
      </c>
      <c r="M1787" s="13">
        <f t="shared" si="244"/>
        <v>2014</v>
      </c>
      <c r="N1787" t="b">
        <v>1</v>
      </c>
      <c r="O1787">
        <v>108</v>
      </c>
      <c r="P1787" t="b">
        <v>0</v>
      </c>
      <c r="Q1787" t="s">
        <v>8284</v>
      </c>
      <c r="R1787" s="6">
        <f t="shared" si="245"/>
        <v>-0.79779166666666668</v>
      </c>
      <c r="S1787" s="10">
        <f t="shared" si="246"/>
        <v>44.935185185185183</v>
      </c>
      <c r="T1787" t="str">
        <f t="shared" si="247"/>
        <v>photography/</v>
      </c>
      <c r="U1787" t="str">
        <f t="shared" si="248"/>
        <v>photobooks</v>
      </c>
      <c r="V1787">
        <f t="shared" si="249"/>
        <v>12</v>
      </c>
      <c r="W1787">
        <f t="shared" si="250"/>
        <v>22</v>
      </c>
    </row>
    <row r="1788" spans="1:23" ht="45" x14ac:dyDescent="0.25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f t="shared" si="251"/>
        <v>41988.342326388891</v>
      </c>
      <c r="K1788">
        <v>1416057177</v>
      </c>
      <c r="L1788" s="14">
        <f t="shared" si="243"/>
        <v>41958.342326388891</v>
      </c>
      <c r="M1788" s="13">
        <f t="shared" si="244"/>
        <v>2014</v>
      </c>
      <c r="N1788" t="b">
        <v>1</v>
      </c>
      <c r="O1788">
        <v>29</v>
      </c>
      <c r="P1788" t="b">
        <v>0</v>
      </c>
      <c r="Q1788" t="s">
        <v>8284</v>
      </c>
      <c r="R1788" s="6">
        <f t="shared" si="245"/>
        <v>-0.52368421052631575</v>
      </c>
      <c r="S1788" s="10">
        <f t="shared" si="246"/>
        <v>31.206896551724139</v>
      </c>
      <c r="T1788" t="str">
        <f t="shared" si="247"/>
        <v>photography/</v>
      </c>
      <c r="U1788" t="str">
        <f t="shared" si="248"/>
        <v>photobooks</v>
      </c>
      <c r="V1788">
        <f t="shared" si="249"/>
        <v>12</v>
      </c>
      <c r="W1788">
        <f t="shared" si="250"/>
        <v>22</v>
      </c>
    </row>
    <row r="1789" spans="1:23" ht="30" x14ac:dyDescent="0.25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f t="shared" si="251"/>
        <v>42098.40552083333</v>
      </c>
      <c r="K1789">
        <v>1425570237</v>
      </c>
      <c r="L1789" s="14">
        <f t="shared" si="243"/>
        <v>42068.447187499994</v>
      </c>
      <c r="M1789" s="13">
        <f t="shared" si="244"/>
        <v>2015</v>
      </c>
      <c r="N1789" t="b">
        <v>1</v>
      </c>
      <c r="O1789">
        <v>24</v>
      </c>
      <c r="P1789" t="b">
        <v>0</v>
      </c>
      <c r="Q1789" t="s">
        <v>8284</v>
      </c>
      <c r="R1789" s="6">
        <f t="shared" si="245"/>
        <v>-0.84670000000000001</v>
      </c>
      <c r="S1789" s="10">
        <f t="shared" si="246"/>
        <v>63.875</v>
      </c>
      <c r="T1789" t="str">
        <f t="shared" si="247"/>
        <v>photography/</v>
      </c>
      <c r="U1789" t="str">
        <f t="shared" si="248"/>
        <v>photobooks</v>
      </c>
      <c r="V1789">
        <f t="shared" si="249"/>
        <v>12</v>
      </c>
      <c r="W1789">
        <f t="shared" si="250"/>
        <v>22</v>
      </c>
    </row>
    <row r="1790" spans="1:23" ht="30" x14ac:dyDescent="0.25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f t="shared" si="251"/>
        <v>41943.740069444444</v>
      </c>
      <c r="K1790">
        <v>1412203542</v>
      </c>
      <c r="L1790" s="14">
        <f t="shared" si="243"/>
        <v>41913.740069444444</v>
      </c>
      <c r="M1790" s="13">
        <f t="shared" si="244"/>
        <v>2014</v>
      </c>
      <c r="N1790" t="b">
        <v>1</v>
      </c>
      <c r="O1790">
        <v>4</v>
      </c>
      <c r="P1790" t="b">
        <v>0</v>
      </c>
      <c r="Q1790" t="s">
        <v>8284</v>
      </c>
      <c r="R1790" s="6">
        <f t="shared" si="245"/>
        <v>-0.98618181818181816</v>
      </c>
      <c r="S1790" s="10">
        <f t="shared" si="246"/>
        <v>19</v>
      </c>
      <c r="T1790" t="str">
        <f t="shared" si="247"/>
        <v>photography/</v>
      </c>
      <c r="U1790" t="str">
        <f t="shared" si="248"/>
        <v>photobooks</v>
      </c>
      <c r="V1790">
        <f t="shared" si="249"/>
        <v>12</v>
      </c>
      <c r="W1790">
        <f t="shared" si="250"/>
        <v>22</v>
      </c>
    </row>
    <row r="1791" spans="1:23" ht="45" x14ac:dyDescent="0.25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f t="shared" si="251"/>
        <v>42016.041701388887</v>
      </c>
      <c r="K1791">
        <v>1415858403</v>
      </c>
      <c r="L1791" s="14">
        <f t="shared" si="243"/>
        <v>41956.041701388887</v>
      </c>
      <c r="M1791" s="13">
        <f t="shared" si="244"/>
        <v>2014</v>
      </c>
      <c r="N1791" t="b">
        <v>1</v>
      </c>
      <c r="O1791">
        <v>4</v>
      </c>
      <c r="P1791" t="b">
        <v>0</v>
      </c>
      <c r="Q1791" t="s">
        <v>8284</v>
      </c>
      <c r="R1791" s="6">
        <f t="shared" si="245"/>
        <v>-0.995</v>
      </c>
      <c r="S1791" s="10">
        <f t="shared" si="246"/>
        <v>10</v>
      </c>
      <c r="T1791" t="str">
        <f t="shared" si="247"/>
        <v>photography/</v>
      </c>
      <c r="U1791" t="str">
        <f t="shared" si="248"/>
        <v>photobooks</v>
      </c>
      <c r="V1791">
        <f t="shared" si="249"/>
        <v>12</v>
      </c>
      <c r="W1791">
        <f t="shared" si="250"/>
        <v>22</v>
      </c>
    </row>
    <row r="1792" spans="1:23" ht="45" x14ac:dyDescent="0.25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f t="shared" si="251"/>
        <v>42040.466180555552</v>
      </c>
      <c r="K1792">
        <v>1420560678</v>
      </c>
      <c r="L1792" s="14">
        <f t="shared" si="243"/>
        <v>42010.466180555552</v>
      </c>
      <c r="M1792" s="13">
        <f t="shared" si="244"/>
        <v>2015</v>
      </c>
      <c r="N1792" t="b">
        <v>1</v>
      </c>
      <c r="O1792">
        <v>15</v>
      </c>
      <c r="P1792" t="b">
        <v>0</v>
      </c>
      <c r="Q1792" t="s">
        <v>8284</v>
      </c>
      <c r="R1792" s="6">
        <f t="shared" si="245"/>
        <v>-0.95042424242424239</v>
      </c>
      <c r="S1792" s="10">
        <f t="shared" si="246"/>
        <v>109.06666666666666</v>
      </c>
      <c r="T1792" t="str">
        <f t="shared" si="247"/>
        <v>photography/</v>
      </c>
      <c r="U1792" t="str">
        <f t="shared" si="248"/>
        <v>photobooks</v>
      </c>
      <c r="V1792">
        <f t="shared" si="249"/>
        <v>12</v>
      </c>
      <c r="W1792">
        <f t="shared" si="250"/>
        <v>22</v>
      </c>
    </row>
    <row r="1793" spans="1:23" ht="30" x14ac:dyDescent="0.25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f t="shared" si="251"/>
        <v>42033.532002314816</v>
      </c>
      <c r="K1793">
        <v>1417369565</v>
      </c>
      <c r="L1793" s="14">
        <f t="shared" si="243"/>
        <v>41973.532002314816</v>
      </c>
      <c r="M1793" s="13">
        <f t="shared" si="244"/>
        <v>2014</v>
      </c>
      <c r="N1793" t="b">
        <v>1</v>
      </c>
      <c r="O1793">
        <v>4</v>
      </c>
      <c r="P1793" t="b">
        <v>0</v>
      </c>
      <c r="Q1793" t="s">
        <v>8284</v>
      </c>
      <c r="R1793" s="6">
        <f t="shared" si="245"/>
        <v>-0.96433333333333338</v>
      </c>
      <c r="S1793" s="10">
        <f t="shared" si="246"/>
        <v>26.75</v>
      </c>
      <c r="T1793" t="str">
        <f t="shared" si="247"/>
        <v>photography/</v>
      </c>
      <c r="U1793" t="str">
        <f t="shared" si="248"/>
        <v>photobooks</v>
      </c>
      <c r="V1793">
        <f t="shared" si="249"/>
        <v>12</v>
      </c>
      <c r="W1793">
        <f t="shared" si="250"/>
        <v>22</v>
      </c>
    </row>
    <row r="1794" spans="1:23" ht="30" x14ac:dyDescent="0.25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f t="shared" si="251"/>
        <v>42226.082638888889</v>
      </c>
      <c r="K1794">
        <v>1435970682</v>
      </c>
      <c r="L1794" s="14">
        <f t="shared" si="243"/>
        <v>42188.822708333326</v>
      </c>
      <c r="M1794" s="13">
        <f t="shared" si="244"/>
        <v>2015</v>
      </c>
      <c r="N1794" t="b">
        <v>1</v>
      </c>
      <c r="O1794">
        <v>139</v>
      </c>
      <c r="P1794" t="b">
        <v>0</v>
      </c>
      <c r="Q1794" t="s">
        <v>8284</v>
      </c>
      <c r="R1794" s="6">
        <f t="shared" si="245"/>
        <v>-0.38875999999999999</v>
      </c>
      <c r="S1794" s="10">
        <f t="shared" si="246"/>
        <v>109.93525179856115</v>
      </c>
      <c r="T1794" t="str">
        <f t="shared" si="247"/>
        <v>photography/</v>
      </c>
      <c r="U1794" t="str">
        <f t="shared" si="248"/>
        <v>photobooks</v>
      </c>
      <c r="V1794">
        <f t="shared" si="249"/>
        <v>12</v>
      </c>
      <c r="W1794">
        <f t="shared" si="250"/>
        <v>22</v>
      </c>
    </row>
    <row r="1795" spans="1:23" ht="45" x14ac:dyDescent="0.25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f t="shared" si="251"/>
        <v>41970.724999999999</v>
      </c>
      <c r="K1795">
        <v>1414531440</v>
      </c>
      <c r="L1795" s="14">
        <f t="shared" ref="L1795:L1858" si="252">(K1795/86400)+25569+(-5/24)</f>
        <v>41940.683333333327</v>
      </c>
      <c r="M1795" s="13">
        <f t="shared" ref="M1795:M1858" si="253">YEAR(L1795)</f>
        <v>2014</v>
      </c>
      <c r="N1795" t="b">
        <v>1</v>
      </c>
      <c r="O1795">
        <v>2</v>
      </c>
      <c r="P1795" t="b">
        <v>0</v>
      </c>
      <c r="Q1795" t="s">
        <v>8284</v>
      </c>
      <c r="R1795" s="6">
        <f t="shared" ref="R1795:R1858" si="254">(E1795-D1795)/D1795</f>
        <v>-0.98666666666666669</v>
      </c>
      <c r="S1795" s="10">
        <f t="shared" ref="S1795:S1858" si="255">E1795/O1795</f>
        <v>20</v>
      </c>
      <c r="T1795" t="str">
        <f t="shared" ref="T1795:T1858" si="256">LEFT(Q1795,V1795)</f>
        <v>photography/</v>
      </c>
      <c r="U1795" t="str">
        <f t="shared" ref="U1795:U1858" si="257">RIGHT(Q1795, W1795-V1795)</f>
        <v>photobooks</v>
      </c>
      <c r="V1795">
        <f t="shared" ref="V1795:V1858" si="258">FIND("/",Q1795)</f>
        <v>12</v>
      </c>
      <c r="W1795">
        <f t="shared" ref="W1795:W1858" si="259">LEN(Q1795)</f>
        <v>22</v>
      </c>
    </row>
    <row r="1796" spans="1:23" ht="45" x14ac:dyDescent="0.25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f t="shared" ref="J1796:J1859" si="260">(I1796/86400)+25569+(-5/24)</f>
        <v>42046.342847222222</v>
      </c>
      <c r="K1796">
        <v>1420636422</v>
      </c>
      <c r="L1796" s="14">
        <f t="shared" si="252"/>
        <v>42011.342847222222</v>
      </c>
      <c r="M1796" s="13">
        <f t="shared" si="253"/>
        <v>2015</v>
      </c>
      <c r="N1796" t="b">
        <v>1</v>
      </c>
      <c r="O1796">
        <v>18</v>
      </c>
      <c r="P1796" t="b">
        <v>0</v>
      </c>
      <c r="Q1796" t="s">
        <v>8284</v>
      </c>
      <c r="R1796" s="6">
        <f t="shared" si="254"/>
        <v>-0.88922222222222225</v>
      </c>
      <c r="S1796" s="10">
        <f t="shared" si="255"/>
        <v>55.388888888888886</v>
      </c>
      <c r="T1796" t="str">
        <f t="shared" si="256"/>
        <v>photography/</v>
      </c>
      <c r="U1796" t="str">
        <f t="shared" si="257"/>
        <v>photobooks</v>
      </c>
      <c r="V1796">
        <f t="shared" si="258"/>
        <v>12</v>
      </c>
      <c r="W1796">
        <f t="shared" si="259"/>
        <v>22</v>
      </c>
    </row>
    <row r="1797" spans="1:23" ht="30" x14ac:dyDescent="0.25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f t="shared" si="260"/>
        <v>42657.458333333336</v>
      </c>
      <c r="K1797">
        <v>1473922541</v>
      </c>
      <c r="L1797" s="14">
        <f t="shared" si="252"/>
        <v>42628.080335648141</v>
      </c>
      <c r="M1797" s="13">
        <f t="shared" si="253"/>
        <v>2016</v>
      </c>
      <c r="N1797" t="b">
        <v>1</v>
      </c>
      <c r="O1797">
        <v>81</v>
      </c>
      <c r="P1797" t="b">
        <v>0</v>
      </c>
      <c r="Q1797" t="s">
        <v>8284</v>
      </c>
      <c r="R1797" s="6">
        <f t="shared" si="254"/>
        <v>-0.61264285714285716</v>
      </c>
      <c r="S1797" s="10">
        <f t="shared" si="255"/>
        <v>133.90123456790124</v>
      </c>
      <c r="T1797" t="str">
        <f t="shared" si="256"/>
        <v>photography/</v>
      </c>
      <c r="U1797" t="str">
        <f t="shared" si="257"/>
        <v>photobooks</v>
      </c>
      <c r="V1797">
        <f t="shared" si="258"/>
        <v>12</v>
      </c>
      <c r="W1797">
        <f t="shared" si="259"/>
        <v>22</v>
      </c>
    </row>
    <row r="1798" spans="1:23" ht="45" x14ac:dyDescent="0.25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f t="shared" si="260"/>
        <v>42575.231087962959</v>
      </c>
      <c r="K1798">
        <v>1464172366</v>
      </c>
      <c r="L1798" s="14">
        <f t="shared" si="252"/>
        <v>42515.231087962959</v>
      </c>
      <c r="M1798" s="13">
        <f t="shared" si="253"/>
        <v>2016</v>
      </c>
      <c r="N1798" t="b">
        <v>1</v>
      </c>
      <c r="O1798">
        <v>86</v>
      </c>
      <c r="P1798" t="b">
        <v>0</v>
      </c>
      <c r="Q1798" t="s">
        <v>8284</v>
      </c>
      <c r="R1798" s="6">
        <f t="shared" si="254"/>
        <v>-0.77947368421052632</v>
      </c>
      <c r="S1798" s="10">
        <f t="shared" si="255"/>
        <v>48.720930232558139</v>
      </c>
      <c r="T1798" t="str">
        <f t="shared" si="256"/>
        <v>photography/</v>
      </c>
      <c r="U1798" t="str">
        <f t="shared" si="257"/>
        <v>photobooks</v>
      </c>
      <c r="V1798">
        <f t="shared" si="258"/>
        <v>12</v>
      </c>
      <c r="W1798">
        <f t="shared" si="259"/>
        <v>22</v>
      </c>
    </row>
    <row r="1799" spans="1:23" ht="45" x14ac:dyDescent="0.25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f t="shared" si="260"/>
        <v>42719.360983796294</v>
      </c>
      <c r="K1799">
        <v>1479217189</v>
      </c>
      <c r="L1799" s="14">
        <f t="shared" si="252"/>
        <v>42689.360983796294</v>
      </c>
      <c r="M1799" s="13">
        <f t="shared" si="253"/>
        <v>2016</v>
      </c>
      <c r="N1799" t="b">
        <v>1</v>
      </c>
      <c r="O1799">
        <v>140</v>
      </c>
      <c r="P1799" t="b">
        <v>0</v>
      </c>
      <c r="Q1799" t="s">
        <v>8284</v>
      </c>
      <c r="R1799" s="6">
        <f t="shared" si="254"/>
        <v>-0.32450000000000001</v>
      </c>
      <c r="S1799" s="10">
        <f t="shared" si="255"/>
        <v>48.25</v>
      </c>
      <c r="T1799" t="str">
        <f t="shared" si="256"/>
        <v>photography/</v>
      </c>
      <c r="U1799" t="str">
        <f t="shared" si="257"/>
        <v>photobooks</v>
      </c>
      <c r="V1799">
        <f t="shared" si="258"/>
        <v>12</v>
      </c>
      <c r="W1799">
        <f t="shared" si="259"/>
        <v>22</v>
      </c>
    </row>
    <row r="1800" spans="1:23" ht="45" x14ac:dyDescent="0.25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f t="shared" si="260"/>
        <v>42404.118437499994</v>
      </c>
      <c r="K1800">
        <v>1449388233</v>
      </c>
      <c r="L1800" s="14">
        <f t="shared" si="252"/>
        <v>42344.118437499994</v>
      </c>
      <c r="M1800" s="13">
        <f t="shared" si="253"/>
        <v>2015</v>
      </c>
      <c r="N1800" t="b">
        <v>1</v>
      </c>
      <c r="O1800">
        <v>37</v>
      </c>
      <c r="P1800" t="b">
        <v>0</v>
      </c>
      <c r="Q1800" t="s">
        <v>8284</v>
      </c>
      <c r="R1800" s="6">
        <f t="shared" si="254"/>
        <v>-0.86362499999999998</v>
      </c>
      <c r="S1800" s="10">
        <f t="shared" si="255"/>
        <v>58.972972972972975</v>
      </c>
      <c r="T1800" t="str">
        <f t="shared" si="256"/>
        <v>photography/</v>
      </c>
      <c r="U1800" t="str">
        <f t="shared" si="257"/>
        <v>photobooks</v>
      </c>
      <c r="V1800">
        <f t="shared" si="258"/>
        <v>12</v>
      </c>
      <c r="W1800">
        <f t="shared" si="259"/>
        <v>22</v>
      </c>
    </row>
    <row r="1801" spans="1:23" ht="30" x14ac:dyDescent="0.25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f t="shared" si="260"/>
        <v>41954.676018518519</v>
      </c>
      <c r="K1801">
        <v>1414008808</v>
      </c>
      <c r="L1801" s="14">
        <f t="shared" si="252"/>
        <v>41934.634351851848</v>
      </c>
      <c r="M1801" s="13">
        <f t="shared" si="253"/>
        <v>2014</v>
      </c>
      <c r="N1801" t="b">
        <v>1</v>
      </c>
      <c r="O1801">
        <v>6</v>
      </c>
      <c r="P1801" t="b">
        <v>0</v>
      </c>
      <c r="Q1801" t="s">
        <v>8284</v>
      </c>
      <c r="R1801" s="6">
        <f t="shared" si="254"/>
        <v>-0.98254249999999999</v>
      </c>
      <c r="S1801" s="10">
        <f t="shared" si="255"/>
        <v>11.638333333333334</v>
      </c>
      <c r="T1801" t="str">
        <f t="shared" si="256"/>
        <v>photography/</v>
      </c>
      <c r="U1801" t="str">
        <f t="shared" si="257"/>
        <v>photobooks</v>
      </c>
      <c r="V1801">
        <f t="shared" si="258"/>
        <v>12</v>
      </c>
      <c r="W1801">
        <f t="shared" si="259"/>
        <v>22</v>
      </c>
    </row>
    <row r="1802" spans="1:23" ht="45" x14ac:dyDescent="0.25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f t="shared" si="260"/>
        <v>42653.397800925923</v>
      </c>
      <c r="K1802">
        <v>1473517970</v>
      </c>
      <c r="L1802" s="14">
        <f t="shared" si="252"/>
        <v>42623.397800925923</v>
      </c>
      <c r="M1802" s="13">
        <f t="shared" si="253"/>
        <v>2016</v>
      </c>
      <c r="N1802" t="b">
        <v>1</v>
      </c>
      <c r="O1802">
        <v>113</v>
      </c>
      <c r="P1802" t="b">
        <v>0</v>
      </c>
      <c r="Q1802" t="s">
        <v>8284</v>
      </c>
      <c r="R1802" s="6">
        <f t="shared" si="254"/>
        <v>-0.79550367488110674</v>
      </c>
      <c r="S1802" s="10">
        <f t="shared" si="255"/>
        <v>83.716814159292042</v>
      </c>
      <c r="T1802" t="str">
        <f t="shared" si="256"/>
        <v>photography/</v>
      </c>
      <c r="U1802" t="str">
        <f t="shared" si="257"/>
        <v>photobooks</v>
      </c>
      <c r="V1802">
        <f t="shared" si="258"/>
        <v>12</v>
      </c>
      <c r="W1802">
        <f t="shared" si="259"/>
        <v>22</v>
      </c>
    </row>
    <row r="1803" spans="1:23" ht="45" x14ac:dyDescent="0.25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f t="shared" si="260"/>
        <v>42353.298611111109</v>
      </c>
      <c r="K1803">
        <v>1447429868</v>
      </c>
      <c r="L1803" s="14">
        <f t="shared" si="252"/>
        <v>42321.452175925922</v>
      </c>
      <c r="M1803" s="13">
        <f t="shared" si="253"/>
        <v>2015</v>
      </c>
      <c r="N1803" t="b">
        <v>1</v>
      </c>
      <c r="O1803">
        <v>37</v>
      </c>
      <c r="P1803" t="b">
        <v>0</v>
      </c>
      <c r="Q1803" t="s">
        <v>8284</v>
      </c>
      <c r="R1803" s="6">
        <f t="shared" si="254"/>
        <v>-0.8614705882352941</v>
      </c>
      <c r="S1803" s="10">
        <f t="shared" si="255"/>
        <v>63.648648648648646</v>
      </c>
      <c r="T1803" t="str">
        <f t="shared" si="256"/>
        <v>photography/</v>
      </c>
      <c r="U1803" t="str">
        <f t="shared" si="257"/>
        <v>photobooks</v>
      </c>
      <c r="V1803">
        <f t="shared" si="258"/>
        <v>12</v>
      </c>
      <c r="W1803">
        <f t="shared" si="259"/>
        <v>22</v>
      </c>
    </row>
    <row r="1804" spans="1:23" ht="30" x14ac:dyDescent="0.25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f t="shared" si="260"/>
        <v>42182.707638888889</v>
      </c>
      <c r="K1804">
        <v>1433416830</v>
      </c>
      <c r="L1804" s="14">
        <f t="shared" si="252"/>
        <v>42159.264236111114</v>
      </c>
      <c r="M1804" s="13">
        <f t="shared" si="253"/>
        <v>2015</v>
      </c>
      <c r="N1804" t="b">
        <v>1</v>
      </c>
      <c r="O1804">
        <v>18</v>
      </c>
      <c r="P1804" t="b">
        <v>0</v>
      </c>
      <c r="Q1804" t="s">
        <v>8284</v>
      </c>
      <c r="R1804" s="6">
        <f t="shared" si="254"/>
        <v>-0.51514285714285712</v>
      </c>
      <c r="S1804" s="10">
        <f t="shared" si="255"/>
        <v>94.277777777777771</v>
      </c>
      <c r="T1804" t="str">
        <f t="shared" si="256"/>
        <v>photography/</v>
      </c>
      <c r="U1804" t="str">
        <f t="shared" si="257"/>
        <v>photobooks</v>
      </c>
      <c r="V1804">
        <f t="shared" si="258"/>
        <v>12</v>
      </c>
      <c r="W1804">
        <f t="shared" si="259"/>
        <v>22</v>
      </c>
    </row>
    <row r="1805" spans="1:23" ht="45" x14ac:dyDescent="0.25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f t="shared" si="260"/>
        <v>42048.863217592589</v>
      </c>
      <c r="K1805">
        <v>1421199782</v>
      </c>
      <c r="L1805" s="14">
        <f t="shared" si="252"/>
        <v>42017.863217592589</v>
      </c>
      <c r="M1805" s="13">
        <f t="shared" si="253"/>
        <v>2015</v>
      </c>
      <c r="N1805" t="b">
        <v>1</v>
      </c>
      <c r="O1805">
        <v>75</v>
      </c>
      <c r="P1805" t="b">
        <v>0</v>
      </c>
      <c r="Q1805" t="s">
        <v>8284</v>
      </c>
      <c r="R1805" s="6">
        <f t="shared" si="254"/>
        <v>-0.69199999999999995</v>
      </c>
      <c r="S1805" s="10">
        <f t="shared" si="255"/>
        <v>71.86666666666666</v>
      </c>
      <c r="T1805" t="str">
        <f t="shared" si="256"/>
        <v>photography/</v>
      </c>
      <c r="U1805" t="str">
        <f t="shared" si="257"/>
        <v>photobooks</v>
      </c>
      <c r="V1805">
        <f t="shared" si="258"/>
        <v>12</v>
      </c>
      <c r="W1805">
        <f t="shared" si="259"/>
        <v>22</v>
      </c>
    </row>
    <row r="1806" spans="1:23" ht="45" x14ac:dyDescent="0.25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f t="shared" si="260"/>
        <v>42322.511620370373</v>
      </c>
      <c r="K1806">
        <v>1444061804</v>
      </c>
      <c r="L1806" s="14">
        <f t="shared" si="252"/>
        <v>42282.469953703701</v>
      </c>
      <c r="M1806" s="13">
        <f t="shared" si="253"/>
        <v>2015</v>
      </c>
      <c r="N1806" t="b">
        <v>1</v>
      </c>
      <c r="O1806">
        <v>52</v>
      </c>
      <c r="P1806" t="b">
        <v>0</v>
      </c>
      <c r="Q1806" t="s">
        <v>8284</v>
      </c>
      <c r="R1806" s="6">
        <f t="shared" si="254"/>
        <v>-0.648258064516129</v>
      </c>
      <c r="S1806" s="10">
        <f t="shared" si="255"/>
        <v>104.84615384615384</v>
      </c>
      <c r="T1806" t="str">
        <f t="shared" si="256"/>
        <v>photography/</v>
      </c>
      <c r="U1806" t="str">
        <f t="shared" si="257"/>
        <v>photobooks</v>
      </c>
      <c r="V1806">
        <f t="shared" si="258"/>
        <v>12</v>
      </c>
      <c r="W1806">
        <f t="shared" si="259"/>
        <v>22</v>
      </c>
    </row>
    <row r="1807" spans="1:23" ht="45" x14ac:dyDescent="0.25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f t="shared" si="260"/>
        <v>42279.541666666664</v>
      </c>
      <c r="K1807">
        <v>1441048658</v>
      </c>
      <c r="L1807" s="14">
        <f t="shared" si="252"/>
        <v>42247.595578703702</v>
      </c>
      <c r="M1807" s="13">
        <f t="shared" si="253"/>
        <v>2015</v>
      </c>
      <c r="N1807" t="b">
        <v>1</v>
      </c>
      <c r="O1807">
        <v>122</v>
      </c>
      <c r="P1807" t="b">
        <v>0</v>
      </c>
      <c r="Q1807" t="s">
        <v>8284</v>
      </c>
      <c r="R1807" s="6">
        <f t="shared" si="254"/>
        <v>-0.63595555555555561</v>
      </c>
      <c r="S1807" s="10">
        <f t="shared" si="255"/>
        <v>67.139344262295083</v>
      </c>
      <c r="T1807" t="str">
        <f t="shared" si="256"/>
        <v>photography/</v>
      </c>
      <c r="U1807" t="str">
        <f t="shared" si="257"/>
        <v>photobooks</v>
      </c>
      <c r="V1807">
        <f t="shared" si="258"/>
        <v>12</v>
      </c>
      <c r="W1807">
        <f t="shared" si="259"/>
        <v>22</v>
      </c>
    </row>
    <row r="1808" spans="1:23" ht="45" x14ac:dyDescent="0.25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f t="shared" si="260"/>
        <v>41912.429965277777</v>
      </c>
      <c r="K1808">
        <v>1409066349</v>
      </c>
      <c r="L1808" s="14">
        <f t="shared" si="252"/>
        <v>41877.429965277777</v>
      </c>
      <c r="M1808" s="13">
        <f t="shared" si="253"/>
        <v>2014</v>
      </c>
      <c r="N1808" t="b">
        <v>1</v>
      </c>
      <c r="O1808">
        <v>8</v>
      </c>
      <c r="P1808" t="b">
        <v>0</v>
      </c>
      <c r="Q1808" t="s">
        <v>8284</v>
      </c>
      <c r="R1808" s="6">
        <f t="shared" si="254"/>
        <v>-0.97045000000000003</v>
      </c>
      <c r="S1808" s="10">
        <f t="shared" si="255"/>
        <v>73.875</v>
      </c>
      <c r="T1808" t="str">
        <f t="shared" si="256"/>
        <v>photography/</v>
      </c>
      <c r="U1808" t="str">
        <f t="shared" si="257"/>
        <v>photobooks</v>
      </c>
      <c r="V1808">
        <f t="shared" si="258"/>
        <v>12</v>
      </c>
      <c r="W1808">
        <f t="shared" si="259"/>
        <v>22</v>
      </c>
    </row>
    <row r="1809" spans="1:23" ht="30" x14ac:dyDescent="0.25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f t="shared" si="260"/>
        <v>41909.860104166662</v>
      </c>
      <c r="K1809">
        <v>1409276313</v>
      </c>
      <c r="L1809" s="14">
        <f t="shared" si="252"/>
        <v>41879.860104166662</v>
      </c>
      <c r="M1809" s="13">
        <f t="shared" si="253"/>
        <v>2014</v>
      </c>
      <c r="N1809" t="b">
        <v>1</v>
      </c>
      <c r="O1809">
        <v>8</v>
      </c>
      <c r="P1809" t="b">
        <v>0</v>
      </c>
      <c r="Q1809" t="s">
        <v>8284</v>
      </c>
      <c r="R1809" s="6">
        <f t="shared" si="254"/>
        <v>-0.88939999999999997</v>
      </c>
      <c r="S1809" s="10">
        <f t="shared" si="255"/>
        <v>69.125</v>
      </c>
      <c r="T1809" t="str">
        <f t="shared" si="256"/>
        <v>photography/</v>
      </c>
      <c r="U1809" t="str">
        <f t="shared" si="257"/>
        <v>photobooks</v>
      </c>
      <c r="V1809">
        <f t="shared" si="258"/>
        <v>12</v>
      </c>
      <c r="W1809">
        <f t="shared" si="259"/>
        <v>22</v>
      </c>
    </row>
    <row r="1810" spans="1:23" ht="45" x14ac:dyDescent="0.25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f t="shared" si="260"/>
        <v>42777.472569444442</v>
      </c>
      <c r="K1810">
        <v>1483806030</v>
      </c>
      <c r="L1810" s="14">
        <f t="shared" si="252"/>
        <v>42742.472569444442</v>
      </c>
      <c r="M1810" s="13">
        <f t="shared" si="253"/>
        <v>2017</v>
      </c>
      <c r="N1810" t="b">
        <v>1</v>
      </c>
      <c r="O1810">
        <v>96</v>
      </c>
      <c r="P1810" t="b">
        <v>0</v>
      </c>
      <c r="Q1810" t="s">
        <v>8284</v>
      </c>
      <c r="R1810" s="6">
        <f t="shared" si="254"/>
        <v>-0.58592857142857147</v>
      </c>
      <c r="S1810" s="10">
        <f t="shared" si="255"/>
        <v>120.77083333333333</v>
      </c>
      <c r="T1810" t="str">
        <f t="shared" si="256"/>
        <v>photography/</v>
      </c>
      <c r="U1810" t="str">
        <f t="shared" si="257"/>
        <v>photobooks</v>
      </c>
      <c r="V1810">
        <f t="shared" si="258"/>
        <v>12</v>
      </c>
      <c r="W1810">
        <f t="shared" si="259"/>
        <v>22</v>
      </c>
    </row>
    <row r="1811" spans="1:23" ht="45" x14ac:dyDescent="0.25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f t="shared" si="260"/>
        <v>42064.699525462966</v>
      </c>
      <c r="K1811">
        <v>1422222439</v>
      </c>
      <c r="L1811" s="14">
        <f t="shared" si="252"/>
        <v>42029.699525462966</v>
      </c>
      <c r="M1811" s="13">
        <f t="shared" si="253"/>
        <v>2015</v>
      </c>
      <c r="N1811" t="b">
        <v>1</v>
      </c>
      <c r="O1811">
        <v>9</v>
      </c>
      <c r="P1811" t="b">
        <v>0</v>
      </c>
      <c r="Q1811" t="s">
        <v>8284</v>
      </c>
      <c r="R1811" s="6">
        <f t="shared" si="254"/>
        <v>-0.89142857142857146</v>
      </c>
      <c r="S1811" s="10">
        <f t="shared" si="255"/>
        <v>42.222222222222221</v>
      </c>
      <c r="T1811" t="str">
        <f t="shared" si="256"/>
        <v>photography/</v>
      </c>
      <c r="U1811" t="str">
        <f t="shared" si="257"/>
        <v>photobooks</v>
      </c>
      <c r="V1811">
        <f t="shared" si="258"/>
        <v>12</v>
      </c>
      <c r="W1811">
        <f t="shared" si="259"/>
        <v>22</v>
      </c>
    </row>
    <row r="1812" spans="1:23" ht="30" x14ac:dyDescent="0.25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f t="shared" si="260"/>
        <v>41872.701689814814</v>
      </c>
      <c r="K1812">
        <v>1407621026</v>
      </c>
      <c r="L1812" s="14">
        <f t="shared" si="252"/>
        <v>41860.701689814814</v>
      </c>
      <c r="M1812" s="13">
        <f t="shared" si="253"/>
        <v>2014</v>
      </c>
      <c r="N1812" t="b">
        <v>0</v>
      </c>
      <c r="O1812">
        <v>2</v>
      </c>
      <c r="P1812" t="b">
        <v>0</v>
      </c>
      <c r="Q1812" t="s">
        <v>8284</v>
      </c>
      <c r="R1812" s="6">
        <f t="shared" si="254"/>
        <v>-0.96666666666666667</v>
      </c>
      <c r="S1812" s="10">
        <f t="shared" si="255"/>
        <v>7.5</v>
      </c>
      <c r="T1812" t="str">
        <f t="shared" si="256"/>
        <v>photography/</v>
      </c>
      <c r="U1812" t="str">
        <f t="shared" si="257"/>
        <v>photobooks</v>
      </c>
      <c r="V1812">
        <f t="shared" si="258"/>
        <v>12</v>
      </c>
      <c r="W1812">
        <f t="shared" si="259"/>
        <v>22</v>
      </c>
    </row>
    <row r="1813" spans="1:23" ht="30" x14ac:dyDescent="0.25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f t="shared" si="260"/>
        <v>41935.958333333328</v>
      </c>
      <c r="K1813">
        <v>1408962270</v>
      </c>
      <c r="L1813" s="14">
        <f t="shared" si="252"/>
        <v>41876.225347222222</v>
      </c>
      <c r="M1813" s="13">
        <f t="shared" si="253"/>
        <v>2014</v>
      </c>
      <c r="N1813" t="b">
        <v>0</v>
      </c>
      <c r="O1813">
        <v>26</v>
      </c>
      <c r="P1813" t="b">
        <v>0</v>
      </c>
      <c r="Q1813" t="s">
        <v>8284</v>
      </c>
      <c r="R1813" s="6">
        <f t="shared" si="254"/>
        <v>-0.99925925925925929</v>
      </c>
      <c r="S1813" s="10">
        <f t="shared" si="255"/>
        <v>1.5384615384615385</v>
      </c>
      <c r="T1813" t="str">
        <f t="shared" si="256"/>
        <v>photography/</v>
      </c>
      <c r="U1813" t="str">
        <f t="shared" si="257"/>
        <v>photobooks</v>
      </c>
      <c r="V1813">
        <f t="shared" si="258"/>
        <v>12</v>
      </c>
      <c r="W1813">
        <f t="shared" si="259"/>
        <v>22</v>
      </c>
    </row>
    <row r="1814" spans="1:23" ht="45" x14ac:dyDescent="0.25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f t="shared" si="260"/>
        <v>42554.110370370363</v>
      </c>
      <c r="K1814">
        <v>1464939536</v>
      </c>
      <c r="L1814" s="14">
        <f t="shared" si="252"/>
        <v>42524.110370370363</v>
      </c>
      <c r="M1814" s="13">
        <f t="shared" si="253"/>
        <v>2016</v>
      </c>
      <c r="N1814" t="b">
        <v>0</v>
      </c>
      <c r="O1814">
        <v>23</v>
      </c>
      <c r="P1814" t="b">
        <v>0</v>
      </c>
      <c r="Q1814" t="s">
        <v>8284</v>
      </c>
      <c r="R1814" s="6">
        <f t="shared" si="254"/>
        <v>-0.86692307692307691</v>
      </c>
      <c r="S1814" s="10">
        <f t="shared" si="255"/>
        <v>37.608695652173914</v>
      </c>
      <c r="T1814" t="str">
        <f t="shared" si="256"/>
        <v>photography/</v>
      </c>
      <c r="U1814" t="str">
        <f t="shared" si="257"/>
        <v>photobooks</v>
      </c>
      <c r="V1814">
        <f t="shared" si="258"/>
        <v>12</v>
      </c>
      <c r="W1814">
        <f t="shared" si="259"/>
        <v>22</v>
      </c>
    </row>
    <row r="1815" spans="1:23" ht="30" x14ac:dyDescent="0.25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f t="shared" si="260"/>
        <v>41859.68069444444</v>
      </c>
      <c r="K1815">
        <v>1404940812</v>
      </c>
      <c r="L1815" s="14">
        <f t="shared" si="252"/>
        <v>41829.68069444444</v>
      </c>
      <c r="M1815" s="13">
        <f t="shared" si="253"/>
        <v>2014</v>
      </c>
      <c r="N1815" t="b">
        <v>0</v>
      </c>
      <c r="O1815">
        <v>0</v>
      </c>
      <c r="P1815" t="b">
        <v>0</v>
      </c>
      <c r="Q1815" t="s">
        <v>8284</v>
      </c>
      <c r="R1815" s="6">
        <f t="shared" si="254"/>
        <v>-1</v>
      </c>
      <c r="S1815" s="10" t="e">
        <f t="shared" si="255"/>
        <v>#DIV/0!</v>
      </c>
      <c r="T1815" t="str">
        <f t="shared" si="256"/>
        <v>photography/</v>
      </c>
      <c r="U1815" t="str">
        <f t="shared" si="257"/>
        <v>photobooks</v>
      </c>
      <c r="V1815">
        <f t="shared" si="258"/>
        <v>12</v>
      </c>
      <c r="W1815">
        <f t="shared" si="259"/>
        <v>22</v>
      </c>
    </row>
    <row r="1816" spans="1:23" ht="45" x14ac:dyDescent="0.25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f t="shared" si="260"/>
        <v>42063.105740740742</v>
      </c>
      <c r="K1816">
        <v>1422516736</v>
      </c>
      <c r="L1816" s="14">
        <f t="shared" si="252"/>
        <v>42033.105740740742</v>
      </c>
      <c r="M1816" s="13">
        <f t="shared" si="253"/>
        <v>2015</v>
      </c>
      <c r="N1816" t="b">
        <v>0</v>
      </c>
      <c r="O1816">
        <v>140</v>
      </c>
      <c r="P1816" t="b">
        <v>0</v>
      </c>
      <c r="Q1816" t="s">
        <v>8284</v>
      </c>
      <c r="R1816" s="6">
        <f t="shared" si="254"/>
        <v>-0.50816666666666666</v>
      </c>
      <c r="S1816" s="10">
        <f t="shared" si="255"/>
        <v>42.157142857142858</v>
      </c>
      <c r="T1816" t="str">
        <f t="shared" si="256"/>
        <v>photography/</v>
      </c>
      <c r="U1816" t="str">
        <f t="shared" si="257"/>
        <v>photobooks</v>
      </c>
      <c r="V1816">
        <f t="shared" si="258"/>
        <v>12</v>
      </c>
      <c r="W1816">
        <f t="shared" si="259"/>
        <v>22</v>
      </c>
    </row>
    <row r="1817" spans="1:23" ht="45" x14ac:dyDescent="0.25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f t="shared" si="260"/>
        <v>42186.698344907403</v>
      </c>
      <c r="K1817">
        <v>1434577537</v>
      </c>
      <c r="L1817" s="14">
        <f t="shared" si="252"/>
        <v>42172.698344907403</v>
      </c>
      <c r="M1817" s="13">
        <f t="shared" si="253"/>
        <v>2015</v>
      </c>
      <c r="N1817" t="b">
        <v>0</v>
      </c>
      <c r="O1817">
        <v>0</v>
      </c>
      <c r="P1817" t="b">
        <v>0</v>
      </c>
      <c r="Q1817" t="s">
        <v>8284</v>
      </c>
      <c r="R1817" s="6">
        <f t="shared" si="254"/>
        <v>-1</v>
      </c>
      <c r="S1817" s="10" t="e">
        <f t="shared" si="255"/>
        <v>#DIV/0!</v>
      </c>
      <c r="T1817" t="str">
        <f t="shared" si="256"/>
        <v>photography/</v>
      </c>
      <c r="U1817" t="str">
        <f t="shared" si="257"/>
        <v>photobooks</v>
      </c>
      <c r="V1817">
        <f t="shared" si="258"/>
        <v>12</v>
      </c>
      <c r="W1817">
        <f t="shared" si="259"/>
        <v>22</v>
      </c>
    </row>
    <row r="1818" spans="1:23" ht="45" x14ac:dyDescent="0.25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f t="shared" si="260"/>
        <v>42576.583333333336</v>
      </c>
      <c r="K1818">
        <v>1467061303</v>
      </c>
      <c r="L1818" s="14">
        <f t="shared" si="252"/>
        <v>42548.667858796289</v>
      </c>
      <c r="M1818" s="13">
        <f t="shared" si="253"/>
        <v>2016</v>
      </c>
      <c r="N1818" t="b">
        <v>0</v>
      </c>
      <c r="O1818">
        <v>6</v>
      </c>
      <c r="P1818" t="b">
        <v>0</v>
      </c>
      <c r="Q1818" t="s">
        <v>8284</v>
      </c>
      <c r="R1818" s="6">
        <f t="shared" si="254"/>
        <v>-0.97963999999999996</v>
      </c>
      <c r="S1818" s="10">
        <f t="shared" si="255"/>
        <v>84.833333333333329</v>
      </c>
      <c r="T1818" t="str">
        <f t="shared" si="256"/>
        <v>photography/</v>
      </c>
      <c r="U1818" t="str">
        <f t="shared" si="257"/>
        <v>photobooks</v>
      </c>
      <c r="V1818">
        <f t="shared" si="258"/>
        <v>12</v>
      </c>
      <c r="W1818">
        <f t="shared" si="259"/>
        <v>22</v>
      </c>
    </row>
    <row r="1819" spans="1:23" ht="30" x14ac:dyDescent="0.25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f t="shared" si="260"/>
        <v>42765.082638888889</v>
      </c>
      <c r="K1819">
        <v>1480607607</v>
      </c>
      <c r="L1819" s="14">
        <f t="shared" si="252"/>
        <v>42705.453784722216</v>
      </c>
      <c r="M1819" s="13">
        <f t="shared" si="253"/>
        <v>2016</v>
      </c>
      <c r="N1819" t="b">
        <v>0</v>
      </c>
      <c r="O1819">
        <v>100</v>
      </c>
      <c r="P1819" t="b">
        <v>0</v>
      </c>
      <c r="Q1819" t="s">
        <v>8284</v>
      </c>
      <c r="R1819" s="6">
        <f t="shared" si="254"/>
        <v>-0.47672222222222221</v>
      </c>
      <c r="S1819" s="10">
        <f t="shared" si="255"/>
        <v>94.19</v>
      </c>
      <c r="T1819" t="str">
        <f t="shared" si="256"/>
        <v>photography/</v>
      </c>
      <c r="U1819" t="str">
        <f t="shared" si="257"/>
        <v>photobooks</v>
      </c>
      <c r="V1819">
        <f t="shared" si="258"/>
        <v>12</v>
      </c>
      <c r="W1819">
        <f t="shared" si="259"/>
        <v>22</v>
      </c>
    </row>
    <row r="1820" spans="1:23" ht="30" x14ac:dyDescent="0.25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f t="shared" si="260"/>
        <v>42096.984374999993</v>
      </c>
      <c r="K1820">
        <v>1425447450</v>
      </c>
      <c r="L1820" s="14">
        <f t="shared" si="252"/>
        <v>42067.026041666664</v>
      </c>
      <c r="M1820" s="13">
        <f t="shared" si="253"/>
        <v>2015</v>
      </c>
      <c r="N1820" t="b">
        <v>0</v>
      </c>
      <c r="O1820">
        <v>0</v>
      </c>
      <c r="P1820" t="b">
        <v>0</v>
      </c>
      <c r="Q1820" t="s">
        <v>8284</v>
      </c>
      <c r="R1820" s="6">
        <f t="shared" si="254"/>
        <v>-1</v>
      </c>
      <c r="S1820" s="10" t="e">
        <f t="shared" si="255"/>
        <v>#DIV/0!</v>
      </c>
      <c r="T1820" t="str">
        <f t="shared" si="256"/>
        <v>photography/</v>
      </c>
      <c r="U1820" t="str">
        <f t="shared" si="257"/>
        <v>photobooks</v>
      </c>
      <c r="V1820">
        <f t="shared" si="258"/>
        <v>12</v>
      </c>
      <c r="W1820">
        <f t="shared" si="259"/>
        <v>22</v>
      </c>
    </row>
    <row r="1821" spans="1:23" ht="45" x14ac:dyDescent="0.25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f t="shared" si="260"/>
        <v>41850.543935185182</v>
      </c>
      <c r="K1821">
        <v>1404151396</v>
      </c>
      <c r="L1821" s="14">
        <f t="shared" si="252"/>
        <v>41820.543935185182</v>
      </c>
      <c r="M1821" s="13">
        <f t="shared" si="253"/>
        <v>2014</v>
      </c>
      <c r="N1821" t="b">
        <v>0</v>
      </c>
      <c r="O1821">
        <v>4</v>
      </c>
      <c r="P1821" t="b">
        <v>0</v>
      </c>
      <c r="Q1821" t="s">
        <v>8284</v>
      </c>
      <c r="R1821" s="6">
        <f t="shared" si="254"/>
        <v>-0.97916666666666663</v>
      </c>
      <c r="S1821" s="10">
        <f t="shared" si="255"/>
        <v>6.25</v>
      </c>
      <c r="T1821" t="str">
        <f t="shared" si="256"/>
        <v>photography/</v>
      </c>
      <c r="U1821" t="str">
        <f t="shared" si="257"/>
        <v>photobooks</v>
      </c>
      <c r="V1821">
        <f t="shared" si="258"/>
        <v>12</v>
      </c>
      <c r="W1821">
        <f t="shared" si="259"/>
        <v>22</v>
      </c>
    </row>
    <row r="1822" spans="1:23" ht="45" x14ac:dyDescent="0.25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f t="shared" si="260"/>
        <v>42094.834374999999</v>
      </c>
      <c r="K1822">
        <v>1425261690</v>
      </c>
      <c r="L1822" s="14">
        <f t="shared" si="252"/>
        <v>42064.876041666663</v>
      </c>
      <c r="M1822" s="13">
        <f t="shared" si="253"/>
        <v>2015</v>
      </c>
      <c r="N1822" t="b">
        <v>0</v>
      </c>
      <c r="O1822">
        <v>8</v>
      </c>
      <c r="P1822" t="b">
        <v>0</v>
      </c>
      <c r="Q1822" t="s">
        <v>8284</v>
      </c>
      <c r="R1822" s="6">
        <f t="shared" si="254"/>
        <v>-0.93434615384615383</v>
      </c>
      <c r="S1822" s="10">
        <f t="shared" si="255"/>
        <v>213.375</v>
      </c>
      <c r="T1822" t="str">
        <f t="shared" si="256"/>
        <v>photography/</v>
      </c>
      <c r="U1822" t="str">
        <f t="shared" si="257"/>
        <v>photobooks</v>
      </c>
      <c r="V1822">
        <f t="shared" si="258"/>
        <v>12</v>
      </c>
      <c r="W1822">
        <f t="shared" si="259"/>
        <v>22</v>
      </c>
    </row>
    <row r="1823" spans="1:23" ht="45" x14ac:dyDescent="0.25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f t="shared" si="260"/>
        <v>40971.110729166663</v>
      </c>
      <c r="K1823">
        <v>1326872367</v>
      </c>
      <c r="L1823" s="14">
        <f t="shared" si="252"/>
        <v>40926.110729166663</v>
      </c>
      <c r="M1823" s="13">
        <f t="shared" si="253"/>
        <v>2012</v>
      </c>
      <c r="N1823" t="b">
        <v>0</v>
      </c>
      <c r="O1823">
        <v>57</v>
      </c>
      <c r="P1823" t="b">
        <v>1</v>
      </c>
      <c r="Q1823" t="s">
        <v>8275</v>
      </c>
      <c r="R1823" s="6">
        <f t="shared" si="254"/>
        <v>0.34889999999999999</v>
      </c>
      <c r="S1823" s="10">
        <f t="shared" si="255"/>
        <v>59.162280701754383</v>
      </c>
      <c r="T1823" t="str">
        <f t="shared" si="256"/>
        <v>music/</v>
      </c>
      <c r="U1823" t="str">
        <f t="shared" si="257"/>
        <v>rock</v>
      </c>
      <c r="V1823">
        <f t="shared" si="258"/>
        <v>6</v>
      </c>
      <c r="W1823">
        <f t="shared" si="259"/>
        <v>10</v>
      </c>
    </row>
    <row r="1824" spans="1:23" ht="30" x14ac:dyDescent="0.25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f t="shared" si="260"/>
        <v>41670.584027777775</v>
      </c>
      <c r="K1824">
        <v>1388084862</v>
      </c>
      <c r="L1824" s="14">
        <f t="shared" si="252"/>
        <v>41634.588680555556</v>
      </c>
      <c r="M1824" s="13">
        <f t="shared" si="253"/>
        <v>2013</v>
      </c>
      <c r="N1824" t="b">
        <v>0</v>
      </c>
      <c r="O1824">
        <v>11</v>
      </c>
      <c r="P1824" t="b">
        <v>1</v>
      </c>
      <c r="Q1824" t="s">
        <v>8275</v>
      </c>
      <c r="R1824" s="6">
        <f t="shared" si="254"/>
        <v>0</v>
      </c>
      <c r="S1824" s="10">
        <f t="shared" si="255"/>
        <v>27.272727272727273</v>
      </c>
      <c r="T1824" t="str">
        <f t="shared" si="256"/>
        <v>music/</v>
      </c>
      <c r="U1824" t="str">
        <f t="shared" si="257"/>
        <v>rock</v>
      </c>
      <c r="V1824">
        <f t="shared" si="258"/>
        <v>6</v>
      </c>
      <c r="W1824">
        <f t="shared" si="259"/>
        <v>10</v>
      </c>
    </row>
    <row r="1825" spans="1:23" ht="45" x14ac:dyDescent="0.25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f t="shared" si="260"/>
        <v>41206.47657407407</v>
      </c>
      <c r="K1825">
        <v>1348503976</v>
      </c>
      <c r="L1825" s="14">
        <f t="shared" si="252"/>
        <v>41176.47657407407</v>
      </c>
      <c r="M1825" s="13">
        <f t="shared" si="253"/>
        <v>2012</v>
      </c>
      <c r="N1825" t="b">
        <v>0</v>
      </c>
      <c r="O1825">
        <v>33</v>
      </c>
      <c r="P1825" t="b">
        <v>1</v>
      </c>
      <c r="Q1825" t="s">
        <v>8275</v>
      </c>
      <c r="R1825" s="6">
        <f t="shared" si="254"/>
        <v>0.15857142857142856</v>
      </c>
      <c r="S1825" s="10">
        <f t="shared" si="255"/>
        <v>24.575757575757574</v>
      </c>
      <c r="T1825" t="str">
        <f t="shared" si="256"/>
        <v>music/</v>
      </c>
      <c r="U1825" t="str">
        <f t="shared" si="257"/>
        <v>rock</v>
      </c>
      <c r="V1825">
        <f t="shared" si="258"/>
        <v>6</v>
      </c>
      <c r="W1825">
        <f t="shared" si="259"/>
        <v>10</v>
      </c>
    </row>
    <row r="1826" spans="1:23" x14ac:dyDescent="0.25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f t="shared" si="260"/>
        <v>41646.880555555552</v>
      </c>
      <c r="K1826">
        <v>1387403967</v>
      </c>
      <c r="L1826" s="14">
        <f t="shared" si="252"/>
        <v>41626.707951388882</v>
      </c>
      <c r="M1826" s="13">
        <f t="shared" si="253"/>
        <v>2013</v>
      </c>
      <c r="N1826" t="b">
        <v>0</v>
      </c>
      <c r="O1826">
        <v>40</v>
      </c>
      <c r="P1826" t="b">
        <v>1</v>
      </c>
      <c r="Q1826" t="s">
        <v>8275</v>
      </c>
      <c r="R1826" s="6">
        <f t="shared" si="254"/>
        <v>6.6666666666666664E-4</v>
      </c>
      <c r="S1826" s="10">
        <f t="shared" si="255"/>
        <v>75.05</v>
      </c>
      <c r="T1826" t="str">
        <f t="shared" si="256"/>
        <v>music/</v>
      </c>
      <c r="U1826" t="str">
        <f t="shared" si="257"/>
        <v>rock</v>
      </c>
      <c r="V1826">
        <f t="shared" si="258"/>
        <v>6</v>
      </c>
      <c r="W1826">
        <f t="shared" si="259"/>
        <v>10</v>
      </c>
    </row>
    <row r="1827" spans="1:23" ht="45" x14ac:dyDescent="0.25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f t="shared" si="260"/>
        <v>41466.626192129625</v>
      </c>
      <c r="K1827">
        <v>1371585703</v>
      </c>
      <c r="L1827" s="14">
        <f t="shared" si="252"/>
        <v>41443.626192129625</v>
      </c>
      <c r="M1827" s="13">
        <f t="shared" si="253"/>
        <v>2013</v>
      </c>
      <c r="N1827" t="b">
        <v>0</v>
      </c>
      <c r="O1827">
        <v>50</v>
      </c>
      <c r="P1827" t="b">
        <v>1</v>
      </c>
      <c r="Q1827" t="s">
        <v>8275</v>
      </c>
      <c r="R1827" s="6">
        <f t="shared" si="254"/>
        <v>5.0500000000000003E-2</v>
      </c>
      <c r="S1827" s="10">
        <f t="shared" si="255"/>
        <v>42.02</v>
      </c>
      <c r="T1827" t="str">
        <f t="shared" si="256"/>
        <v>music/</v>
      </c>
      <c r="U1827" t="str">
        <f t="shared" si="257"/>
        <v>rock</v>
      </c>
      <c r="V1827">
        <f t="shared" si="258"/>
        <v>6</v>
      </c>
      <c r="W1827">
        <f t="shared" si="259"/>
        <v>10</v>
      </c>
    </row>
    <row r="1828" spans="1:23" x14ac:dyDescent="0.25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f t="shared" si="260"/>
        <v>41687.715474537035</v>
      </c>
      <c r="K1828">
        <v>1390083017</v>
      </c>
      <c r="L1828" s="14">
        <f t="shared" si="252"/>
        <v>41657.715474537035</v>
      </c>
      <c r="M1828" s="13">
        <f t="shared" si="253"/>
        <v>2014</v>
      </c>
      <c r="N1828" t="b">
        <v>0</v>
      </c>
      <c r="O1828">
        <v>38</v>
      </c>
      <c r="P1828" t="b">
        <v>1</v>
      </c>
      <c r="Q1828" t="s">
        <v>8275</v>
      </c>
      <c r="R1828" s="6">
        <f t="shared" si="254"/>
        <v>0.01</v>
      </c>
      <c r="S1828" s="10">
        <f t="shared" si="255"/>
        <v>53.157894736842103</v>
      </c>
      <c r="T1828" t="str">
        <f t="shared" si="256"/>
        <v>music/</v>
      </c>
      <c r="U1828" t="str">
        <f t="shared" si="257"/>
        <v>rock</v>
      </c>
      <c r="V1828">
        <f t="shared" si="258"/>
        <v>6</v>
      </c>
      <c r="W1828">
        <f t="shared" si="259"/>
        <v>10</v>
      </c>
    </row>
    <row r="1829" spans="1:23" ht="45" x14ac:dyDescent="0.25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f t="shared" si="260"/>
        <v>40605.117604166662</v>
      </c>
      <c r="K1829">
        <v>1294818561</v>
      </c>
      <c r="L1829" s="14">
        <f t="shared" si="252"/>
        <v>40555.117604166662</v>
      </c>
      <c r="M1829" s="13">
        <f t="shared" si="253"/>
        <v>2011</v>
      </c>
      <c r="N1829" t="b">
        <v>0</v>
      </c>
      <c r="O1829">
        <v>96</v>
      </c>
      <c r="P1829" t="b">
        <v>1</v>
      </c>
      <c r="Q1829" t="s">
        <v>8275</v>
      </c>
      <c r="R1829" s="6">
        <f t="shared" si="254"/>
        <v>6.6249999999999998E-3</v>
      </c>
      <c r="S1829" s="10">
        <f t="shared" si="255"/>
        <v>83.885416666666671</v>
      </c>
      <c r="T1829" t="str">
        <f t="shared" si="256"/>
        <v>music/</v>
      </c>
      <c r="U1829" t="str">
        <f t="shared" si="257"/>
        <v>rock</v>
      </c>
      <c r="V1829">
        <f t="shared" si="258"/>
        <v>6</v>
      </c>
      <c r="W1829">
        <f t="shared" si="259"/>
        <v>10</v>
      </c>
    </row>
    <row r="1830" spans="1:23" ht="45" x14ac:dyDescent="0.25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f t="shared" si="260"/>
        <v>41768.708333333328</v>
      </c>
      <c r="K1830">
        <v>1396906530</v>
      </c>
      <c r="L1830" s="14">
        <f t="shared" si="252"/>
        <v>41736.691319444442</v>
      </c>
      <c r="M1830" s="13">
        <f t="shared" si="253"/>
        <v>2014</v>
      </c>
      <c r="N1830" t="b">
        <v>0</v>
      </c>
      <c r="O1830">
        <v>48</v>
      </c>
      <c r="P1830" t="b">
        <v>1</v>
      </c>
      <c r="Q1830" t="s">
        <v>8275</v>
      </c>
      <c r="R1830" s="6">
        <f t="shared" si="254"/>
        <v>1.6000000000000001E-3</v>
      </c>
      <c r="S1830" s="10">
        <f t="shared" si="255"/>
        <v>417.33333333333331</v>
      </c>
      <c r="T1830" t="str">
        <f t="shared" si="256"/>
        <v>music/</v>
      </c>
      <c r="U1830" t="str">
        <f t="shared" si="257"/>
        <v>rock</v>
      </c>
      <c r="V1830">
        <f t="shared" si="258"/>
        <v>6</v>
      </c>
      <c r="W1830">
        <f t="shared" si="259"/>
        <v>10</v>
      </c>
    </row>
    <row r="1831" spans="1:23" ht="45" x14ac:dyDescent="0.25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f t="shared" si="260"/>
        <v>40564.708333333328</v>
      </c>
      <c r="K1831">
        <v>1291428371</v>
      </c>
      <c r="L1831" s="14">
        <f t="shared" si="252"/>
        <v>40515.879293981481</v>
      </c>
      <c r="M1831" s="13">
        <f t="shared" si="253"/>
        <v>2010</v>
      </c>
      <c r="N1831" t="b">
        <v>0</v>
      </c>
      <c r="O1831">
        <v>33</v>
      </c>
      <c r="P1831" t="b">
        <v>1</v>
      </c>
      <c r="Q1831" t="s">
        <v>8275</v>
      </c>
      <c r="R1831" s="6">
        <f t="shared" si="254"/>
        <v>0.66683333333333328</v>
      </c>
      <c r="S1831" s="10">
        <f t="shared" si="255"/>
        <v>75.765151515151516</v>
      </c>
      <c r="T1831" t="str">
        <f t="shared" si="256"/>
        <v>music/</v>
      </c>
      <c r="U1831" t="str">
        <f t="shared" si="257"/>
        <v>rock</v>
      </c>
      <c r="V1831">
        <f t="shared" si="258"/>
        <v>6</v>
      </c>
      <c r="W1831">
        <f t="shared" si="259"/>
        <v>10</v>
      </c>
    </row>
    <row r="1832" spans="1:23" ht="45" x14ac:dyDescent="0.25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f t="shared" si="260"/>
        <v>41694.475775462961</v>
      </c>
      <c r="K1832">
        <v>1390667107</v>
      </c>
      <c r="L1832" s="14">
        <f t="shared" si="252"/>
        <v>41664.475775462961</v>
      </c>
      <c r="M1832" s="13">
        <f t="shared" si="253"/>
        <v>2014</v>
      </c>
      <c r="N1832" t="b">
        <v>0</v>
      </c>
      <c r="O1832">
        <v>226</v>
      </c>
      <c r="P1832" t="b">
        <v>1</v>
      </c>
      <c r="Q1832" t="s">
        <v>8275</v>
      </c>
      <c r="R1832" s="6">
        <f t="shared" si="254"/>
        <v>1.5333333333333332E-2</v>
      </c>
      <c r="S1832" s="10">
        <f t="shared" si="255"/>
        <v>67.389380530973455</v>
      </c>
      <c r="T1832" t="str">
        <f t="shared" si="256"/>
        <v>music/</v>
      </c>
      <c r="U1832" t="str">
        <f t="shared" si="257"/>
        <v>rock</v>
      </c>
      <c r="V1832">
        <f t="shared" si="258"/>
        <v>6</v>
      </c>
      <c r="W1832">
        <f t="shared" si="259"/>
        <v>10</v>
      </c>
    </row>
    <row r="1833" spans="1:23" ht="45" x14ac:dyDescent="0.25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f t="shared" si="260"/>
        <v>41041.787766203699</v>
      </c>
      <c r="K1833">
        <v>1335570863</v>
      </c>
      <c r="L1833" s="14">
        <f t="shared" si="252"/>
        <v>41026.787766203699</v>
      </c>
      <c r="M1833" s="13">
        <f t="shared" si="253"/>
        <v>2012</v>
      </c>
      <c r="N1833" t="b">
        <v>0</v>
      </c>
      <c r="O1833">
        <v>14</v>
      </c>
      <c r="P1833" t="b">
        <v>1</v>
      </c>
      <c r="Q1833" t="s">
        <v>8275</v>
      </c>
      <c r="R1833" s="6">
        <f t="shared" si="254"/>
        <v>0.03</v>
      </c>
      <c r="S1833" s="10">
        <f t="shared" si="255"/>
        <v>73.571428571428569</v>
      </c>
      <c r="T1833" t="str">
        <f t="shared" si="256"/>
        <v>music/</v>
      </c>
      <c r="U1833" t="str">
        <f t="shared" si="257"/>
        <v>rock</v>
      </c>
      <c r="V1833">
        <f t="shared" si="258"/>
        <v>6</v>
      </c>
      <c r="W1833">
        <f t="shared" si="259"/>
        <v>10</v>
      </c>
    </row>
    <row r="1834" spans="1:23" ht="45" x14ac:dyDescent="0.25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f t="shared" si="260"/>
        <v>40606.331331018519</v>
      </c>
      <c r="K1834">
        <v>1296651427</v>
      </c>
      <c r="L1834" s="14">
        <f t="shared" si="252"/>
        <v>40576.331331018519</v>
      </c>
      <c r="M1834" s="13">
        <f t="shared" si="253"/>
        <v>2011</v>
      </c>
      <c r="N1834" t="b">
        <v>0</v>
      </c>
      <c r="O1834">
        <v>20</v>
      </c>
      <c r="P1834" t="b">
        <v>1</v>
      </c>
      <c r="Q1834" t="s">
        <v>8275</v>
      </c>
      <c r="R1834" s="6">
        <f t="shared" si="254"/>
        <v>0.42857142857142855</v>
      </c>
      <c r="S1834" s="10">
        <f t="shared" si="255"/>
        <v>25</v>
      </c>
      <c r="T1834" t="str">
        <f t="shared" si="256"/>
        <v>music/</v>
      </c>
      <c r="U1834" t="str">
        <f t="shared" si="257"/>
        <v>rock</v>
      </c>
      <c r="V1834">
        <f t="shared" si="258"/>
        <v>6</v>
      </c>
      <c r="W1834">
        <f t="shared" si="259"/>
        <v>10</v>
      </c>
    </row>
    <row r="1835" spans="1:23" ht="45" x14ac:dyDescent="0.25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f t="shared" si="260"/>
        <v>41335.124305555553</v>
      </c>
      <c r="K1835">
        <v>1359421403</v>
      </c>
      <c r="L1835" s="14">
        <f t="shared" si="252"/>
        <v>41302.835682870369</v>
      </c>
      <c r="M1835" s="13">
        <f t="shared" si="253"/>
        <v>2013</v>
      </c>
      <c r="N1835" t="b">
        <v>0</v>
      </c>
      <c r="O1835">
        <v>25</v>
      </c>
      <c r="P1835" t="b">
        <v>1</v>
      </c>
      <c r="Q1835" t="s">
        <v>8275</v>
      </c>
      <c r="R1835" s="6">
        <f t="shared" si="254"/>
        <v>1.625</v>
      </c>
      <c r="S1835" s="10">
        <f t="shared" si="255"/>
        <v>42</v>
      </c>
      <c r="T1835" t="str">
        <f t="shared" si="256"/>
        <v>music/</v>
      </c>
      <c r="U1835" t="str">
        <f t="shared" si="257"/>
        <v>rock</v>
      </c>
      <c r="V1835">
        <f t="shared" si="258"/>
        <v>6</v>
      </c>
      <c r="W1835">
        <f t="shared" si="259"/>
        <v>10</v>
      </c>
    </row>
    <row r="1836" spans="1:23" x14ac:dyDescent="0.25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f t="shared" si="260"/>
        <v>42028.755729166667</v>
      </c>
      <c r="K1836">
        <v>1418684895</v>
      </c>
      <c r="L1836" s="14">
        <f t="shared" si="252"/>
        <v>41988.755729166667</v>
      </c>
      <c r="M1836" s="13">
        <f t="shared" si="253"/>
        <v>2014</v>
      </c>
      <c r="N1836" t="b">
        <v>0</v>
      </c>
      <c r="O1836">
        <v>90</v>
      </c>
      <c r="P1836" t="b">
        <v>1</v>
      </c>
      <c r="Q1836" t="s">
        <v>8275</v>
      </c>
      <c r="R1836" s="6">
        <f t="shared" si="254"/>
        <v>0.18049999999999999</v>
      </c>
      <c r="S1836" s="10">
        <f t="shared" si="255"/>
        <v>131.16666666666666</v>
      </c>
      <c r="T1836" t="str">
        <f t="shared" si="256"/>
        <v>music/</v>
      </c>
      <c r="U1836" t="str">
        <f t="shared" si="257"/>
        <v>rock</v>
      </c>
      <c r="V1836">
        <f t="shared" si="258"/>
        <v>6</v>
      </c>
      <c r="W1836">
        <f t="shared" si="259"/>
        <v>10</v>
      </c>
    </row>
    <row r="1837" spans="1:23" ht="60" x14ac:dyDescent="0.25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f t="shared" si="260"/>
        <v>42460.452210648145</v>
      </c>
      <c r="K1837">
        <v>1456851071</v>
      </c>
      <c r="L1837" s="14">
        <f t="shared" si="252"/>
        <v>42430.49387731481</v>
      </c>
      <c r="M1837" s="13">
        <f t="shared" si="253"/>
        <v>2016</v>
      </c>
      <c r="N1837" t="b">
        <v>0</v>
      </c>
      <c r="O1837">
        <v>11</v>
      </c>
      <c r="P1837" t="b">
        <v>1</v>
      </c>
      <c r="Q1837" t="s">
        <v>8275</v>
      </c>
      <c r="R1837" s="6">
        <f t="shared" si="254"/>
        <v>0.04</v>
      </c>
      <c r="S1837" s="10">
        <f t="shared" si="255"/>
        <v>47.272727272727273</v>
      </c>
      <c r="T1837" t="str">
        <f t="shared" si="256"/>
        <v>music/</v>
      </c>
      <c r="U1837" t="str">
        <f t="shared" si="257"/>
        <v>rock</v>
      </c>
      <c r="V1837">
        <f t="shared" si="258"/>
        <v>6</v>
      </c>
      <c r="W1837">
        <f t="shared" si="259"/>
        <v>10</v>
      </c>
    </row>
    <row r="1838" spans="1:23" x14ac:dyDescent="0.25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f t="shared" si="260"/>
        <v>41322.601030092592</v>
      </c>
      <c r="K1838">
        <v>1359660329</v>
      </c>
      <c r="L1838" s="14">
        <f t="shared" si="252"/>
        <v>41305.601030092592</v>
      </c>
      <c r="M1838" s="13">
        <f t="shared" si="253"/>
        <v>2013</v>
      </c>
      <c r="N1838" t="b">
        <v>0</v>
      </c>
      <c r="O1838">
        <v>55</v>
      </c>
      <c r="P1838" t="b">
        <v>1</v>
      </c>
      <c r="Q1838" t="s">
        <v>8275</v>
      </c>
      <c r="R1838" s="6">
        <f t="shared" si="254"/>
        <v>1.0034000000000001</v>
      </c>
      <c r="S1838" s="10">
        <f t="shared" si="255"/>
        <v>182.12727272727273</v>
      </c>
      <c r="T1838" t="str">
        <f t="shared" si="256"/>
        <v>music/</v>
      </c>
      <c r="U1838" t="str">
        <f t="shared" si="257"/>
        <v>rock</v>
      </c>
      <c r="V1838">
        <f t="shared" si="258"/>
        <v>6</v>
      </c>
      <c r="W1838">
        <f t="shared" si="259"/>
        <v>10</v>
      </c>
    </row>
    <row r="1839" spans="1:23" ht="45" x14ac:dyDescent="0.25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f t="shared" si="260"/>
        <v>40985.797858796293</v>
      </c>
      <c r="K1839">
        <v>1326848935</v>
      </c>
      <c r="L1839" s="14">
        <f t="shared" si="252"/>
        <v>40925.839525462965</v>
      </c>
      <c r="M1839" s="13">
        <f t="shared" si="253"/>
        <v>2012</v>
      </c>
      <c r="N1839" t="b">
        <v>0</v>
      </c>
      <c r="O1839">
        <v>30</v>
      </c>
      <c r="P1839" t="b">
        <v>1</v>
      </c>
      <c r="Q1839" t="s">
        <v>8275</v>
      </c>
      <c r="R1839" s="6">
        <f t="shared" si="254"/>
        <v>2.0683333333333334</v>
      </c>
      <c r="S1839" s="10">
        <f t="shared" si="255"/>
        <v>61.366666666666667</v>
      </c>
      <c r="T1839" t="str">
        <f t="shared" si="256"/>
        <v>music/</v>
      </c>
      <c r="U1839" t="str">
        <f t="shared" si="257"/>
        <v>rock</v>
      </c>
      <c r="V1839">
        <f t="shared" si="258"/>
        <v>6</v>
      </c>
      <c r="W1839">
        <f t="shared" si="259"/>
        <v>10</v>
      </c>
    </row>
    <row r="1840" spans="1:23" ht="45" x14ac:dyDescent="0.25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f t="shared" si="260"/>
        <v>40816.916666666664</v>
      </c>
      <c r="K1840">
        <v>1314989557</v>
      </c>
      <c r="L1840" s="14">
        <f t="shared" si="252"/>
        <v>40788.578206018516</v>
      </c>
      <c r="M1840" s="13">
        <f t="shared" si="253"/>
        <v>2011</v>
      </c>
      <c r="N1840" t="b">
        <v>0</v>
      </c>
      <c r="O1840">
        <v>28</v>
      </c>
      <c r="P1840" t="b">
        <v>1</v>
      </c>
      <c r="Q1840" t="s">
        <v>8275</v>
      </c>
      <c r="R1840" s="6">
        <f t="shared" si="254"/>
        <v>1.4900000000000091E-3</v>
      </c>
      <c r="S1840" s="10">
        <f t="shared" si="255"/>
        <v>35.767499999999998</v>
      </c>
      <c r="T1840" t="str">
        <f t="shared" si="256"/>
        <v>music/</v>
      </c>
      <c r="U1840" t="str">
        <f t="shared" si="257"/>
        <v>rock</v>
      </c>
      <c r="V1840">
        <f t="shared" si="258"/>
        <v>6</v>
      </c>
      <c r="W1840">
        <f t="shared" si="259"/>
        <v>10</v>
      </c>
    </row>
    <row r="1841" spans="1:23" ht="45" x14ac:dyDescent="0.25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f t="shared" si="260"/>
        <v>42644.513680555552</v>
      </c>
      <c r="K1841">
        <v>1472750382</v>
      </c>
      <c r="L1841" s="14">
        <f t="shared" si="252"/>
        <v>42614.513680555552</v>
      </c>
      <c r="M1841" s="13">
        <f t="shared" si="253"/>
        <v>2016</v>
      </c>
      <c r="N1841" t="b">
        <v>0</v>
      </c>
      <c r="O1841">
        <v>45</v>
      </c>
      <c r="P1841" t="b">
        <v>1</v>
      </c>
      <c r="Q1841" t="s">
        <v>8275</v>
      </c>
      <c r="R1841" s="6">
        <f t="shared" si="254"/>
        <v>1.0529999999999999</v>
      </c>
      <c r="S1841" s="10">
        <f t="shared" si="255"/>
        <v>45.62222222222222</v>
      </c>
      <c r="T1841" t="str">
        <f t="shared" si="256"/>
        <v>music/</v>
      </c>
      <c r="U1841" t="str">
        <f t="shared" si="257"/>
        <v>rock</v>
      </c>
      <c r="V1841">
        <f t="shared" si="258"/>
        <v>6</v>
      </c>
      <c r="W1841">
        <f t="shared" si="259"/>
        <v>10</v>
      </c>
    </row>
    <row r="1842" spans="1:23" ht="45" x14ac:dyDescent="0.25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f t="shared" si="260"/>
        <v>41400.999305555553</v>
      </c>
      <c r="K1842">
        <v>1366251510</v>
      </c>
      <c r="L1842" s="14">
        <f t="shared" si="252"/>
        <v>41381.88784722222</v>
      </c>
      <c r="M1842" s="13">
        <f t="shared" si="253"/>
        <v>2013</v>
      </c>
      <c r="N1842" t="b">
        <v>0</v>
      </c>
      <c r="O1842">
        <v>13</v>
      </c>
      <c r="P1842" t="b">
        <v>1</v>
      </c>
      <c r="Q1842" t="s">
        <v>8275</v>
      </c>
      <c r="R1842" s="6">
        <f t="shared" si="254"/>
        <v>8.8888888888888892E-2</v>
      </c>
      <c r="S1842" s="10">
        <f t="shared" si="255"/>
        <v>75.384615384615387</v>
      </c>
      <c r="T1842" t="str">
        <f t="shared" si="256"/>
        <v>music/</v>
      </c>
      <c r="U1842" t="str">
        <f t="shared" si="257"/>
        <v>rock</v>
      </c>
      <c r="V1842">
        <f t="shared" si="258"/>
        <v>6</v>
      </c>
      <c r="W1842">
        <f t="shared" si="259"/>
        <v>10</v>
      </c>
    </row>
    <row r="1843" spans="1:23" ht="30" x14ac:dyDescent="0.25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f t="shared" si="260"/>
        <v>41778.999305555553</v>
      </c>
      <c r="K1843">
        <v>1397679445</v>
      </c>
      <c r="L1843" s="14">
        <f t="shared" si="252"/>
        <v>41745.637094907404</v>
      </c>
      <c r="M1843" s="13">
        <f t="shared" si="253"/>
        <v>2014</v>
      </c>
      <c r="N1843" t="b">
        <v>0</v>
      </c>
      <c r="O1843">
        <v>40</v>
      </c>
      <c r="P1843" t="b">
        <v>1</v>
      </c>
      <c r="Q1843" t="s">
        <v>8275</v>
      </c>
      <c r="R1843" s="6">
        <f t="shared" si="254"/>
        <v>1.7500000000000002E-2</v>
      </c>
      <c r="S1843" s="10">
        <f t="shared" si="255"/>
        <v>50.875</v>
      </c>
      <c r="T1843" t="str">
        <f t="shared" si="256"/>
        <v>music/</v>
      </c>
      <c r="U1843" t="str">
        <f t="shared" si="257"/>
        <v>rock</v>
      </c>
      <c r="V1843">
        <f t="shared" si="258"/>
        <v>6</v>
      </c>
      <c r="W1843">
        <f t="shared" si="259"/>
        <v>10</v>
      </c>
    </row>
    <row r="1844" spans="1:23" ht="45" x14ac:dyDescent="0.25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f t="shared" si="260"/>
        <v>42065.040972222218</v>
      </c>
      <c r="K1844">
        <v>1422371381</v>
      </c>
      <c r="L1844" s="14">
        <f t="shared" si="252"/>
        <v>42031.423391203702</v>
      </c>
      <c r="M1844" s="13">
        <f t="shared" si="253"/>
        <v>2015</v>
      </c>
      <c r="N1844" t="b">
        <v>0</v>
      </c>
      <c r="O1844">
        <v>21</v>
      </c>
      <c r="P1844" t="b">
        <v>1</v>
      </c>
      <c r="Q1844" t="s">
        <v>8275</v>
      </c>
      <c r="R1844" s="6">
        <f t="shared" si="254"/>
        <v>0.2525</v>
      </c>
      <c r="S1844" s="10">
        <f t="shared" si="255"/>
        <v>119.28571428571429</v>
      </c>
      <c r="T1844" t="str">
        <f t="shared" si="256"/>
        <v>music/</v>
      </c>
      <c r="U1844" t="str">
        <f t="shared" si="257"/>
        <v>rock</v>
      </c>
      <c r="V1844">
        <f t="shared" si="258"/>
        <v>6</v>
      </c>
      <c r="W1844">
        <f t="shared" si="259"/>
        <v>10</v>
      </c>
    </row>
    <row r="1845" spans="1:23" ht="45" x14ac:dyDescent="0.25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f t="shared" si="260"/>
        <v>40594.786504629628</v>
      </c>
      <c r="K1845">
        <v>1295653954</v>
      </c>
      <c r="L1845" s="14">
        <f t="shared" si="252"/>
        <v>40564.786504629628</v>
      </c>
      <c r="M1845" s="13">
        <f t="shared" si="253"/>
        <v>2011</v>
      </c>
      <c r="N1845" t="b">
        <v>0</v>
      </c>
      <c r="O1845">
        <v>134</v>
      </c>
      <c r="P1845" t="b">
        <v>1</v>
      </c>
      <c r="Q1845" t="s">
        <v>8275</v>
      </c>
      <c r="R1845" s="6">
        <f t="shared" si="254"/>
        <v>0.24006100000000005</v>
      </c>
      <c r="S1845" s="10">
        <f t="shared" si="255"/>
        <v>92.541865671641801</v>
      </c>
      <c r="T1845" t="str">
        <f t="shared" si="256"/>
        <v>music/</v>
      </c>
      <c r="U1845" t="str">
        <f t="shared" si="257"/>
        <v>rock</v>
      </c>
      <c r="V1845">
        <f t="shared" si="258"/>
        <v>6</v>
      </c>
      <c r="W1845">
        <f t="shared" si="259"/>
        <v>10</v>
      </c>
    </row>
    <row r="1846" spans="1:23" ht="45" x14ac:dyDescent="0.25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f t="shared" si="260"/>
        <v>40704.916666666664</v>
      </c>
      <c r="K1846">
        <v>1304464914</v>
      </c>
      <c r="L1846" s="14">
        <f t="shared" si="252"/>
        <v>40666.765208333331</v>
      </c>
      <c r="M1846" s="13">
        <f t="shared" si="253"/>
        <v>2011</v>
      </c>
      <c r="N1846" t="b">
        <v>0</v>
      </c>
      <c r="O1846">
        <v>20</v>
      </c>
      <c r="P1846" t="b">
        <v>1</v>
      </c>
      <c r="Q1846" t="s">
        <v>8275</v>
      </c>
      <c r="R1846" s="6">
        <f t="shared" si="254"/>
        <v>1.4E-2</v>
      </c>
      <c r="S1846" s="10">
        <f t="shared" si="255"/>
        <v>76.05</v>
      </c>
      <c r="T1846" t="str">
        <f t="shared" si="256"/>
        <v>music/</v>
      </c>
      <c r="U1846" t="str">
        <f t="shared" si="257"/>
        <v>rock</v>
      </c>
      <c r="V1846">
        <f t="shared" si="258"/>
        <v>6</v>
      </c>
      <c r="W1846">
        <f t="shared" si="259"/>
        <v>10</v>
      </c>
    </row>
    <row r="1847" spans="1:23" ht="90" x14ac:dyDescent="0.25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f t="shared" si="260"/>
        <v>42537.996527777774</v>
      </c>
      <c r="K1847">
        <v>1464854398</v>
      </c>
      <c r="L1847" s="14">
        <f t="shared" si="252"/>
        <v>42523.124976851854</v>
      </c>
      <c r="M1847" s="13">
        <f t="shared" si="253"/>
        <v>2016</v>
      </c>
      <c r="N1847" t="b">
        <v>0</v>
      </c>
      <c r="O1847">
        <v>19</v>
      </c>
      <c r="P1847" t="b">
        <v>1</v>
      </c>
      <c r="Q1847" t="s">
        <v>8275</v>
      </c>
      <c r="R1847" s="6">
        <f t="shared" si="254"/>
        <v>0</v>
      </c>
      <c r="S1847" s="10">
        <f t="shared" si="255"/>
        <v>52.631578947368418</v>
      </c>
      <c r="T1847" t="str">
        <f t="shared" si="256"/>
        <v>music/</v>
      </c>
      <c r="U1847" t="str">
        <f t="shared" si="257"/>
        <v>rock</v>
      </c>
      <c r="V1847">
        <f t="shared" si="258"/>
        <v>6</v>
      </c>
      <c r="W1847">
        <f t="shared" si="259"/>
        <v>10</v>
      </c>
    </row>
    <row r="1848" spans="1:23" ht="45" x14ac:dyDescent="0.25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f t="shared" si="260"/>
        <v>41258.441863425927</v>
      </c>
      <c r="K1848">
        <v>1352993777</v>
      </c>
      <c r="L1848" s="14">
        <f t="shared" si="252"/>
        <v>41228.441863425927</v>
      </c>
      <c r="M1848" s="13">
        <f t="shared" si="253"/>
        <v>2012</v>
      </c>
      <c r="N1848" t="b">
        <v>0</v>
      </c>
      <c r="O1848">
        <v>209</v>
      </c>
      <c r="P1848" t="b">
        <v>1</v>
      </c>
      <c r="Q1848" t="s">
        <v>8275</v>
      </c>
      <c r="R1848" s="6">
        <f t="shared" si="254"/>
        <v>0.37926666666666664</v>
      </c>
      <c r="S1848" s="10">
        <f t="shared" si="255"/>
        <v>98.990430622009569</v>
      </c>
      <c r="T1848" t="str">
        <f t="shared" si="256"/>
        <v>music/</v>
      </c>
      <c r="U1848" t="str">
        <f t="shared" si="257"/>
        <v>rock</v>
      </c>
      <c r="V1848">
        <f t="shared" si="258"/>
        <v>6</v>
      </c>
      <c r="W1848">
        <f t="shared" si="259"/>
        <v>10</v>
      </c>
    </row>
    <row r="1849" spans="1:23" ht="45" x14ac:dyDescent="0.25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f t="shared" si="260"/>
        <v>42115.028148148143</v>
      </c>
      <c r="K1849">
        <v>1427780432</v>
      </c>
      <c r="L1849" s="14">
        <f t="shared" si="252"/>
        <v>42094.028148148143</v>
      </c>
      <c r="M1849" s="13">
        <f t="shared" si="253"/>
        <v>2015</v>
      </c>
      <c r="N1849" t="b">
        <v>0</v>
      </c>
      <c r="O1849">
        <v>38</v>
      </c>
      <c r="P1849" t="b">
        <v>1</v>
      </c>
      <c r="Q1849" t="s">
        <v>8275</v>
      </c>
      <c r="R1849" s="6">
        <f t="shared" si="254"/>
        <v>0.20880000000000001</v>
      </c>
      <c r="S1849" s="10">
        <f t="shared" si="255"/>
        <v>79.526315789473685</v>
      </c>
      <c r="T1849" t="str">
        <f t="shared" si="256"/>
        <v>music/</v>
      </c>
      <c r="U1849" t="str">
        <f t="shared" si="257"/>
        <v>rock</v>
      </c>
      <c r="V1849">
        <f t="shared" si="258"/>
        <v>6</v>
      </c>
      <c r="W1849">
        <f t="shared" si="259"/>
        <v>10</v>
      </c>
    </row>
    <row r="1850" spans="1:23" ht="45" x14ac:dyDescent="0.25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f t="shared" si="260"/>
        <v>40755.082638888889</v>
      </c>
      <c r="K1850">
        <v>1306608888</v>
      </c>
      <c r="L1850" s="14">
        <f t="shared" si="252"/>
        <v>40691.579722222217</v>
      </c>
      <c r="M1850" s="13">
        <f t="shared" si="253"/>
        <v>2011</v>
      </c>
      <c r="N1850" t="b">
        <v>0</v>
      </c>
      <c r="O1850">
        <v>24</v>
      </c>
      <c r="P1850" t="b">
        <v>1</v>
      </c>
      <c r="Q1850" t="s">
        <v>8275</v>
      </c>
      <c r="R1850" s="6">
        <f t="shared" si="254"/>
        <v>7.3666666666666672E-2</v>
      </c>
      <c r="S1850" s="10">
        <f t="shared" si="255"/>
        <v>134.20833333333334</v>
      </c>
      <c r="T1850" t="str">
        <f t="shared" si="256"/>
        <v>music/</v>
      </c>
      <c r="U1850" t="str">
        <f t="shared" si="257"/>
        <v>rock</v>
      </c>
      <c r="V1850">
        <f t="shared" si="258"/>
        <v>6</v>
      </c>
      <c r="W1850">
        <f t="shared" si="259"/>
        <v>10</v>
      </c>
    </row>
    <row r="1851" spans="1:23" ht="30" x14ac:dyDescent="0.25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f t="shared" si="260"/>
        <v>41199.637256944443</v>
      </c>
      <c r="K1851">
        <v>1347913059</v>
      </c>
      <c r="L1851" s="14">
        <f t="shared" si="252"/>
        <v>41169.637256944443</v>
      </c>
      <c r="M1851" s="13">
        <f t="shared" si="253"/>
        <v>2012</v>
      </c>
      <c r="N1851" t="b">
        <v>0</v>
      </c>
      <c r="O1851">
        <v>8</v>
      </c>
      <c r="P1851" t="b">
        <v>1</v>
      </c>
      <c r="Q1851" t="s">
        <v>8275</v>
      </c>
      <c r="R1851" s="6">
        <f t="shared" si="254"/>
        <v>3.3333333333333335E-3</v>
      </c>
      <c r="S1851" s="10">
        <f t="shared" si="255"/>
        <v>37.625</v>
      </c>
      <c r="T1851" t="str">
        <f t="shared" si="256"/>
        <v>music/</v>
      </c>
      <c r="U1851" t="str">
        <f t="shared" si="257"/>
        <v>rock</v>
      </c>
      <c r="V1851">
        <f t="shared" si="258"/>
        <v>6</v>
      </c>
      <c r="W1851">
        <f t="shared" si="259"/>
        <v>10</v>
      </c>
    </row>
    <row r="1852" spans="1:23" ht="45" x14ac:dyDescent="0.25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f t="shared" si="260"/>
        <v>41830.751157407409</v>
      </c>
      <c r="K1852">
        <v>1402441300</v>
      </c>
      <c r="L1852" s="14">
        <f t="shared" si="252"/>
        <v>41800.751157407409</v>
      </c>
      <c r="M1852" s="13">
        <f t="shared" si="253"/>
        <v>2014</v>
      </c>
      <c r="N1852" t="b">
        <v>0</v>
      </c>
      <c r="O1852">
        <v>179</v>
      </c>
      <c r="P1852" t="b">
        <v>1</v>
      </c>
      <c r="Q1852" t="s">
        <v>8275</v>
      </c>
      <c r="R1852" s="6">
        <f t="shared" si="254"/>
        <v>1.5222222222222222E-2</v>
      </c>
      <c r="S1852" s="10">
        <f t="shared" si="255"/>
        <v>51.044692737430168</v>
      </c>
      <c r="T1852" t="str">
        <f t="shared" si="256"/>
        <v>music/</v>
      </c>
      <c r="U1852" t="str">
        <f t="shared" si="257"/>
        <v>rock</v>
      </c>
      <c r="V1852">
        <f t="shared" si="258"/>
        <v>6</v>
      </c>
      <c r="W1852">
        <f t="shared" si="259"/>
        <v>10</v>
      </c>
    </row>
    <row r="1853" spans="1:23" ht="45" x14ac:dyDescent="0.25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f t="shared" si="260"/>
        <v>41847.833333333328</v>
      </c>
      <c r="K1853">
        <v>1404769538</v>
      </c>
      <c r="L1853" s="14">
        <f t="shared" si="252"/>
        <v>41827.69835648148</v>
      </c>
      <c r="M1853" s="13">
        <f t="shared" si="253"/>
        <v>2014</v>
      </c>
      <c r="N1853" t="b">
        <v>0</v>
      </c>
      <c r="O1853">
        <v>26</v>
      </c>
      <c r="P1853" t="b">
        <v>1</v>
      </c>
      <c r="Q1853" t="s">
        <v>8275</v>
      </c>
      <c r="R1853" s="6">
        <f t="shared" si="254"/>
        <v>7.6923076923076923E-4</v>
      </c>
      <c r="S1853" s="10">
        <f t="shared" si="255"/>
        <v>50.03846153846154</v>
      </c>
      <c r="T1853" t="str">
        <f t="shared" si="256"/>
        <v>music/</v>
      </c>
      <c r="U1853" t="str">
        <f t="shared" si="257"/>
        <v>rock</v>
      </c>
      <c r="V1853">
        <f t="shared" si="258"/>
        <v>6</v>
      </c>
      <c r="W1853">
        <f t="shared" si="259"/>
        <v>10</v>
      </c>
    </row>
    <row r="1854" spans="1:23" ht="45" x14ac:dyDescent="0.25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f t="shared" si="260"/>
        <v>42118.791666666664</v>
      </c>
      <c r="K1854">
        <v>1426703452</v>
      </c>
      <c r="L1854" s="14">
        <f t="shared" si="252"/>
        <v>42081.563101851854</v>
      </c>
      <c r="M1854" s="13">
        <f t="shared" si="253"/>
        <v>2015</v>
      </c>
      <c r="N1854" t="b">
        <v>0</v>
      </c>
      <c r="O1854">
        <v>131</v>
      </c>
      <c r="P1854" t="b">
        <v>1</v>
      </c>
      <c r="Q1854" t="s">
        <v>8275</v>
      </c>
      <c r="R1854" s="6">
        <f t="shared" si="254"/>
        <v>0.16966666666666666</v>
      </c>
      <c r="S1854" s="10">
        <f t="shared" si="255"/>
        <v>133.93129770992365</v>
      </c>
      <c r="T1854" t="str">
        <f t="shared" si="256"/>
        <v>music/</v>
      </c>
      <c r="U1854" t="str">
        <f t="shared" si="257"/>
        <v>rock</v>
      </c>
      <c r="V1854">
        <f t="shared" si="258"/>
        <v>6</v>
      </c>
      <c r="W1854">
        <f t="shared" si="259"/>
        <v>10</v>
      </c>
    </row>
    <row r="1855" spans="1:23" ht="45" x14ac:dyDescent="0.25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f t="shared" si="260"/>
        <v>41226.893715277773</v>
      </c>
      <c r="K1855">
        <v>1348536417</v>
      </c>
      <c r="L1855" s="14">
        <f t="shared" si="252"/>
        <v>41176.852048611108</v>
      </c>
      <c r="M1855" s="13">
        <f t="shared" si="253"/>
        <v>2012</v>
      </c>
      <c r="N1855" t="b">
        <v>0</v>
      </c>
      <c r="O1855">
        <v>14</v>
      </c>
      <c r="P1855" t="b">
        <v>1</v>
      </c>
      <c r="Q1855" t="s">
        <v>8275</v>
      </c>
      <c r="R1855" s="6">
        <f t="shared" si="254"/>
        <v>1.8749999999999999E-2</v>
      </c>
      <c r="S1855" s="10">
        <f t="shared" si="255"/>
        <v>58.214285714285715</v>
      </c>
      <c r="T1855" t="str">
        <f t="shared" si="256"/>
        <v>music/</v>
      </c>
      <c r="U1855" t="str">
        <f t="shared" si="257"/>
        <v>rock</v>
      </c>
      <c r="V1855">
        <f t="shared" si="258"/>
        <v>6</v>
      </c>
      <c r="W1855">
        <f t="shared" si="259"/>
        <v>10</v>
      </c>
    </row>
    <row r="1856" spans="1:23" ht="45" x14ac:dyDescent="0.25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f t="shared" si="260"/>
        <v>41417.812928240739</v>
      </c>
      <c r="K1856">
        <v>1366763437</v>
      </c>
      <c r="L1856" s="14">
        <f t="shared" si="252"/>
        <v>41387.812928240739</v>
      </c>
      <c r="M1856" s="13">
        <f t="shared" si="253"/>
        <v>2013</v>
      </c>
      <c r="N1856" t="b">
        <v>0</v>
      </c>
      <c r="O1856">
        <v>174</v>
      </c>
      <c r="P1856" t="b">
        <v>1</v>
      </c>
      <c r="Q1856" t="s">
        <v>8275</v>
      </c>
      <c r="R1856" s="6">
        <f t="shared" si="254"/>
        <v>2.1236666666666619E-2</v>
      </c>
      <c r="S1856" s="10">
        <f t="shared" si="255"/>
        <v>88.037643678160919</v>
      </c>
      <c r="T1856" t="str">
        <f t="shared" si="256"/>
        <v>music/</v>
      </c>
      <c r="U1856" t="str">
        <f t="shared" si="257"/>
        <v>rock</v>
      </c>
      <c r="V1856">
        <f t="shared" si="258"/>
        <v>6</v>
      </c>
      <c r="W1856">
        <f t="shared" si="259"/>
        <v>10</v>
      </c>
    </row>
    <row r="1857" spans="1:23" ht="45" x14ac:dyDescent="0.25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f t="shared" si="260"/>
        <v>41645.330324074072</v>
      </c>
      <c r="K1857">
        <v>1385124940</v>
      </c>
      <c r="L1857" s="14">
        <f t="shared" si="252"/>
        <v>41600.330324074072</v>
      </c>
      <c r="M1857" s="13">
        <f t="shared" si="253"/>
        <v>2013</v>
      </c>
      <c r="N1857" t="b">
        <v>0</v>
      </c>
      <c r="O1857">
        <v>191</v>
      </c>
      <c r="P1857" t="b">
        <v>1</v>
      </c>
      <c r="Q1857" t="s">
        <v>8275</v>
      </c>
      <c r="R1857" s="6">
        <f t="shared" si="254"/>
        <v>0.54058971428571423</v>
      </c>
      <c r="S1857" s="10">
        <f t="shared" si="255"/>
        <v>70.576753926701571</v>
      </c>
      <c r="T1857" t="str">
        <f t="shared" si="256"/>
        <v>music/</v>
      </c>
      <c r="U1857" t="str">
        <f t="shared" si="257"/>
        <v>rock</v>
      </c>
      <c r="V1857">
        <f t="shared" si="258"/>
        <v>6</v>
      </c>
      <c r="W1857">
        <f t="shared" si="259"/>
        <v>10</v>
      </c>
    </row>
    <row r="1858" spans="1:23" ht="45" x14ac:dyDescent="0.25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f t="shared" si="260"/>
        <v>41838.64666666666</v>
      </c>
      <c r="K1858">
        <v>1403901072</v>
      </c>
      <c r="L1858" s="14">
        <f t="shared" si="252"/>
        <v>41817.64666666666</v>
      </c>
      <c r="M1858" s="13">
        <f t="shared" si="253"/>
        <v>2014</v>
      </c>
      <c r="N1858" t="b">
        <v>0</v>
      </c>
      <c r="O1858">
        <v>38</v>
      </c>
      <c r="P1858" t="b">
        <v>1</v>
      </c>
      <c r="Q1858" t="s">
        <v>8275</v>
      </c>
      <c r="R1858" s="6">
        <f t="shared" si="254"/>
        <v>1.2500000000000001E-2</v>
      </c>
      <c r="S1858" s="10">
        <f t="shared" si="255"/>
        <v>53.289473684210527</v>
      </c>
      <c r="T1858" t="str">
        <f t="shared" si="256"/>
        <v>music/</v>
      </c>
      <c r="U1858" t="str">
        <f t="shared" si="257"/>
        <v>rock</v>
      </c>
      <c r="V1858">
        <f t="shared" si="258"/>
        <v>6</v>
      </c>
      <c r="W1858">
        <f t="shared" si="259"/>
        <v>10</v>
      </c>
    </row>
    <row r="1859" spans="1:23" ht="45" x14ac:dyDescent="0.25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f t="shared" si="260"/>
        <v>41894.560335648144</v>
      </c>
      <c r="K1859">
        <v>1407954413</v>
      </c>
      <c r="L1859" s="14">
        <f t="shared" ref="L1859:L1922" si="261">(K1859/86400)+25569+(-5/24)</f>
        <v>41864.560335648144</v>
      </c>
      <c r="M1859" s="13">
        <f t="shared" ref="M1859:M1922" si="262">YEAR(L1859)</f>
        <v>2014</v>
      </c>
      <c r="N1859" t="b">
        <v>0</v>
      </c>
      <c r="O1859">
        <v>22</v>
      </c>
      <c r="P1859" t="b">
        <v>1</v>
      </c>
      <c r="Q1859" t="s">
        <v>8275</v>
      </c>
      <c r="R1859" s="6">
        <f t="shared" ref="R1859:R1922" si="263">(E1859-D1859)/D1859</f>
        <v>0</v>
      </c>
      <c r="S1859" s="10">
        <f t="shared" ref="S1859:S1922" si="264">E1859/O1859</f>
        <v>136.36363636363637</v>
      </c>
      <c r="T1859" t="str">
        <f t="shared" ref="T1859:T1922" si="265">LEFT(Q1859,V1859)</f>
        <v>music/</v>
      </c>
      <c r="U1859" t="str">
        <f t="shared" ref="U1859:U1922" si="266">RIGHT(Q1859, W1859-V1859)</f>
        <v>rock</v>
      </c>
      <c r="V1859">
        <f t="shared" ref="V1859:V1922" si="267">FIND("/",Q1859)</f>
        <v>6</v>
      </c>
      <c r="W1859">
        <f t="shared" ref="W1859:W1922" si="268">LEN(Q1859)</f>
        <v>10</v>
      </c>
    </row>
    <row r="1860" spans="1:23" ht="45" x14ac:dyDescent="0.25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f t="shared" ref="J1860:J1923" si="269">(I1860/86400)+25569+(-5/24)</f>
        <v>40893.033807870372</v>
      </c>
      <c r="K1860">
        <v>1318826921</v>
      </c>
      <c r="L1860" s="14">
        <f t="shared" si="261"/>
        <v>40832.9921412037</v>
      </c>
      <c r="M1860" s="13">
        <f t="shared" si="262"/>
        <v>2011</v>
      </c>
      <c r="N1860" t="b">
        <v>0</v>
      </c>
      <c r="O1860">
        <v>149</v>
      </c>
      <c r="P1860" t="b">
        <v>1</v>
      </c>
      <c r="Q1860" t="s">
        <v>8275</v>
      </c>
      <c r="R1860" s="6">
        <f t="shared" si="263"/>
        <v>8.7480087480087482E-2</v>
      </c>
      <c r="S1860" s="10">
        <f t="shared" si="264"/>
        <v>40.547315436241611</v>
      </c>
      <c r="T1860" t="str">
        <f t="shared" si="265"/>
        <v>music/</v>
      </c>
      <c r="U1860" t="str">
        <f t="shared" si="266"/>
        <v>rock</v>
      </c>
      <c r="V1860">
        <f t="shared" si="267"/>
        <v>6</v>
      </c>
      <c r="W1860">
        <f t="shared" si="268"/>
        <v>10</v>
      </c>
    </row>
    <row r="1861" spans="1:23" x14ac:dyDescent="0.25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f t="shared" si="269"/>
        <v>40808.561678240738</v>
      </c>
      <c r="K1861">
        <v>1314124129</v>
      </c>
      <c r="L1861" s="14">
        <f t="shared" si="261"/>
        <v>40778.561678240738</v>
      </c>
      <c r="M1861" s="13">
        <f t="shared" si="262"/>
        <v>2011</v>
      </c>
      <c r="N1861" t="b">
        <v>0</v>
      </c>
      <c r="O1861">
        <v>56</v>
      </c>
      <c r="P1861" t="b">
        <v>1</v>
      </c>
      <c r="Q1861" t="s">
        <v>8275</v>
      </c>
      <c r="R1861" s="6">
        <f t="shared" si="263"/>
        <v>0.31833333333333336</v>
      </c>
      <c r="S1861" s="10">
        <f t="shared" si="264"/>
        <v>70.625</v>
      </c>
      <c r="T1861" t="str">
        <f t="shared" si="265"/>
        <v>music/</v>
      </c>
      <c r="U1861" t="str">
        <f t="shared" si="266"/>
        <v>rock</v>
      </c>
      <c r="V1861">
        <f t="shared" si="267"/>
        <v>6</v>
      </c>
      <c r="W1861">
        <f t="shared" si="268"/>
        <v>10</v>
      </c>
    </row>
    <row r="1862" spans="1:23" ht="30" x14ac:dyDescent="0.25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f t="shared" si="269"/>
        <v>41676.500972222224</v>
      </c>
      <c r="K1862">
        <v>1389891684</v>
      </c>
      <c r="L1862" s="14">
        <f t="shared" si="261"/>
        <v>41655.500972222224</v>
      </c>
      <c r="M1862" s="13">
        <f t="shared" si="262"/>
        <v>2014</v>
      </c>
      <c r="N1862" t="b">
        <v>0</v>
      </c>
      <c r="O1862">
        <v>19</v>
      </c>
      <c r="P1862" t="b">
        <v>1</v>
      </c>
      <c r="Q1862" t="s">
        <v>8275</v>
      </c>
      <c r="R1862" s="6">
        <f t="shared" si="263"/>
        <v>0.33466666666666667</v>
      </c>
      <c r="S1862" s="10">
        <f t="shared" si="264"/>
        <v>52.684210526315788</v>
      </c>
      <c r="T1862" t="str">
        <f t="shared" si="265"/>
        <v>music/</v>
      </c>
      <c r="U1862" t="str">
        <f t="shared" si="266"/>
        <v>rock</v>
      </c>
      <c r="V1862">
        <f t="shared" si="267"/>
        <v>6</v>
      </c>
      <c r="W1862">
        <f t="shared" si="268"/>
        <v>10</v>
      </c>
    </row>
    <row r="1863" spans="1:23" ht="45" x14ac:dyDescent="0.25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f t="shared" si="269"/>
        <v>42030.091909722221</v>
      </c>
      <c r="K1863">
        <v>1419664341</v>
      </c>
      <c r="L1863" s="14">
        <f t="shared" si="261"/>
        <v>42000.091909722221</v>
      </c>
      <c r="M1863" s="13">
        <f t="shared" si="262"/>
        <v>2014</v>
      </c>
      <c r="N1863" t="b">
        <v>0</v>
      </c>
      <c r="O1863">
        <v>0</v>
      </c>
      <c r="P1863" t="b">
        <v>0</v>
      </c>
      <c r="Q1863" t="s">
        <v>8282</v>
      </c>
      <c r="R1863" s="6">
        <f t="shared" si="263"/>
        <v>-1</v>
      </c>
      <c r="S1863" s="10" t="e">
        <f t="shared" si="264"/>
        <v>#DIV/0!</v>
      </c>
      <c r="T1863" t="str">
        <f t="shared" si="265"/>
        <v>games/</v>
      </c>
      <c r="U1863" t="str">
        <f t="shared" si="266"/>
        <v>mobile games</v>
      </c>
      <c r="V1863">
        <f t="shared" si="267"/>
        <v>6</v>
      </c>
      <c r="W1863">
        <f t="shared" si="268"/>
        <v>18</v>
      </c>
    </row>
    <row r="1864" spans="1:23" ht="45" x14ac:dyDescent="0.25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f t="shared" si="269"/>
        <v>42802.104166666664</v>
      </c>
      <c r="K1864">
        <v>1484912974</v>
      </c>
      <c r="L1864" s="14">
        <f t="shared" si="261"/>
        <v>42755.284421296295</v>
      </c>
      <c r="M1864" s="13">
        <f t="shared" si="262"/>
        <v>2017</v>
      </c>
      <c r="N1864" t="b">
        <v>0</v>
      </c>
      <c r="O1864">
        <v>16</v>
      </c>
      <c r="P1864" t="b">
        <v>0</v>
      </c>
      <c r="Q1864" t="s">
        <v>8282</v>
      </c>
      <c r="R1864" s="6">
        <f t="shared" si="263"/>
        <v>-0.91916666666666669</v>
      </c>
      <c r="S1864" s="10">
        <f t="shared" si="264"/>
        <v>90.9375</v>
      </c>
      <c r="T1864" t="str">
        <f t="shared" si="265"/>
        <v>games/</v>
      </c>
      <c r="U1864" t="str">
        <f t="shared" si="266"/>
        <v>mobile games</v>
      </c>
      <c r="V1864">
        <f t="shared" si="267"/>
        <v>6</v>
      </c>
      <c r="W1864">
        <f t="shared" si="268"/>
        <v>18</v>
      </c>
    </row>
    <row r="1865" spans="1:23" ht="45" x14ac:dyDescent="0.25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f t="shared" si="269"/>
        <v>41802.588946759257</v>
      </c>
      <c r="K1865">
        <v>1400008085</v>
      </c>
      <c r="L1865" s="14">
        <f t="shared" si="261"/>
        <v>41772.588946759257</v>
      </c>
      <c r="M1865" s="13">
        <f t="shared" si="262"/>
        <v>2014</v>
      </c>
      <c r="N1865" t="b">
        <v>0</v>
      </c>
      <c r="O1865">
        <v>2</v>
      </c>
      <c r="P1865" t="b">
        <v>0</v>
      </c>
      <c r="Q1865" t="s">
        <v>8282</v>
      </c>
      <c r="R1865" s="6">
        <f t="shared" si="263"/>
        <v>-0.996</v>
      </c>
      <c r="S1865" s="10">
        <f t="shared" si="264"/>
        <v>5</v>
      </c>
      <c r="T1865" t="str">
        <f t="shared" si="265"/>
        <v>games/</v>
      </c>
      <c r="U1865" t="str">
        <f t="shared" si="266"/>
        <v>mobile games</v>
      </c>
      <c r="V1865">
        <f t="shared" si="267"/>
        <v>6</v>
      </c>
      <c r="W1865">
        <f t="shared" si="268"/>
        <v>18</v>
      </c>
    </row>
    <row r="1866" spans="1:23" ht="45" x14ac:dyDescent="0.25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f t="shared" si="269"/>
        <v>41763.508101851847</v>
      </c>
      <c r="K1866">
        <v>1396631500</v>
      </c>
      <c r="L1866" s="14">
        <f t="shared" si="261"/>
        <v>41733.508101851847</v>
      </c>
      <c r="M1866" s="13">
        <f t="shared" si="262"/>
        <v>2014</v>
      </c>
      <c r="N1866" t="b">
        <v>0</v>
      </c>
      <c r="O1866">
        <v>48</v>
      </c>
      <c r="P1866" t="b">
        <v>0</v>
      </c>
      <c r="Q1866" t="s">
        <v>8282</v>
      </c>
      <c r="R1866" s="6">
        <f t="shared" si="263"/>
        <v>-0.57107692307692304</v>
      </c>
      <c r="S1866" s="10">
        <f t="shared" si="264"/>
        <v>58.083333333333336</v>
      </c>
      <c r="T1866" t="str">
        <f t="shared" si="265"/>
        <v>games/</v>
      </c>
      <c r="U1866" t="str">
        <f t="shared" si="266"/>
        <v>mobile games</v>
      </c>
      <c r="V1866">
        <f t="shared" si="267"/>
        <v>6</v>
      </c>
      <c r="W1866">
        <f t="shared" si="268"/>
        <v>18</v>
      </c>
    </row>
    <row r="1867" spans="1:23" ht="45" x14ac:dyDescent="0.25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f t="shared" si="269"/>
        <v>42680.200775462959</v>
      </c>
      <c r="K1867">
        <v>1475398147</v>
      </c>
      <c r="L1867" s="14">
        <f t="shared" si="261"/>
        <v>42645.159108796295</v>
      </c>
      <c r="M1867" s="13">
        <f t="shared" si="262"/>
        <v>2016</v>
      </c>
      <c r="N1867" t="b">
        <v>0</v>
      </c>
      <c r="O1867">
        <v>2</v>
      </c>
      <c r="P1867" t="b">
        <v>0</v>
      </c>
      <c r="Q1867" t="s">
        <v>8282</v>
      </c>
      <c r="R1867" s="6">
        <f t="shared" si="263"/>
        <v>-0.99996363636363639</v>
      </c>
      <c r="S1867" s="10">
        <f t="shared" si="264"/>
        <v>2</v>
      </c>
      <c r="T1867" t="str">
        <f t="shared" si="265"/>
        <v>games/</v>
      </c>
      <c r="U1867" t="str">
        <f t="shared" si="266"/>
        <v>mobile games</v>
      </c>
      <c r="V1867">
        <f t="shared" si="267"/>
        <v>6</v>
      </c>
      <c r="W1867">
        <f t="shared" si="268"/>
        <v>18</v>
      </c>
    </row>
    <row r="1868" spans="1:23" ht="45" x14ac:dyDescent="0.25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f t="shared" si="269"/>
        <v>42794.958333333336</v>
      </c>
      <c r="K1868">
        <v>1483768497</v>
      </c>
      <c r="L1868" s="14">
        <f t="shared" si="261"/>
        <v>42742.038159722222</v>
      </c>
      <c r="M1868" s="13">
        <f t="shared" si="262"/>
        <v>2017</v>
      </c>
      <c r="N1868" t="b">
        <v>0</v>
      </c>
      <c r="O1868">
        <v>2</v>
      </c>
      <c r="P1868" t="b">
        <v>0</v>
      </c>
      <c r="Q1868" t="s">
        <v>8282</v>
      </c>
      <c r="R1868" s="6">
        <f t="shared" si="263"/>
        <v>-0.995</v>
      </c>
      <c r="S1868" s="10">
        <f t="shared" si="264"/>
        <v>62.5</v>
      </c>
      <c r="T1868" t="str">
        <f t="shared" si="265"/>
        <v>games/</v>
      </c>
      <c r="U1868" t="str">
        <f t="shared" si="266"/>
        <v>mobile games</v>
      </c>
      <c r="V1868">
        <f t="shared" si="267"/>
        <v>6</v>
      </c>
      <c r="W1868">
        <f t="shared" si="268"/>
        <v>18</v>
      </c>
    </row>
    <row r="1869" spans="1:23" ht="45" x14ac:dyDescent="0.25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f t="shared" si="269"/>
        <v>42679.716574074067</v>
      </c>
      <c r="K1869">
        <v>1475791912</v>
      </c>
      <c r="L1869" s="14">
        <f t="shared" si="261"/>
        <v>42649.716574074067</v>
      </c>
      <c r="M1869" s="13">
        <f t="shared" si="262"/>
        <v>2016</v>
      </c>
      <c r="N1869" t="b">
        <v>0</v>
      </c>
      <c r="O1869">
        <v>1</v>
      </c>
      <c r="P1869" t="b">
        <v>0</v>
      </c>
      <c r="Q1869" t="s">
        <v>8282</v>
      </c>
      <c r="R1869" s="6">
        <f t="shared" si="263"/>
        <v>-0.99950000000000006</v>
      </c>
      <c r="S1869" s="10">
        <f t="shared" si="264"/>
        <v>10</v>
      </c>
      <c r="T1869" t="str">
        <f t="shared" si="265"/>
        <v>games/</v>
      </c>
      <c r="U1869" t="str">
        <f t="shared" si="266"/>
        <v>mobile games</v>
      </c>
      <c r="V1869">
        <f t="shared" si="267"/>
        <v>6</v>
      </c>
      <c r="W1869">
        <f t="shared" si="268"/>
        <v>18</v>
      </c>
    </row>
    <row r="1870" spans="1:23" ht="45" x14ac:dyDescent="0.25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f t="shared" si="269"/>
        <v>42353.124305555553</v>
      </c>
      <c r="K1870">
        <v>1448044925</v>
      </c>
      <c r="L1870" s="14">
        <f t="shared" si="261"/>
        <v>42328.570891203701</v>
      </c>
      <c r="M1870" s="13">
        <f t="shared" si="262"/>
        <v>2015</v>
      </c>
      <c r="N1870" t="b">
        <v>0</v>
      </c>
      <c r="O1870">
        <v>17</v>
      </c>
      <c r="P1870" t="b">
        <v>0</v>
      </c>
      <c r="Q1870" t="s">
        <v>8282</v>
      </c>
      <c r="R1870" s="6">
        <f t="shared" si="263"/>
        <v>-0.95132000000000005</v>
      </c>
      <c r="S1870" s="10">
        <f t="shared" si="264"/>
        <v>71.588235294117652</v>
      </c>
      <c r="T1870" t="str">
        <f t="shared" si="265"/>
        <v>games/</v>
      </c>
      <c r="U1870" t="str">
        <f t="shared" si="266"/>
        <v>mobile games</v>
      </c>
      <c r="V1870">
        <f t="shared" si="267"/>
        <v>6</v>
      </c>
      <c r="W1870">
        <f t="shared" si="268"/>
        <v>18</v>
      </c>
    </row>
    <row r="1871" spans="1:23" ht="45" x14ac:dyDescent="0.25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f t="shared" si="269"/>
        <v>42738.794548611106</v>
      </c>
      <c r="K1871">
        <v>1480896249</v>
      </c>
      <c r="L1871" s="14">
        <f t="shared" si="261"/>
        <v>42708.794548611106</v>
      </c>
      <c r="M1871" s="13">
        <f t="shared" si="262"/>
        <v>2016</v>
      </c>
      <c r="N1871" t="b">
        <v>0</v>
      </c>
      <c r="O1871">
        <v>0</v>
      </c>
      <c r="P1871" t="b">
        <v>0</v>
      </c>
      <c r="Q1871" t="s">
        <v>8282</v>
      </c>
      <c r="R1871" s="6">
        <f t="shared" si="263"/>
        <v>-1</v>
      </c>
      <c r="S1871" s="10" t="e">
        <f t="shared" si="264"/>
        <v>#DIV/0!</v>
      </c>
      <c r="T1871" t="str">
        <f t="shared" si="265"/>
        <v>games/</v>
      </c>
      <c r="U1871" t="str">
        <f t="shared" si="266"/>
        <v>mobile games</v>
      </c>
      <c r="V1871">
        <f t="shared" si="267"/>
        <v>6</v>
      </c>
      <c r="W1871">
        <f t="shared" si="268"/>
        <v>18</v>
      </c>
    </row>
    <row r="1872" spans="1:23" ht="45" x14ac:dyDescent="0.25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f t="shared" si="269"/>
        <v>42399.970138888886</v>
      </c>
      <c r="K1872">
        <v>1451723535</v>
      </c>
      <c r="L1872" s="14">
        <f t="shared" si="261"/>
        <v>42371.14739583333</v>
      </c>
      <c r="M1872" s="13">
        <f t="shared" si="262"/>
        <v>2016</v>
      </c>
      <c r="N1872" t="b">
        <v>0</v>
      </c>
      <c r="O1872">
        <v>11</v>
      </c>
      <c r="P1872" t="b">
        <v>0</v>
      </c>
      <c r="Q1872" t="s">
        <v>8282</v>
      </c>
      <c r="R1872" s="6">
        <f t="shared" si="263"/>
        <v>-0.89685714285714291</v>
      </c>
      <c r="S1872" s="10">
        <f t="shared" si="264"/>
        <v>32.81818181818182</v>
      </c>
      <c r="T1872" t="str">
        <f t="shared" si="265"/>
        <v>games/</v>
      </c>
      <c r="U1872" t="str">
        <f t="shared" si="266"/>
        <v>mobile games</v>
      </c>
      <c r="V1872">
        <f t="shared" si="267"/>
        <v>6</v>
      </c>
      <c r="W1872">
        <f t="shared" si="268"/>
        <v>18</v>
      </c>
    </row>
    <row r="1873" spans="1:23" ht="45" x14ac:dyDescent="0.25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f t="shared" si="269"/>
        <v>41963.616909722223</v>
      </c>
      <c r="K1873">
        <v>1413053301</v>
      </c>
      <c r="L1873" s="14">
        <f t="shared" si="261"/>
        <v>41923.575243055551</v>
      </c>
      <c r="M1873" s="13">
        <f t="shared" si="262"/>
        <v>2014</v>
      </c>
      <c r="N1873" t="b">
        <v>0</v>
      </c>
      <c r="O1873">
        <v>95</v>
      </c>
      <c r="P1873" t="b">
        <v>0</v>
      </c>
      <c r="Q1873" t="s">
        <v>8282</v>
      </c>
      <c r="R1873" s="6">
        <f t="shared" si="263"/>
        <v>-0.28215384615384614</v>
      </c>
      <c r="S1873" s="10">
        <f t="shared" si="264"/>
        <v>49.11578947368421</v>
      </c>
      <c r="T1873" t="str">
        <f t="shared" si="265"/>
        <v>games/</v>
      </c>
      <c r="U1873" t="str">
        <f t="shared" si="266"/>
        <v>mobile games</v>
      </c>
      <c r="V1873">
        <f t="shared" si="267"/>
        <v>6</v>
      </c>
      <c r="W1873">
        <f t="shared" si="268"/>
        <v>18</v>
      </c>
    </row>
    <row r="1874" spans="1:23" ht="45" x14ac:dyDescent="0.25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f t="shared" si="269"/>
        <v>42184.921319444438</v>
      </c>
      <c r="K1874">
        <v>1433041602</v>
      </c>
      <c r="L1874" s="14">
        <f t="shared" si="261"/>
        <v>42154.921319444438</v>
      </c>
      <c r="M1874" s="13">
        <f t="shared" si="262"/>
        <v>2015</v>
      </c>
      <c r="N1874" t="b">
        <v>0</v>
      </c>
      <c r="O1874">
        <v>13</v>
      </c>
      <c r="P1874" t="b">
        <v>0</v>
      </c>
      <c r="Q1874" t="s">
        <v>8282</v>
      </c>
      <c r="R1874" s="6">
        <f t="shared" si="263"/>
        <v>-0.98939999999999995</v>
      </c>
      <c r="S1874" s="10">
        <f t="shared" si="264"/>
        <v>16.307692307692307</v>
      </c>
      <c r="T1874" t="str">
        <f t="shared" si="265"/>
        <v>games/</v>
      </c>
      <c r="U1874" t="str">
        <f t="shared" si="266"/>
        <v>mobile games</v>
      </c>
      <c r="V1874">
        <f t="shared" si="267"/>
        <v>6</v>
      </c>
      <c r="W1874">
        <f t="shared" si="268"/>
        <v>18</v>
      </c>
    </row>
    <row r="1875" spans="1:23" ht="45" x14ac:dyDescent="0.25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f t="shared" si="269"/>
        <v>42193.489583333336</v>
      </c>
      <c r="K1875">
        <v>1433861210</v>
      </c>
      <c r="L1875" s="14">
        <f t="shared" si="261"/>
        <v>42164.407523148147</v>
      </c>
      <c r="M1875" s="13">
        <f t="shared" si="262"/>
        <v>2015</v>
      </c>
      <c r="N1875" t="b">
        <v>0</v>
      </c>
      <c r="O1875">
        <v>2</v>
      </c>
      <c r="P1875" t="b">
        <v>0</v>
      </c>
      <c r="Q1875" t="s">
        <v>8282</v>
      </c>
      <c r="R1875" s="6">
        <f t="shared" si="263"/>
        <v>-0.99550000000000005</v>
      </c>
      <c r="S1875" s="10">
        <f t="shared" si="264"/>
        <v>18</v>
      </c>
      <c r="T1875" t="str">
        <f t="shared" si="265"/>
        <v>games/</v>
      </c>
      <c r="U1875" t="str">
        <f t="shared" si="266"/>
        <v>mobile games</v>
      </c>
      <c r="V1875">
        <f t="shared" si="267"/>
        <v>6</v>
      </c>
      <c r="W1875">
        <f t="shared" si="268"/>
        <v>18</v>
      </c>
    </row>
    <row r="1876" spans="1:23" ht="45" x14ac:dyDescent="0.25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f t="shared" si="269"/>
        <v>42549.760798611103</v>
      </c>
      <c r="K1876">
        <v>1465427733</v>
      </c>
      <c r="L1876" s="14">
        <f t="shared" si="261"/>
        <v>42529.760798611103</v>
      </c>
      <c r="M1876" s="13">
        <f t="shared" si="262"/>
        <v>2016</v>
      </c>
      <c r="N1876" t="b">
        <v>0</v>
      </c>
      <c r="O1876">
        <v>2</v>
      </c>
      <c r="P1876" t="b">
        <v>0</v>
      </c>
      <c r="Q1876" t="s">
        <v>8282</v>
      </c>
      <c r="R1876" s="6">
        <f t="shared" si="263"/>
        <v>-0.99983750000000005</v>
      </c>
      <c r="S1876" s="10">
        <f t="shared" si="264"/>
        <v>13</v>
      </c>
      <c r="T1876" t="str">
        <f t="shared" si="265"/>
        <v>games/</v>
      </c>
      <c r="U1876" t="str">
        <f t="shared" si="266"/>
        <v>mobile games</v>
      </c>
      <c r="V1876">
        <f t="shared" si="267"/>
        <v>6</v>
      </c>
      <c r="W1876">
        <f t="shared" si="268"/>
        <v>18</v>
      </c>
    </row>
    <row r="1877" spans="1:23" ht="30" x14ac:dyDescent="0.25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f t="shared" si="269"/>
        <v>42588.691064814811</v>
      </c>
      <c r="K1877">
        <v>1465335308</v>
      </c>
      <c r="L1877" s="14">
        <f t="shared" si="261"/>
        <v>42528.691064814811</v>
      </c>
      <c r="M1877" s="13">
        <f t="shared" si="262"/>
        <v>2016</v>
      </c>
      <c r="N1877" t="b">
        <v>0</v>
      </c>
      <c r="O1877">
        <v>3</v>
      </c>
      <c r="P1877" t="b">
        <v>0</v>
      </c>
      <c r="Q1877" t="s">
        <v>8282</v>
      </c>
      <c r="R1877" s="6">
        <f t="shared" si="263"/>
        <v>-0.99490000000000001</v>
      </c>
      <c r="S1877" s="10">
        <f t="shared" si="264"/>
        <v>17</v>
      </c>
      <c r="T1877" t="str">
        <f t="shared" si="265"/>
        <v>games/</v>
      </c>
      <c r="U1877" t="str">
        <f t="shared" si="266"/>
        <v>mobile games</v>
      </c>
      <c r="V1877">
        <f t="shared" si="267"/>
        <v>6</v>
      </c>
      <c r="W1877">
        <f t="shared" si="268"/>
        <v>18</v>
      </c>
    </row>
    <row r="1878" spans="1:23" ht="45" x14ac:dyDescent="0.25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f t="shared" si="269"/>
        <v>41806.07644675926</v>
      </c>
      <c r="K1878">
        <v>1400309405</v>
      </c>
      <c r="L1878" s="14">
        <f t="shared" si="261"/>
        <v>41776.07644675926</v>
      </c>
      <c r="M1878" s="13">
        <f t="shared" si="262"/>
        <v>2014</v>
      </c>
      <c r="N1878" t="b">
        <v>0</v>
      </c>
      <c r="O1878">
        <v>0</v>
      </c>
      <c r="P1878" t="b">
        <v>0</v>
      </c>
      <c r="Q1878" t="s">
        <v>8282</v>
      </c>
      <c r="R1878" s="6">
        <f t="shared" si="263"/>
        <v>-1</v>
      </c>
      <c r="S1878" s="10" t="e">
        <f t="shared" si="264"/>
        <v>#DIV/0!</v>
      </c>
      <c r="T1878" t="str">
        <f t="shared" si="265"/>
        <v>games/</v>
      </c>
      <c r="U1878" t="str">
        <f t="shared" si="266"/>
        <v>mobile games</v>
      </c>
      <c r="V1878">
        <f t="shared" si="267"/>
        <v>6</v>
      </c>
      <c r="W1878">
        <f t="shared" si="268"/>
        <v>18</v>
      </c>
    </row>
    <row r="1879" spans="1:23" ht="30" x14ac:dyDescent="0.25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f t="shared" si="269"/>
        <v>42063.820891203701</v>
      </c>
      <c r="K1879">
        <v>1422664925</v>
      </c>
      <c r="L1879" s="14">
        <f t="shared" si="261"/>
        <v>42034.820891203701</v>
      </c>
      <c r="M1879" s="13">
        <f t="shared" si="262"/>
        <v>2015</v>
      </c>
      <c r="N1879" t="b">
        <v>0</v>
      </c>
      <c r="O1879">
        <v>0</v>
      </c>
      <c r="P1879" t="b">
        <v>0</v>
      </c>
      <c r="Q1879" t="s">
        <v>8282</v>
      </c>
      <c r="R1879" s="6">
        <f t="shared" si="263"/>
        <v>-1</v>
      </c>
      <c r="S1879" s="10" t="e">
        <f t="shared" si="264"/>
        <v>#DIV/0!</v>
      </c>
      <c r="T1879" t="str">
        <f t="shared" si="265"/>
        <v>games/</v>
      </c>
      <c r="U1879" t="str">
        <f t="shared" si="266"/>
        <v>mobile games</v>
      </c>
      <c r="V1879">
        <f t="shared" si="267"/>
        <v>6</v>
      </c>
      <c r="W1879">
        <f t="shared" si="268"/>
        <v>18</v>
      </c>
    </row>
    <row r="1880" spans="1:23" ht="45" x14ac:dyDescent="0.25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f t="shared" si="269"/>
        <v>41802.800405092588</v>
      </c>
      <c r="K1880">
        <v>1400026355</v>
      </c>
      <c r="L1880" s="14">
        <f t="shared" si="261"/>
        <v>41772.800405092588</v>
      </c>
      <c r="M1880" s="13">
        <f t="shared" si="262"/>
        <v>2014</v>
      </c>
      <c r="N1880" t="b">
        <v>0</v>
      </c>
      <c r="O1880">
        <v>0</v>
      </c>
      <c r="P1880" t="b">
        <v>0</v>
      </c>
      <c r="Q1880" t="s">
        <v>8282</v>
      </c>
      <c r="R1880" s="6">
        <f t="shared" si="263"/>
        <v>-1</v>
      </c>
      <c r="S1880" s="10" t="e">
        <f t="shared" si="264"/>
        <v>#DIV/0!</v>
      </c>
      <c r="T1880" t="str">
        <f t="shared" si="265"/>
        <v>games/</v>
      </c>
      <c r="U1880" t="str">
        <f t="shared" si="266"/>
        <v>mobile games</v>
      </c>
      <c r="V1880">
        <f t="shared" si="267"/>
        <v>6</v>
      </c>
      <c r="W1880">
        <f t="shared" si="268"/>
        <v>18</v>
      </c>
    </row>
    <row r="1881" spans="1:23" ht="45" x14ac:dyDescent="0.25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f t="shared" si="269"/>
        <v>42443.399641203701</v>
      </c>
      <c r="K1881">
        <v>1455377729</v>
      </c>
      <c r="L1881" s="14">
        <f t="shared" si="261"/>
        <v>42413.441307870373</v>
      </c>
      <c r="M1881" s="13">
        <f t="shared" si="262"/>
        <v>2016</v>
      </c>
      <c r="N1881" t="b">
        <v>0</v>
      </c>
      <c r="O1881">
        <v>2</v>
      </c>
      <c r="P1881" t="b">
        <v>0</v>
      </c>
      <c r="Q1881" t="s">
        <v>8282</v>
      </c>
      <c r="R1881" s="6">
        <f t="shared" si="263"/>
        <v>-0.99880000000000002</v>
      </c>
      <c r="S1881" s="10">
        <f t="shared" si="264"/>
        <v>3</v>
      </c>
      <c r="T1881" t="str">
        <f t="shared" si="265"/>
        <v>games/</v>
      </c>
      <c r="U1881" t="str">
        <f t="shared" si="266"/>
        <v>mobile games</v>
      </c>
      <c r="V1881">
        <f t="shared" si="267"/>
        <v>6</v>
      </c>
      <c r="W1881">
        <f t="shared" si="268"/>
        <v>18</v>
      </c>
    </row>
    <row r="1882" spans="1:23" ht="30" x14ac:dyDescent="0.25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f t="shared" si="269"/>
        <v>42459.31689814815</v>
      </c>
      <c r="K1882">
        <v>1456839380</v>
      </c>
      <c r="L1882" s="14">
        <f t="shared" si="261"/>
        <v>42430.358564814807</v>
      </c>
      <c r="M1882" s="13">
        <f t="shared" si="262"/>
        <v>2016</v>
      </c>
      <c r="N1882" t="b">
        <v>0</v>
      </c>
      <c r="O1882">
        <v>24</v>
      </c>
      <c r="P1882" t="b">
        <v>0</v>
      </c>
      <c r="Q1882" t="s">
        <v>8282</v>
      </c>
      <c r="R1882" s="6">
        <f t="shared" si="263"/>
        <v>-0.79920000000000002</v>
      </c>
      <c r="S1882" s="10">
        <f t="shared" si="264"/>
        <v>41.833333333333336</v>
      </c>
      <c r="T1882" t="str">
        <f t="shared" si="265"/>
        <v>games/</v>
      </c>
      <c r="U1882" t="str">
        <f t="shared" si="266"/>
        <v>mobile games</v>
      </c>
      <c r="V1882">
        <f t="shared" si="267"/>
        <v>6</v>
      </c>
      <c r="W1882">
        <f t="shared" si="268"/>
        <v>18</v>
      </c>
    </row>
    <row r="1883" spans="1:23" ht="30" x14ac:dyDescent="0.25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f t="shared" si="269"/>
        <v>42072.902650462966</v>
      </c>
      <c r="K1883">
        <v>1423366789</v>
      </c>
      <c r="L1883" s="14">
        <f t="shared" si="261"/>
        <v>42042.944317129623</v>
      </c>
      <c r="M1883" s="13">
        <f t="shared" si="262"/>
        <v>2015</v>
      </c>
      <c r="N1883" t="b">
        <v>0</v>
      </c>
      <c r="O1883">
        <v>70</v>
      </c>
      <c r="P1883" t="b">
        <v>1</v>
      </c>
      <c r="Q1883" t="s">
        <v>8278</v>
      </c>
      <c r="R1883" s="6">
        <f t="shared" si="263"/>
        <v>0.72684500000000007</v>
      </c>
      <c r="S1883" s="10">
        <f t="shared" si="264"/>
        <v>49.338428571428572</v>
      </c>
      <c r="T1883" t="str">
        <f t="shared" si="265"/>
        <v>music/</v>
      </c>
      <c r="U1883" t="str">
        <f t="shared" si="266"/>
        <v>indie rock</v>
      </c>
      <c r="V1883">
        <f t="shared" si="267"/>
        <v>6</v>
      </c>
      <c r="W1883">
        <f t="shared" si="268"/>
        <v>16</v>
      </c>
    </row>
    <row r="1884" spans="1:23" ht="45" x14ac:dyDescent="0.25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f t="shared" si="269"/>
        <v>41100.783333333333</v>
      </c>
      <c r="K1884">
        <v>1339109212</v>
      </c>
      <c r="L1884" s="14">
        <f t="shared" si="261"/>
        <v>41067.740879629629</v>
      </c>
      <c r="M1884" s="13">
        <f t="shared" si="262"/>
        <v>2012</v>
      </c>
      <c r="N1884" t="b">
        <v>0</v>
      </c>
      <c r="O1884">
        <v>81</v>
      </c>
      <c r="P1884" t="b">
        <v>1</v>
      </c>
      <c r="Q1884" t="s">
        <v>8278</v>
      </c>
      <c r="R1884" s="6">
        <f t="shared" si="263"/>
        <v>8.9552238805970154E-3</v>
      </c>
      <c r="S1884" s="10">
        <f t="shared" si="264"/>
        <v>41.728395061728392</v>
      </c>
      <c r="T1884" t="str">
        <f t="shared" si="265"/>
        <v>music/</v>
      </c>
      <c r="U1884" t="str">
        <f t="shared" si="266"/>
        <v>indie rock</v>
      </c>
      <c r="V1884">
        <f t="shared" si="267"/>
        <v>6</v>
      </c>
      <c r="W1884">
        <f t="shared" si="268"/>
        <v>16</v>
      </c>
    </row>
    <row r="1885" spans="1:23" ht="45" x14ac:dyDescent="0.25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f t="shared" si="269"/>
        <v>41007.698009259257</v>
      </c>
      <c r="K1885">
        <v>1331333108</v>
      </c>
      <c r="L1885" s="14">
        <f t="shared" si="261"/>
        <v>40977.739675925921</v>
      </c>
      <c r="M1885" s="13">
        <f t="shared" si="262"/>
        <v>2012</v>
      </c>
      <c r="N1885" t="b">
        <v>0</v>
      </c>
      <c r="O1885">
        <v>32</v>
      </c>
      <c r="P1885" t="b">
        <v>1</v>
      </c>
      <c r="Q1885" t="s">
        <v>8278</v>
      </c>
      <c r="R1885" s="6">
        <f t="shared" si="263"/>
        <v>4.8048048048048048E-2</v>
      </c>
      <c r="S1885" s="10">
        <f t="shared" si="264"/>
        <v>32.71875</v>
      </c>
      <c r="T1885" t="str">
        <f t="shared" si="265"/>
        <v>music/</v>
      </c>
      <c r="U1885" t="str">
        <f t="shared" si="266"/>
        <v>indie rock</v>
      </c>
      <c r="V1885">
        <f t="shared" si="267"/>
        <v>6</v>
      </c>
      <c r="W1885">
        <f t="shared" si="268"/>
        <v>16</v>
      </c>
    </row>
    <row r="1886" spans="1:23" ht="45" x14ac:dyDescent="0.25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f t="shared" si="269"/>
        <v>41240.291666666664</v>
      </c>
      <c r="K1886">
        <v>1350967535</v>
      </c>
      <c r="L1886" s="14">
        <f t="shared" si="261"/>
        <v>41204.989988425921</v>
      </c>
      <c r="M1886" s="13">
        <f t="shared" si="262"/>
        <v>2012</v>
      </c>
      <c r="N1886" t="b">
        <v>0</v>
      </c>
      <c r="O1886">
        <v>26</v>
      </c>
      <c r="P1886" t="b">
        <v>1</v>
      </c>
      <c r="Q1886" t="s">
        <v>8278</v>
      </c>
      <c r="R1886" s="6">
        <f t="shared" si="263"/>
        <v>0.35099999999999998</v>
      </c>
      <c r="S1886" s="10">
        <f t="shared" si="264"/>
        <v>51.96153846153846</v>
      </c>
      <c r="T1886" t="str">
        <f t="shared" si="265"/>
        <v>music/</v>
      </c>
      <c r="U1886" t="str">
        <f t="shared" si="266"/>
        <v>indie rock</v>
      </c>
      <c r="V1886">
        <f t="shared" si="267"/>
        <v>6</v>
      </c>
      <c r="W1886">
        <f t="shared" si="268"/>
        <v>16</v>
      </c>
    </row>
    <row r="1887" spans="1:23" ht="45" x14ac:dyDescent="0.25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f t="shared" si="269"/>
        <v>41131.708333333328</v>
      </c>
      <c r="K1887">
        <v>1341800110</v>
      </c>
      <c r="L1887" s="14">
        <f t="shared" si="261"/>
        <v>41098.885532407403</v>
      </c>
      <c r="M1887" s="13">
        <f t="shared" si="262"/>
        <v>2012</v>
      </c>
      <c r="N1887" t="b">
        <v>0</v>
      </c>
      <c r="O1887">
        <v>105</v>
      </c>
      <c r="P1887" t="b">
        <v>1</v>
      </c>
      <c r="Q1887" t="s">
        <v>8278</v>
      </c>
      <c r="R1887" s="6">
        <f t="shared" si="263"/>
        <v>0.16327868852459015</v>
      </c>
      <c r="S1887" s="10">
        <f t="shared" si="264"/>
        <v>50.685714285714283</v>
      </c>
      <c r="T1887" t="str">
        <f t="shared" si="265"/>
        <v>music/</v>
      </c>
      <c r="U1887" t="str">
        <f t="shared" si="266"/>
        <v>indie rock</v>
      </c>
      <c r="V1887">
        <f t="shared" si="267"/>
        <v>6</v>
      </c>
      <c r="W1887">
        <f t="shared" si="268"/>
        <v>16</v>
      </c>
    </row>
    <row r="1888" spans="1:23" ht="45" x14ac:dyDescent="0.25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f t="shared" si="269"/>
        <v>41955.740023148144</v>
      </c>
      <c r="K1888">
        <v>1413236738</v>
      </c>
      <c r="L1888" s="14">
        <f t="shared" si="261"/>
        <v>41925.69835648148</v>
      </c>
      <c r="M1888" s="13">
        <f t="shared" si="262"/>
        <v>2014</v>
      </c>
      <c r="N1888" t="b">
        <v>0</v>
      </c>
      <c r="O1888">
        <v>29</v>
      </c>
      <c r="P1888" t="b">
        <v>1</v>
      </c>
      <c r="Q1888" t="s">
        <v>8278</v>
      </c>
      <c r="R1888" s="6">
        <f t="shared" si="263"/>
        <v>2.0833333333333332E-2</v>
      </c>
      <c r="S1888" s="10">
        <f t="shared" si="264"/>
        <v>42.241379310344826</v>
      </c>
      <c r="T1888" t="str">
        <f t="shared" si="265"/>
        <v>music/</v>
      </c>
      <c r="U1888" t="str">
        <f t="shared" si="266"/>
        <v>indie rock</v>
      </c>
      <c r="V1888">
        <f t="shared" si="267"/>
        <v>6</v>
      </c>
      <c r="W1888">
        <f t="shared" si="268"/>
        <v>16</v>
      </c>
    </row>
    <row r="1889" spans="1:23" ht="45" x14ac:dyDescent="0.25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f t="shared" si="269"/>
        <v>42341.687499999993</v>
      </c>
      <c r="K1889">
        <v>1447614732</v>
      </c>
      <c r="L1889" s="14">
        <f t="shared" si="261"/>
        <v>42323.591805555552</v>
      </c>
      <c r="M1889" s="13">
        <f t="shared" si="262"/>
        <v>2015</v>
      </c>
      <c r="N1889" t="b">
        <v>0</v>
      </c>
      <c r="O1889">
        <v>8</v>
      </c>
      <c r="P1889" t="b">
        <v>1</v>
      </c>
      <c r="Q1889" t="s">
        <v>8278</v>
      </c>
      <c r="R1889" s="6">
        <f t="shared" si="263"/>
        <v>0.11166666666666666</v>
      </c>
      <c r="S1889" s="10">
        <f t="shared" si="264"/>
        <v>416.875</v>
      </c>
      <c r="T1889" t="str">
        <f t="shared" si="265"/>
        <v>music/</v>
      </c>
      <c r="U1889" t="str">
        <f t="shared" si="266"/>
        <v>indie rock</v>
      </c>
      <c r="V1889">
        <f t="shared" si="267"/>
        <v>6</v>
      </c>
      <c r="W1889">
        <f t="shared" si="268"/>
        <v>16</v>
      </c>
    </row>
    <row r="1890" spans="1:23" ht="45" x14ac:dyDescent="0.25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f t="shared" si="269"/>
        <v>40329.999305555553</v>
      </c>
      <c r="K1890">
        <v>1272692732</v>
      </c>
      <c r="L1890" s="14">
        <f t="shared" si="261"/>
        <v>40299.03162037037</v>
      </c>
      <c r="M1890" s="13">
        <f t="shared" si="262"/>
        <v>2010</v>
      </c>
      <c r="N1890" t="b">
        <v>0</v>
      </c>
      <c r="O1890">
        <v>89</v>
      </c>
      <c r="P1890" t="b">
        <v>1</v>
      </c>
      <c r="Q1890" t="s">
        <v>8278</v>
      </c>
      <c r="R1890" s="6">
        <f t="shared" si="263"/>
        <v>0.66080000000000005</v>
      </c>
      <c r="S1890" s="10">
        <f t="shared" si="264"/>
        <v>46.651685393258425</v>
      </c>
      <c r="T1890" t="str">
        <f t="shared" si="265"/>
        <v>music/</v>
      </c>
      <c r="U1890" t="str">
        <f t="shared" si="266"/>
        <v>indie rock</v>
      </c>
      <c r="V1890">
        <f t="shared" si="267"/>
        <v>6</v>
      </c>
      <c r="W1890">
        <f t="shared" si="268"/>
        <v>16</v>
      </c>
    </row>
    <row r="1891" spans="1:23" ht="45" x14ac:dyDescent="0.25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f t="shared" si="269"/>
        <v>41344.543356481481</v>
      </c>
      <c r="K1891">
        <v>1359140546</v>
      </c>
      <c r="L1891" s="14">
        <f t="shared" si="261"/>
        <v>41299.585023148145</v>
      </c>
      <c r="M1891" s="13">
        <f t="shared" si="262"/>
        <v>2013</v>
      </c>
      <c r="N1891" t="b">
        <v>0</v>
      </c>
      <c r="O1891">
        <v>44</v>
      </c>
      <c r="P1891" t="b">
        <v>1</v>
      </c>
      <c r="Q1891" t="s">
        <v>8278</v>
      </c>
      <c r="R1891" s="6">
        <f t="shared" si="263"/>
        <v>6.6000000000000003E-2</v>
      </c>
      <c r="S1891" s="10">
        <f t="shared" si="264"/>
        <v>48.454545454545453</v>
      </c>
      <c r="T1891" t="str">
        <f t="shared" si="265"/>
        <v>music/</v>
      </c>
      <c r="U1891" t="str">
        <f t="shared" si="266"/>
        <v>indie rock</v>
      </c>
      <c r="V1891">
        <f t="shared" si="267"/>
        <v>6</v>
      </c>
      <c r="W1891">
        <f t="shared" si="268"/>
        <v>16</v>
      </c>
    </row>
    <row r="1892" spans="1:23" ht="45" x14ac:dyDescent="0.25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f t="shared" si="269"/>
        <v>41258.577870370369</v>
      </c>
      <c r="K1892">
        <v>1353005528</v>
      </c>
      <c r="L1892" s="14">
        <f t="shared" si="261"/>
        <v>41228.577870370369</v>
      </c>
      <c r="M1892" s="13">
        <f t="shared" si="262"/>
        <v>2012</v>
      </c>
      <c r="N1892" t="b">
        <v>0</v>
      </c>
      <c r="O1892">
        <v>246</v>
      </c>
      <c r="P1892" t="b">
        <v>1</v>
      </c>
      <c r="Q1892" t="s">
        <v>8278</v>
      </c>
      <c r="R1892" s="6">
        <f t="shared" si="263"/>
        <v>0.44584416666666676</v>
      </c>
      <c r="S1892" s="10">
        <f t="shared" si="264"/>
        <v>70.5289837398374</v>
      </c>
      <c r="T1892" t="str">
        <f t="shared" si="265"/>
        <v>music/</v>
      </c>
      <c r="U1892" t="str">
        <f t="shared" si="266"/>
        <v>indie rock</v>
      </c>
      <c r="V1892">
        <f t="shared" si="267"/>
        <v>6</v>
      </c>
      <c r="W1892">
        <f t="shared" si="268"/>
        <v>16</v>
      </c>
    </row>
    <row r="1893" spans="1:23" ht="45" x14ac:dyDescent="0.25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f t="shared" si="269"/>
        <v>40381.041666666664</v>
      </c>
      <c r="K1893">
        <v>1275851354</v>
      </c>
      <c r="L1893" s="14">
        <f t="shared" si="261"/>
        <v>40335.589745370366</v>
      </c>
      <c r="M1893" s="13">
        <f t="shared" si="262"/>
        <v>2010</v>
      </c>
      <c r="N1893" t="b">
        <v>0</v>
      </c>
      <c r="O1893">
        <v>120</v>
      </c>
      <c r="P1893" t="b">
        <v>1</v>
      </c>
      <c r="Q1893" t="s">
        <v>8278</v>
      </c>
      <c r="R1893" s="6">
        <f t="shared" si="263"/>
        <v>5.5500000000000001E-2</v>
      </c>
      <c r="S1893" s="10">
        <f t="shared" si="264"/>
        <v>87.958333333333329</v>
      </c>
      <c r="T1893" t="str">
        <f t="shared" si="265"/>
        <v>music/</v>
      </c>
      <c r="U1893" t="str">
        <f t="shared" si="266"/>
        <v>indie rock</v>
      </c>
      <c r="V1893">
        <f t="shared" si="267"/>
        <v>6</v>
      </c>
      <c r="W1893">
        <f t="shared" si="268"/>
        <v>16</v>
      </c>
    </row>
    <row r="1894" spans="1:23" ht="30" x14ac:dyDescent="0.25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f t="shared" si="269"/>
        <v>40701.429178240738</v>
      </c>
      <c r="K1894">
        <v>1304867881</v>
      </c>
      <c r="L1894" s="14">
        <f t="shared" si="261"/>
        <v>40671.429178240738</v>
      </c>
      <c r="M1894" s="13">
        <f t="shared" si="262"/>
        <v>2011</v>
      </c>
      <c r="N1894" t="b">
        <v>0</v>
      </c>
      <c r="O1894">
        <v>26</v>
      </c>
      <c r="P1894" t="b">
        <v>1</v>
      </c>
      <c r="Q1894" t="s">
        <v>8278</v>
      </c>
      <c r="R1894" s="6">
        <f t="shared" si="263"/>
        <v>0.36599999999999999</v>
      </c>
      <c r="S1894" s="10">
        <f t="shared" si="264"/>
        <v>26.26923076923077</v>
      </c>
      <c r="T1894" t="str">
        <f t="shared" si="265"/>
        <v>music/</v>
      </c>
      <c r="U1894" t="str">
        <f t="shared" si="266"/>
        <v>indie rock</v>
      </c>
      <c r="V1894">
        <f t="shared" si="267"/>
        <v>6</v>
      </c>
      <c r="W1894">
        <f t="shared" si="268"/>
        <v>16</v>
      </c>
    </row>
    <row r="1895" spans="1:23" ht="45" x14ac:dyDescent="0.25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f t="shared" si="269"/>
        <v>40648.957638888889</v>
      </c>
      <c r="K1895">
        <v>1301524585</v>
      </c>
      <c r="L1895" s="14">
        <f t="shared" si="261"/>
        <v>40632.733622685184</v>
      </c>
      <c r="M1895" s="13">
        <f t="shared" si="262"/>
        <v>2011</v>
      </c>
      <c r="N1895" t="b">
        <v>0</v>
      </c>
      <c r="O1895">
        <v>45</v>
      </c>
      <c r="P1895" t="b">
        <v>1</v>
      </c>
      <c r="Q1895" t="s">
        <v>8278</v>
      </c>
      <c r="R1895" s="6">
        <f t="shared" si="263"/>
        <v>0.04</v>
      </c>
      <c r="S1895" s="10">
        <f t="shared" si="264"/>
        <v>57.777777777777779</v>
      </c>
      <c r="T1895" t="str">
        <f t="shared" si="265"/>
        <v>music/</v>
      </c>
      <c r="U1895" t="str">
        <f t="shared" si="266"/>
        <v>indie rock</v>
      </c>
      <c r="V1895">
        <f t="shared" si="267"/>
        <v>6</v>
      </c>
      <c r="W1895">
        <f t="shared" si="268"/>
        <v>16</v>
      </c>
    </row>
    <row r="1896" spans="1:23" x14ac:dyDescent="0.25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f t="shared" si="269"/>
        <v>40951.696562499994</v>
      </c>
      <c r="K1896">
        <v>1326404583</v>
      </c>
      <c r="L1896" s="14">
        <f t="shared" si="261"/>
        <v>40920.696562499994</v>
      </c>
      <c r="M1896" s="13">
        <f t="shared" si="262"/>
        <v>2012</v>
      </c>
      <c r="N1896" t="b">
        <v>0</v>
      </c>
      <c r="O1896">
        <v>20</v>
      </c>
      <c r="P1896" t="b">
        <v>1</v>
      </c>
      <c r="Q1896" t="s">
        <v>8278</v>
      </c>
      <c r="R1896" s="6">
        <f t="shared" si="263"/>
        <v>0.14499999999999999</v>
      </c>
      <c r="S1896" s="10">
        <f t="shared" si="264"/>
        <v>57.25</v>
      </c>
      <c r="T1896" t="str">
        <f t="shared" si="265"/>
        <v>music/</v>
      </c>
      <c r="U1896" t="str">
        <f t="shared" si="266"/>
        <v>indie rock</v>
      </c>
      <c r="V1896">
        <f t="shared" si="267"/>
        <v>6</v>
      </c>
      <c r="W1896">
        <f t="shared" si="268"/>
        <v>16</v>
      </c>
    </row>
    <row r="1897" spans="1:23" ht="45" x14ac:dyDescent="0.25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f t="shared" si="269"/>
        <v>42297.538449074076</v>
      </c>
      <c r="K1897">
        <v>1442771722</v>
      </c>
      <c r="L1897" s="14">
        <f t="shared" si="261"/>
        <v>42267.538449074076</v>
      </c>
      <c r="M1897" s="13">
        <f t="shared" si="262"/>
        <v>2015</v>
      </c>
      <c r="N1897" t="b">
        <v>0</v>
      </c>
      <c r="O1897">
        <v>47</v>
      </c>
      <c r="P1897" t="b">
        <v>1</v>
      </c>
      <c r="Q1897" t="s">
        <v>8278</v>
      </c>
      <c r="R1897" s="6">
        <f t="shared" si="263"/>
        <v>1.7195767195767195E-2</v>
      </c>
      <c r="S1897" s="10">
        <f t="shared" si="264"/>
        <v>196.34042553191489</v>
      </c>
      <c r="T1897" t="str">
        <f t="shared" si="265"/>
        <v>music/</v>
      </c>
      <c r="U1897" t="str">
        <f t="shared" si="266"/>
        <v>indie rock</v>
      </c>
      <c r="V1897">
        <f t="shared" si="267"/>
        <v>6</v>
      </c>
      <c r="W1897">
        <f t="shared" si="268"/>
        <v>16</v>
      </c>
    </row>
    <row r="1898" spans="1:23" ht="45" x14ac:dyDescent="0.25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f t="shared" si="269"/>
        <v>41011.501909722218</v>
      </c>
      <c r="K1898">
        <v>1331658165</v>
      </c>
      <c r="L1898" s="14">
        <f t="shared" si="261"/>
        <v>40981.501909722218</v>
      </c>
      <c r="M1898" s="13">
        <f t="shared" si="262"/>
        <v>2012</v>
      </c>
      <c r="N1898" t="b">
        <v>0</v>
      </c>
      <c r="O1898">
        <v>13</v>
      </c>
      <c r="P1898" t="b">
        <v>1</v>
      </c>
      <c r="Q1898" t="s">
        <v>8278</v>
      </c>
      <c r="R1898" s="6">
        <f t="shared" si="263"/>
        <v>0.23946784922394679</v>
      </c>
      <c r="S1898" s="10">
        <f t="shared" si="264"/>
        <v>43</v>
      </c>
      <c r="T1898" t="str">
        <f t="shared" si="265"/>
        <v>music/</v>
      </c>
      <c r="U1898" t="str">
        <f t="shared" si="266"/>
        <v>indie rock</v>
      </c>
      <c r="V1898">
        <f t="shared" si="267"/>
        <v>6</v>
      </c>
      <c r="W1898">
        <f t="shared" si="268"/>
        <v>16</v>
      </c>
    </row>
    <row r="1899" spans="1:23" ht="45" x14ac:dyDescent="0.25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f t="shared" si="269"/>
        <v>41702.666666666664</v>
      </c>
      <c r="K1899">
        <v>1392040806</v>
      </c>
      <c r="L1899" s="14">
        <f t="shared" si="261"/>
        <v>41680.375069444439</v>
      </c>
      <c r="M1899" s="13">
        <f t="shared" si="262"/>
        <v>2014</v>
      </c>
      <c r="N1899" t="b">
        <v>0</v>
      </c>
      <c r="O1899">
        <v>183</v>
      </c>
      <c r="P1899" t="b">
        <v>1</v>
      </c>
      <c r="Q1899" t="s">
        <v>8278</v>
      </c>
      <c r="R1899" s="6">
        <f t="shared" si="263"/>
        <v>2.4566929133858266E-2</v>
      </c>
      <c r="S1899" s="10">
        <f t="shared" si="264"/>
        <v>35.551912568306008</v>
      </c>
      <c r="T1899" t="str">
        <f t="shared" si="265"/>
        <v>music/</v>
      </c>
      <c r="U1899" t="str">
        <f t="shared" si="266"/>
        <v>indie rock</v>
      </c>
      <c r="V1899">
        <f t="shared" si="267"/>
        <v>6</v>
      </c>
      <c r="W1899">
        <f t="shared" si="268"/>
        <v>16</v>
      </c>
    </row>
    <row r="1900" spans="1:23" ht="45" x14ac:dyDescent="0.25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f t="shared" si="269"/>
        <v>42401.541666666664</v>
      </c>
      <c r="K1900">
        <v>1451277473</v>
      </c>
      <c r="L1900" s="14">
        <f t="shared" si="261"/>
        <v>42365.9846412037</v>
      </c>
      <c r="M1900" s="13">
        <f t="shared" si="262"/>
        <v>2015</v>
      </c>
      <c r="N1900" t="b">
        <v>0</v>
      </c>
      <c r="O1900">
        <v>21</v>
      </c>
      <c r="P1900" t="b">
        <v>1</v>
      </c>
      <c r="Q1900" t="s">
        <v>8278</v>
      </c>
      <c r="R1900" s="6">
        <f t="shared" si="263"/>
        <v>0.44500000000000001</v>
      </c>
      <c r="S1900" s="10">
        <f t="shared" si="264"/>
        <v>68.80952380952381</v>
      </c>
      <c r="T1900" t="str">
        <f t="shared" si="265"/>
        <v>music/</v>
      </c>
      <c r="U1900" t="str">
        <f t="shared" si="266"/>
        <v>indie rock</v>
      </c>
      <c r="V1900">
        <f t="shared" si="267"/>
        <v>6</v>
      </c>
      <c r="W1900">
        <f t="shared" si="268"/>
        <v>16</v>
      </c>
    </row>
    <row r="1901" spans="1:23" ht="45" x14ac:dyDescent="0.25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f t="shared" si="269"/>
        <v>42088.691736111105</v>
      </c>
      <c r="K1901">
        <v>1424730966</v>
      </c>
      <c r="L1901" s="14">
        <f t="shared" si="261"/>
        <v>42058.733402777776</v>
      </c>
      <c r="M1901" s="13">
        <f t="shared" si="262"/>
        <v>2015</v>
      </c>
      <c r="N1901" t="b">
        <v>0</v>
      </c>
      <c r="O1901">
        <v>42</v>
      </c>
      <c r="P1901" t="b">
        <v>1</v>
      </c>
      <c r="Q1901" t="s">
        <v>8278</v>
      </c>
      <c r="R1901" s="6">
        <f t="shared" si="263"/>
        <v>0.33333333333333331</v>
      </c>
      <c r="S1901" s="10">
        <f t="shared" si="264"/>
        <v>28.571428571428573</v>
      </c>
      <c r="T1901" t="str">
        <f t="shared" si="265"/>
        <v>music/</v>
      </c>
      <c r="U1901" t="str">
        <f t="shared" si="266"/>
        <v>indie rock</v>
      </c>
      <c r="V1901">
        <f t="shared" si="267"/>
        <v>6</v>
      </c>
      <c r="W1901">
        <f t="shared" si="268"/>
        <v>16</v>
      </c>
    </row>
    <row r="1902" spans="1:23" ht="45" x14ac:dyDescent="0.25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f t="shared" si="269"/>
        <v>41188.207638888889</v>
      </c>
      <c r="K1902">
        <v>1347137731</v>
      </c>
      <c r="L1902" s="14">
        <f t="shared" si="261"/>
        <v>41160.663553240738</v>
      </c>
      <c r="M1902" s="13">
        <f t="shared" si="262"/>
        <v>2012</v>
      </c>
      <c r="N1902" t="b">
        <v>0</v>
      </c>
      <c r="O1902">
        <v>54</v>
      </c>
      <c r="P1902" t="b">
        <v>1</v>
      </c>
      <c r="Q1902" t="s">
        <v>8278</v>
      </c>
      <c r="R1902" s="6">
        <f t="shared" si="263"/>
        <v>9.3644000000000047E-2</v>
      </c>
      <c r="S1902" s="10">
        <f t="shared" si="264"/>
        <v>50.631666666666668</v>
      </c>
      <c r="T1902" t="str">
        <f t="shared" si="265"/>
        <v>music/</v>
      </c>
      <c r="U1902" t="str">
        <f t="shared" si="266"/>
        <v>indie rock</v>
      </c>
      <c r="V1902">
        <f t="shared" si="267"/>
        <v>6</v>
      </c>
      <c r="W1902">
        <f t="shared" si="268"/>
        <v>16</v>
      </c>
    </row>
    <row r="1903" spans="1:23" ht="45" x14ac:dyDescent="0.25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f t="shared" si="269"/>
        <v>42146.333333333336</v>
      </c>
      <c r="K1903">
        <v>1429707729</v>
      </c>
      <c r="L1903" s="14">
        <f t="shared" si="261"/>
        <v>42116.334826388884</v>
      </c>
      <c r="M1903" s="13">
        <f t="shared" si="262"/>
        <v>2015</v>
      </c>
      <c r="N1903" t="b">
        <v>0</v>
      </c>
      <c r="O1903">
        <v>25</v>
      </c>
      <c r="P1903" t="b">
        <v>0</v>
      </c>
      <c r="Q1903" t="s">
        <v>8293</v>
      </c>
      <c r="R1903" s="6">
        <f t="shared" si="263"/>
        <v>-0.97303030303030302</v>
      </c>
      <c r="S1903" s="10">
        <f t="shared" si="264"/>
        <v>106.8</v>
      </c>
      <c r="T1903" t="str">
        <f t="shared" si="265"/>
        <v>technology/</v>
      </c>
      <c r="U1903" t="str">
        <f t="shared" si="266"/>
        <v>gadgets</v>
      </c>
      <c r="V1903">
        <f t="shared" si="267"/>
        <v>11</v>
      </c>
      <c r="W1903">
        <f t="shared" si="268"/>
        <v>18</v>
      </c>
    </row>
    <row r="1904" spans="1:23" ht="45" x14ac:dyDescent="0.25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f t="shared" si="269"/>
        <v>42067.581562499996</v>
      </c>
      <c r="K1904">
        <v>1422903447</v>
      </c>
      <c r="L1904" s="14">
        <f t="shared" si="261"/>
        <v>42037.581562499996</v>
      </c>
      <c r="M1904" s="13">
        <f t="shared" si="262"/>
        <v>2015</v>
      </c>
      <c r="N1904" t="b">
        <v>0</v>
      </c>
      <c r="O1904">
        <v>3</v>
      </c>
      <c r="P1904" t="b">
        <v>0</v>
      </c>
      <c r="Q1904" t="s">
        <v>8293</v>
      </c>
      <c r="R1904" s="6">
        <f t="shared" si="263"/>
        <v>-0.98799999999999999</v>
      </c>
      <c r="S1904" s="10">
        <f t="shared" si="264"/>
        <v>4</v>
      </c>
      <c r="T1904" t="str">
        <f t="shared" si="265"/>
        <v>technology/</v>
      </c>
      <c r="U1904" t="str">
        <f t="shared" si="266"/>
        <v>gadgets</v>
      </c>
      <c r="V1904">
        <f t="shared" si="267"/>
        <v>11</v>
      </c>
      <c r="W1904">
        <f t="shared" si="268"/>
        <v>18</v>
      </c>
    </row>
    <row r="1905" spans="1:23" ht="45" x14ac:dyDescent="0.25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f t="shared" si="269"/>
        <v>42762.562395833331</v>
      </c>
      <c r="K1905">
        <v>1480357791</v>
      </c>
      <c r="L1905" s="14">
        <f t="shared" si="261"/>
        <v>42702.562395833331</v>
      </c>
      <c r="M1905" s="13">
        <f t="shared" si="262"/>
        <v>2016</v>
      </c>
      <c r="N1905" t="b">
        <v>0</v>
      </c>
      <c r="O1905">
        <v>41</v>
      </c>
      <c r="P1905" t="b">
        <v>0</v>
      </c>
      <c r="Q1905" t="s">
        <v>8293</v>
      </c>
      <c r="R1905" s="6">
        <f t="shared" si="263"/>
        <v>-0.53400000000000003</v>
      </c>
      <c r="S1905" s="10">
        <f t="shared" si="264"/>
        <v>34.097560975609753</v>
      </c>
      <c r="T1905" t="str">
        <f t="shared" si="265"/>
        <v>technology/</v>
      </c>
      <c r="U1905" t="str">
        <f t="shared" si="266"/>
        <v>gadgets</v>
      </c>
      <c r="V1905">
        <f t="shared" si="267"/>
        <v>11</v>
      </c>
      <c r="W1905">
        <f t="shared" si="268"/>
        <v>18</v>
      </c>
    </row>
    <row r="1906" spans="1:23" ht="45" x14ac:dyDescent="0.25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f t="shared" si="269"/>
        <v>42371.477094907408</v>
      </c>
      <c r="K1906">
        <v>1447864021</v>
      </c>
      <c r="L1906" s="14">
        <f t="shared" si="261"/>
        <v>42326.477094907408</v>
      </c>
      <c r="M1906" s="13">
        <f t="shared" si="262"/>
        <v>2015</v>
      </c>
      <c r="N1906" t="b">
        <v>0</v>
      </c>
      <c r="O1906">
        <v>2</v>
      </c>
      <c r="P1906" t="b">
        <v>0</v>
      </c>
      <c r="Q1906" t="s">
        <v>8293</v>
      </c>
      <c r="R1906" s="6">
        <f t="shared" si="263"/>
        <v>-0.999</v>
      </c>
      <c r="S1906" s="10">
        <f t="shared" si="264"/>
        <v>25</v>
      </c>
      <c r="T1906" t="str">
        <f t="shared" si="265"/>
        <v>technology/</v>
      </c>
      <c r="U1906" t="str">
        <f t="shared" si="266"/>
        <v>gadgets</v>
      </c>
      <c r="V1906">
        <f t="shared" si="267"/>
        <v>11</v>
      </c>
      <c r="W1906">
        <f t="shared" si="268"/>
        <v>18</v>
      </c>
    </row>
    <row r="1907" spans="1:23" ht="45" x14ac:dyDescent="0.25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f t="shared" si="269"/>
        <v>41889.717523148145</v>
      </c>
      <c r="K1907">
        <v>1407535994</v>
      </c>
      <c r="L1907" s="14">
        <f t="shared" si="261"/>
        <v>41859.717523148145</v>
      </c>
      <c r="M1907" s="13">
        <f t="shared" si="262"/>
        <v>2014</v>
      </c>
      <c r="N1907" t="b">
        <v>0</v>
      </c>
      <c r="O1907">
        <v>4</v>
      </c>
      <c r="P1907" t="b">
        <v>0</v>
      </c>
      <c r="Q1907" t="s">
        <v>8293</v>
      </c>
      <c r="R1907" s="6">
        <f t="shared" si="263"/>
        <v>-0.99831999999999999</v>
      </c>
      <c r="S1907" s="10">
        <f t="shared" si="264"/>
        <v>10.5</v>
      </c>
      <c r="T1907" t="str">
        <f t="shared" si="265"/>
        <v>technology/</v>
      </c>
      <c r="U1907" t="str">
        <f t="shared" si="266"/>
        <v>gadgets</v>
      </c>
      <c r="V1907">
        <f t="shared" si="267"/>
        <v>11</v>
      </c>
      <c r="W1907">
        <f t="shared" si="268"/>
        <v>18</v>
      </c>
    </row>
    <row r="1908" spans="1:23" ht="45" x14ac:dyDescent="0.25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f t="shared" si="269"/>
        <v>42544.462766203702</v>
      </c>
      <c r="K1908">
        <v>1464105983</v>
      </c>
      <c r="L1908" s="14">
        <f t="shared" si="261"/>
        <v>42514.462766203702</v>
      </c>
      <c r="M1908" s="13">
        <f t="shared" si="262"/>
        <v>2016</v>
      </c>
      <c r="N1908" t="b">
        <v>0</v>
      </c>
      <c r="O1908">
        <v>99</v>
      </c>
      <c r="P1908" t="b">
        <v>0</v>
      </c>
      <c r="Q1908" t="s">
        <v>8293</v>
      </c>
      <c r="R1908" s="6">
        <f t="shared" si="263"/>
        <v>-0.57240000000000002</v>
      </c>
      <c r="S1908" s="10">
        <f t="shared" si="264"/>
        <v>215.95959595959596</v>
      </c>
      <c r="T1908" t="str">
        <f t="shared" si="265"/>
        <v>technology/</v>
      </c>
      <c r="U1908" t="str">
        <f t="shared" si="266"/>
        <v>gadgets</v>
      </c>
      <c r="V1908">
        <f t="shared" si="267"/>
        <v>11</v>
      </c>
      <c r="W1908">
        <f t="shared" si="268"/>
        <v>18</v>
      </c>
    </row>
    <row r="1909" spans="1:23" ht="45" x14ac:dyDescent="0.25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f t="shared" si="269"/>
        <v>41782.378761574073</v>
      </c>
      <c r="K1909">
        <v>1399557925</v>
      </c>
      <c r="L1909" s="14">
        <f t="shared" si="261"/>
        <v>41767.378761574073</v>
      </c>
      <c r="M1909" s="13">
        <f t="shared" si="262"/>
        <v>2014</v>
      </c>
      <c r="N1909" t="b">
        <v>0</v>
      </c>
      <c r="O1909">
        <v>4</v>
      </c>
      <c r="P1909" t="b">
        <v>0</v>
      </c>
      <c r="Q1909" t="s">
        <v>8293</v>
      </c>
      <c r="R1909" s="6">
        <f t="shared" si="263"/>
        <v>-0.99716666666666665</v>
      </c>
      <c r="S1909" s="10">
        <f t="shared" si="264"/>
        <v>21.25</v>
      </c>
      <c r="T1909" t="str">
        <f t="shared" si="265"/>
        <v>technology/</v>
      </c>
      <c r="U1909" t="str">
        <f t="shared" si="266"/>
        <v>gadgets</v>
      </c>
      <c r="V1909">
        <f t="shared" si="267"/>
        <v>11</v>
      </c>
      <c r="W1909">
        <f t="shared" si="268"/>
        <v>18</v>
      </c>
    </row>
    <row r="1910" spans="1:23" ht="45" x14ac:dyDescent="0.25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f t="shared" si="269"/>
        <v>42733.709490740737</v>
      </c>
      <c r="K1910">
        <v>1480456900</v>
      </c>
      <c r="L1910" s="14">
        <f t="shared" si="261"/>
        <v>42703.709490740737</v>
      </c>
      <c r="M1910" s="13">
        <f t="shared" si="262"/>
        <v>2016</v>
      </c>
      <c r="N1910" t="b">
        <v>0</v>
      </c>
      <c r="O1910">
        <v>4</v>
      </c>
      <c r="P1910" t="b">
        <v>0</v>
      </c>
      <c r="Q1910" t="s">
        <v>8293</v>
      </c>
      <c r="R1910" s="6">
        <f t="shared" si="263"/>
        <v>-0.98268</v>
      </c>
      <c r="S1910" s="10">
        <f t="shared" si="264"/>
        <v>108.25</v>
      </c>
      <c r="T1910" t="str">
        <f t="shared" si="265"/>
        <v>technology/</v>
      </c>
      <c r="U1910" t="str">
        <f t="shared" si="266"/>
        <v>gadgets</v>
      </c>
      <c r="V1910">
        <f t="shared" si="267"/>
        <v>11</v>
      </c>
      <c r="W1910">
        <f t="shared" si="268"/>
        <v>18</v>
      </c>
    </row>
    <row r="1911" spans="1:23" ht="45" x14ac:dyDescent="0.25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f t="shared" si="269"/>
        <v>41935.220821759256</v>
      </c>
      <c r="K1911">
        <v>1411467479</v>
      </c>
      <c r="L1911" s="14">
        <f t="shared" si="261"/>
        <v>41905.220821759256</v>
      </c>
      <c r="M1911" s="13">
        <f t="shared" si="262"/>
        <v>2014</v>
      </c>
      <c r="N1911" t="b">
        <v>0</v>
      </c>
      <c r="O1911">
        <v>38</v>
      </c>
      <c r="P1911" t="b">
        <v>0</v>
      </c>
      <c r="Q1911" t="s">
        <v>8293</v>
      </c>
      <c r="R1911" s="6">
        <f t="shared" si="263"/>
        <v>-0.85888571428571425</v>
      </c>
      <c r="S1911" s="10">
        <f t="shared" si="264"/>
        <v>129.97368421052633</v>
      </c>
      <c r="T1911" t="str">
        <f t="shared" si="265"/>
        <v>technology/</v>
      </c>
      <c r="U1911" t="str">
        <f t="shared" si="266"/>
        <v>gadgets</v>
      </c>
      <c r="V1911">
        <f t="shared" si="267"/>
        <v>11</v>
      </c>
      <c r="W1911">
        <f t="shared" si="268"/>
        <v>18</v>
      </c>
    </row>
    <row r="1912" spans="1:23" ht="45" x14ac:dyDescent="0.25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f t="shared" si="269"/>
        <v>42308.739583333336</v>
      </c>
      <c r="K1912">
        <v>1442531217</v>
      </c>
      <c r="L1912" s="14">
        <f t="shared" si="261"/>
        <v>42264.754826388882</v>
      </c>
      <c r="M1912" s="13">
        <f t="shared" si="262"/>
        <v>2015</v>
      </c>
      <c r="N1912" t="b">
        <v>0</v>
      </c>
      <c r="O1912">
        <v>285</v>
      </c>
      <c r="P1912" t="b">
        <v>0</v>
      </c>
      <c r="Q1912" t="s">
        <v>8293</v>
      </c>
      <c r="R1912" s="6">
        <f t="shared" si="263"/>
        <v>-0.60604705882352938</v>
      </c>
      <c r="S1912" s="10">
        <f t="shared" si="264"/>
        <v>117.49473684210527</v>
      </c>
      <c r="T1912" t="str">
        <f t="shared" si="265"/>
        <v>technology/</v>
      </c>
      <c r="U1912" t="str">
        <f t="shared" si="266"/>
        <v>gadgets</v>
      </c>
      <c r="V1912">
        <f t="shared" si="267"/>
        <v>11</v>
      </c>
      <c r="W1912">
        <f t="shared" si="268"/>
        <v>18</v>
      </c>
    </row>
    <row r="1913" spans="1:23" ht="45" x14ac:dyDescent="0.25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f t="shared" si="269"/>
        <v>41859.825624999998</v>
      </c>
      <c r="K1913">
        <v>1404953334</v>
      </c>
      <c r="L1913" s="14">
        <f t="shared" si="261"/>
        <v>41829.825624999998</v>
      </c>
      <c r="M1913" s="13">
        <f t="shared" si="262"/>
        <v>2014</v>
      </c>
      <c r="N1913" t="b">
        <v>0</v>
      </c>
      <c r="O1913">
        <v>1</v>
      </c>
      <c r="P1913" t="b">
        <v>0</v>
      </c>
      <c r="Q1913" t="s">
        <v>8293</v>
      </c>
      <c r="R1913" s="6">
        <f t="shared" si="263"/>
        <v>-0.99976470588235289</v>
      </c>
      <c r="S1913" s="10">
        <f t="shared" si="264"/>
        <v>10</v>
      </c>
      <c r="T1913" t="str">
        <f t="shared" si="265"/>
        <v>technology/</v>
      </c>
      <c r="U1913" t="str">
        <f t="shared" si="266"/>
        <v>gadgets</v>
      </c>
      <c r="V1913">
        <f t="shared" si="267"/>
        <v>11</v>
      </c>
      <c r="W1913">
        <f t="shared" si="268"/>
        <v>18</v>
      </c>
    </row>
    <row r="1914" spans="1:23" ht="45" x14ac:dyDescent="0.25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f t="shared" si="269"/>
        <v>42159.018055555549</v>
      </c>
      <c r="K1914">
        <v>1430803560</v>
      </c>
      <c r="L1914" s="14">
        <f t="shared" si="261"/>
        <v>42129.018055555549</v>
      </c>
      <c r="M1914" s="13">
        <f t="shared" si="262"/>
        <v>2015</v>
      </c>
      <c r="N1914" t="b">
        <v>0</v>
      </c>
      <c r="O1914">
        <v>42</v>
      </c>
      <c r="P1914" t="b">
        <v>0</v>
      </c>
      <c r="Q1914" t="s">
        <v>8293</v>
      </c>
      <c r="R1914" s="6">
        <f t="shared" si="263"/>
        <v>-0.40699999999999997</v>
      </c>
      <c r="S1914" s="10">
        <f t="shared" si="264"/>
        <v>70.595238095238102</v>
      </c>
      <c r="T1914" t="str">
        <f t="shared" si="265"/>
        <v>technology/</v>
      </c>
      <c r="U1914" t="str">
        <f t="shared" si="266"/>
        <v>gadgets</v>
      </c>
      <c r="V1914">
        <f t="shared" si="267"/>
        <v>11</v>
      </c>
      <c r="W1914">
        <f t="shared" si="268"/>
        <v>18</v>
      </c>
    </row>
    <row r="1915" spans="1:23" ht="30" x14ac:dyDescent="0.25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f t="shared" si="269"/>
        <v>41920.302986111106</v>
      </c>
      <c r="K1915">
        <v>1410178578</v>
      </c>
      <c r="L1915" s="14">
        <f t="shared" si="261"/>
        <v>41890.302986111106</v>
      </c>
      <c r="M1915" s="13">
        <f t="shared" si="262"/>
        <v>2014</v>
      </c>
      <c r="N1915" t="b">
        <v>0</v>
      </c>
      <c r="O1915">
        <v>26</v>
      </c>
      <c r="P1915" t="b">
        <v>0</v>
      </c>
      <c r="Q1915" t="s">
        <v>8293</v>
      </c>
      <c r="R1915" s="6">
        <f t="shared" si="263"/>
        <v>-0.98672916666666666</v>
      </c>
      <c r="S1915" s="10">
        <f t="shared" si="264"/>
        <v>24.5</v>
      </c>
      <c r="T1915" t="str">
        <f t="shared" si="265"/>
        <v>technology/</v>
      </c>
      <c r="U1915" t="str">
        <f t="shared" si="266"/>
        <v>gadgets</v>
      </c>
      <c r="V1915">
        <f t="shared" si="267"/>
        <v>11</v>
      </c>
      <c r="W1915">
        <f t="shared" si="268"/>
        <v>18</v>
      </c>
    </row>
    <row r="1916" spans="1:23" ht="45" x14ac:dyDescent="0.25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f t="shared" si="269"/>
        <v>41943.957638888889</v>
      </c>
      <c r="K1916">
        <v>1413519073</v>
      </c>
      <c r="L1916" s="14">
        <f t="shared" si="261"/>
        <v>41928.966122685182</v>
      </c>
      <c r="M1916" s="13">
        <f t="shared" si="262"/>
        <v>2014</v>
      </c>
      <c r="N1916" t="b">
        <v>0</v>
      </c>
      <c r="O1916">
        <v>2</v>
      </c>
      <c r="P1916" t="b">
        <v>0</v>
      </c>
      <c r="Q1916" t="s">
        <v>8293</v>
      </c>
      <c r="R1916" s="6">
        <f t="shared" si="263"/>
        <v>-0.90990990990990994</v>
      </c>
      <c r="S1916" s="10">
        <f t="shared" si="264"/>
        <v>30</v>
      </c>
      <c r="T1916" t="str">
        <f t="shared" si="265"/>
        <v>technology/</v>
      </c>
      <c r="U1916" t="str">
        <f t="shared" si="266"/>
        <v>gadgets</v>
      </c>
      <c r="V1916">
        <f t="shared" si="267"/>
        <v>11</v>
      </c>
      <c r="W1916">
        <f t="shared" si="268"/>
        <v>18</v>
      </c>
    </row>
    <row r="1917" spans="1:23" ht="45" x14ac:dyDescent="0.25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f t="shared" si="269"/>
        <v>41883.840532407405</v>
      </c>
      <c r="K1917">
        <v>1407892222</v>
      </c>
      <c r="L1917" s="14">
        <f t="shared" si="261"/>
        <v>41863.840532407405</v>
      </c>
      <c r="M1917" s="13">
        <f t="shared" si="262"/>
        <v>2014</v>
      </c>
      <c r="N1917" t="b">
        <v>0</v>
      </c>
      <c r="O1917">
        <v>4</v>
      </c>
      <c r="P1917" t="b">
        <v>0</v>
      </c>
      <c r="Q1917" t="s">
        <v>8293</v>
      </c>
      <c r="R1917" s="6">
        <f t="shared" si="263"/>
        <v>-0.98399999999999999</v>
      </c>
      <c r="S1917" s="10">
        <f t="shared" si="264"/>
        <v>2</v>
      </c>
      <c r="T1917" t="str">
        <f t="shared" si="265"/>
        <v>technology/</v>
      </c>
      <c r="U1917" t="str">
        <f t="shared" si="266"/>
        <v>gadgets</v>
      </c>
      <c r="V1917">
        <f t="shared" si="267"/>
        <v>11</v>
      </c>
      <c r="W1917">
        <f t="shared" si="268"/>
        <v>18</v>
      </c>
    </row>
    <row r="1918" spans="1:23" ht="30" x14ac:dyDescent="0.25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f t="shared" si="269"/>
        <v>42681.550636574073</v>
      </c>
      <c r="K1918">
        <v>1476378775</v>
      </c>
      <c r="L1918" s="14">
        <f t="shared" si="261"/>
        <v>42656.508969907409</v>
      </c>
      <c r="M1918" s="13">
        <f t="shared" si="262"/>
        <v>2016</v>
      </c>
      <c r="N1918" t="b">
        <v>0</v>
      </c>
      <c r="O1918">
        <v>6</v>
      </c>
      <c r="P1918" t="b">
        <v>0</v>
      </c>
      <c r="Q1918" t="s">
        <v>8293</v>
      </c>
      <c r="R1918" s="6">
        <f t="shared" si="263"/>
        <v>-0.99490000000000001</v>
      </c>
      <c r="S1918" s="10">
        <f t="shared" si="264"/>
        <v>17</v>
      </c>
      <c r="T1918" t="str">
        <f t="shared" si="265"/>
        <v>technology/</v>
      </c>
      <c r="U1918" t="str">
        <f t="shared" si="266"/>
        <v>gadgets</v>
      </c>
      <c r="V1918">
        <f t="shared" si="267"/>
        <v>11</v>
      </c>
      <c r="W1918">
        <f t="shared" si="268"/>
        <v>18</v>
      </c>
    </row>
    <row r="1919" spans="1:23" ht="30" x14ac:dyDescent="0.25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f t="shared" si="269"/>
        <v>42776.06172453703</v>
      </c>
      <c r="K1919">
        <v>1484116133</v>
      </c>
      <c r="L1919" s="14">
        <f t="shared" si="261"/>
        <v>42746.06172453703</v>
      </c>
      <c r="M1919" s="13">
        <f t="shared" si="262"/>
        <v>2017</v>
      </c>
      <c r="N1919" t="b">
        <v>0</v>
      </c>
      <c r="O1919">
        <v>70</v>
      </c>
      <c r="P1919" t="b">
        <v>0</v>
      </c>
      <c r="Q1919" t="s">
        <v>8293</v>
      </c>
      <c r="R1919" s="6">
        <f t="shared" si="263"/>
        <v>-0.47429487179487179</v>
      </c>
      <c r="S1919" s="10">
        <f t="shared" si="264"/>
        <v>2928.9285714285716</v>
      </c>
      <c r="T1919" t="str">
        <f t="shared" si="265"/>
        <v>technology/</v>
      </c>
      <c r="U1919" t="str">
        <f t="shared" si="266"/>
        <v>gadgets</v>
      </c>
      <c r="V1919">
        <f t="shared" si="267"/>
        <v>11</v>
      </c>
      <c r="W1919">
        <f t="shared" si="268"/>
        <v>18</v>
      </c>
    </row>
    <row r="1920" spans="1:23" ht="45" x14ac:dyDescent="0.25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f t="shared" si="269"/>
        <v>41863.581608796296</v>
      </c>
      <c r="K1920">
        <v>1404845851</v>
      </c>
      <c r="L1920" s="14">
        <f t="shared" si="261"/>
        <v>41828.581608796296</v>
      </c>
      <c r="M1920" s="13">
        <f t="shared" si="262"/>
        <v>2014</v>
      </c>
      <c r="N1920" t="b">
        <v>0</v>
      </c>
      <c r="O1920">
        <v>9</v>
      </c>
      <c r="P1920" t="b">
        <v>0</v>
      </c>
      <c r="Q1920" t="s">
        <v>8293</v>
      </c>
      <c r="R1920" s="6">
        <f t="shared" si="263"/>
        <v>-0.98960000000000004</v>
      </c>
      <c r="S1920" s="10">
        <f t="shared" si="264"/>
        <v>28.888888888888889</v>
      </c>
      <c r="T1920" t="str">
        <f t="shared" si="265"/>
        <v>technology/</v>
      </c>
      <c r="U1920" t="str">
        <f t="shared" si="266"/>
        <v>gadgets</v>
      </c>
      <c r="V1920">
        <f t="shared" si="267"/>
        <v>11</v>
      </c>
      <c r="W1920">
        <f t="shared" si="268"/>
        <v>18</v>
      </c>
    </row>
    <row r="1921" spans="1:23" ht="45" x14ac:dyDescent="0.25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f t="shared" si="269"/>
        <v>42143.667233796295</v>
      </c>
      <c r="K1921">
        <v>1429477249</v>
      </c>
      <c r="L1921" s="14">
        <f t="shared" si="261"/>
        <v>42113.667233796295</v>
      </c>
      <c r="M1921" s="13">
        <f t="shared" si="262"/>
        <v>2015</v>
      </c>
      <c r="N1921" t="b">
        <v>0</v>
      </c>
      <c r="O1921">
        <v>8</v>
      </c>
      <c r="P1921" t="b">
        <v>0</v>
      </c>
      <c r="Q1921" t="s">
        <v>8293</v>
      </c>
      <c r="R1921" s="6">
        <f t="shared" si="263"/>
        <v>-0.52600000000000002</v>
      </c>
      <c r="S1921" s="10">
        <f t="shared" si="264"/>
        <v>29.625</v>
      </c>
      <c r="T1921" t="str">
        <f t="shared" si="265"/>
        <v>technology/</v>
      </c>
      <c r="U1921" t="str">
        <f t="shared" si="266"/>
        <v>gadgets</v>
      </c>
      <c r="V1921">
        <f t="shared" si="267"/>
        <v>11</v>
      </c>
      <c r="W1921">
        <f t="shared" si="268"/>
        <v>18</v>
      </c>
    </row>
    <row r="1922" spans="1:23" ht="30" x14ac:dyDescent="0.25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f t="shared" si="269"/>
        <v>42298.749999999993</v>
      </c>
      <c r="K1922">
        <v>1443042061</v>
      </c>
      <c r="L1922" s="14">
        <f t="shared" si="261"/>
        <v>42270.66737268518</v>
      </c>
      <c r="M1922" s="13">
        <f t="shared" si="262"/>
        <v>2015</v>
      </c>
      <c r="N1922" t="b">
        <v>0</v>
      </c>
      <c r="O1922">
        <v>105</v>
      </c>
      <c r="P1922" t="b">
        <v>0</v>
      </c>
      <c r="Q1922" t="s">
        <v>8293</v>
      </c>
      <c r="R1922" s="6">
        <f t="shared" si="263"/>
        <v>-0.56969999999999998</v>
      </c>
      <c r="S1922" s="10">
        <f t="shared" si="264"/>
        <v>40.980952380952381</v>
      </c>
      <c r="T1922" t="str">
        <f t="shared" si="265"/>
        <v>technology/</v>
      </c>
      <c r="U1922" t="str">
        <f t="shared" si="266"/>
        <v>gadgets</v>
      </c>
      <c r="V1922">
        <f t="shared" si="267"/>
        <v>11</v>
      </c>
      <c r="W1922">
        <f t="shared" si="268"/>
        <v>18</v>
      </c>
    </row>
    <row r="1923" spans="1:23" ht="30" x14ac:dyDescent="0.25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f t="shared" si="269"/>
        <v>41104.013229166667</v>
      </c>
      <c r="K1923">
        <v>1339651143</v>
      </c>
      <c r="L1923" s="14">
        <f t="shared" ref="L1923:L1986" si="270">(K1923/86400)+25569+(-5/24)</f>
        <v>41074.013229166667</v>
      </c>
      <c r="M1923" s="13">
        <f t="shared" ref="M1923:M1986" si="271">YEAR(L1923)</f>
        <v>2012</v>
      </c>
      <c r="N1923" t="b">
        <v>0</v>
      </c>
      <c r="O1923">
        <v>38</v>
      </c>
      <c r="P1923" t="b">
        <v>1</v>
      </c>
      <c r="Q1923" t="s">
        <v>8278</v>
      </c>
      <c r="R1923" s="6">
        <f t="shared" ref="R1923:R1986" si="272">(E1923-D1923)/D1923</f>
        <v>0.36799999999999999</v>
      </c>
      <c r="S1923" s="10">
        <f t="shared" ref="S1923:S1986" si="273">E1923/O1923</f>
        <v>54</v>
      </c>
      <c r="T1923" t="str">
        <f t="shared" ref="T1923:T1986" si="274">LEFT(Q1923,V1923)</f>
        <v>music/</v>
      </c>
      <c r="U1923" t="str">
        <f t="shared" ref="U1923:U1986" si="275">RIGHT(Q1923, W1923-V1923)</f>
        <v>indie rock</v>
      </c>
      <c r="V1923">
        <f t="shared" ref="V1923:V1986" si="276">FIND("/",Q1923)</f>
        <v>6</v>
      </c>
      <c r="W1923">
        <f t="shared" ref="W1923:W1986" si="277">LEN(Q1923)</f>
        <v>16</v>
      </c>
    </row>
    <row r="1924" spans="1:23" ht="45" x14ac:dyDescent="0.25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f t="shared" ref="J1924:J1987" si="278">(I1924/86400)+25569+(-5/24)</f>
        <v>41620.047534722216</v>
      </c>
      <c r="K1924">
        <v>1384236507</v>
      </c>
      <c r="L1924" s="14">
        <f t="shared" si="270"/>
        <v>41590.047534722216</v>
      </c>
      <c r="M1924" s="13">
        <f t="shared" si="271"/>
        <v>2013</v>
      </c>
      <c r="N1924" t="b">
        <v>0</v>
      </c>
      <c r="O1924">
        <v>64</v>
      </c>
      <c r="P1924" t="b">
        <v>1</v>
      </c>
      <c r="Q1924" t="s">
        <v>8278</v>
      </c>
      <c r="R1924" s="6">
        <f t="shared" si="272"/>
        <v>0.1555</v>
      </c>
      <c r="S1924" s="10">
        <f t="shared" si="273"/>
        <v>36.109375</v>
      </c>
      <c r="T1924" t="str">
        <f t="shared" si="274"/>
        <v>music/</v>
      </c>
      <c r="U1924" t="str">
        <f t="shared" si="275"/>
        <v>indie rock</v>
      </c>
      <c r="V1924">
        <f t="shared" si="276"/>
        <v>6</v>
      </c>
      <c r="W1924">
        <f t="shared" si="277"/>
        <v>16</v>
      </c>
    </row>
    <row r="1925" spans="1:23" ht="30" x14ac:dyDescent="0.25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f t="shared" si="278"/>
        <v>40812.999305555553</v>
      </c>
      <c r="K1925">
        <v>1313612532</v>
      </c>
      <c r="L1925" s="14">
        <f t="shared" si="270"/>
        <v>40772.640416666662</v>
      </c>
      <c r="M1925" s="13">
        <f t="shared" si="271"/>
        <v>2011</v>
      </c>
      <c r="N1925" t="b">
        <v>0</v>
      </c>
      <c r="O1925">
        <v>13</v>
      </c>
      <c r="P1925" t="b">
        <v>1</v>
      </c>
      <c r="Q1925" t="s">
        <v>8278</v>
      </c>
      <c r="R1925" s="6">
        <f t="shared" si="272"/>
        <v>1.4079999999999999</v>
      </c>
      <c r="S1925" s="10">
        <f t="shared" si="273"/>
        <v>23.153846153846153</v>
      </c>
      <c r="T1925" t="str">
        <f t="shared" si="274"/>
        <v>music/</v>
      </c>
      <c r="U1925" t="str">
        <f t="shared" si="275"/>
        <v>indie rock</v>
      </c>
      <c r="V1925">
        <f t="shared" si="276"/>
        <v>6</v>
      </c>
      <c r="W1925">
        <f t="shared" si="277"/>
        <v>16</v>
      </c>
    </row>
    <row r="1926" spans="1:23" ht="45" x14ac:dyDescent="0.25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f t="shared" si="278"/>
        <v>41654.606249999997</v>
      </c>
      <c r="K1926">
        <v>1387390555</v>
      </c>
      <c r="L1926" s="14">
        <f t="shared" si="270"/>
        <v>41626.552719907406</v>
      </c>
      <c r="M1926" s="13">
        <f t="shared" si="271"/>
        <v>2013</v>
      </c>
      <c r="N1926" t="b">
        <v>0</v>
      </c>
      <c r="O1926">
        <v>33</v>
      </c>
      <c r="P1926" t="b">
        <v>1</v>
      </c>
      <c r="Q1926" t="s">
        <v>8278</v>
      </c>
      <c r="R1926" s="6">
        <f t="shared" si="272"/>
        <v>0.14399999999999999</v>
      </c>
      <c r="S1926" s="10">
        <f t="shared" si="273"/>
        <v>104</v>
      </c>
      <c r="T1926" t="str">
        <f t="shared" si="274"/>
        <v>music/</v>
      </c>
      <c r="U1926" t="str">
        <f t="shared" si="275"/>
        <v>indie rock</v>
      </c>
      <c r="V1926">
        <f t="shared" si="276"/>
        <v>6</v>
      </c>
      <c r="W1926">
        <f t="shared" si="277"/>
        <v>16</v>
      </c>
    </row>
    <row r="1927" spans="1:23" ht="30" x14ac:dyDescent="0.25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f t="shared" si="278"/>
        <v>41557.791666666664</v>
      </c>
      <c r="K1927">
        <v>1379540288</v>
      </c>
      <c r="L1927" s="14">
        <f t="shared" si="270"/>
        <v>41535.693148148144</v>
      </c>
      <c r="M1927" s="13">
        <f t="shared" si="271"/>
        <v>2013</v>
      </c>
      <c r="N1927" t="b">
        <v>0</v>
      </c>
      <c r="O1927">
        <v>52</v>
      </c>
      <c r="P1927" t="b">
        <v>1</v>
      </c>
      <c r="Q1927" t="s">
        <v>8278</v>
      </c>
      <c r="R1927" s="6">
        <f t="shared" si="272"/>
        <v>0.10333333333333333</v>
      </c>
      <c r="S1927" s="10">
        <f t="shared" si="273"/>
        <v>31.826923076923077</v>
      </c>
      <c r="T1927" t="str">
        <f t="shared" si="274"/>
        <v>music/</v>
      </c>
      <c r="U1927" t="str">
        <f t="shared" si="275"/>
        <v>indie rock</v>
      </c>
      <c r="V1927">
        <f t="shared" si="276"/>
        <v>6</v>
      </c>
      <c r="W1927">
        <f t="shared" si="277"/>
        <v>16</v>
      </c>
    </row>
    <row r="1928" spans="1:23" ht="45" x14ac:dyDescent="0.25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f t="shared" si="278"/>
        <v>40483.80972222222</v>
      </c>
      <c r="K1928">
        <v>1286319256</v>
      </c>
      <c r="L1928" s="14">
        <f t="shared" si="270"/>
        <v>40456.746018518512</v>
      </c>
      <c r="M1928" s="13">
        <f t="shared" si="271"/>
        <v>2010</v>
      </c>
      <c r="N1928" t="b">
        <v>0</v>
      </c>
      <c r="O1928">
        <v>107</v>
      </c>
      <c r="P1928" t="b">
        <v>1</v>
      </c>
      <c r="Q1928" t="s">
        <v>8278</v>
      </c>
      <c r="R1928" s="6">
        <f t="shared" si="272"/>
        <v>0.95379333333333338</v>
      </c>
      <c r="S1928" s="10">
        <f t="shared" si="273"/>
        <v>27.3896261682243</v>
      </c>
      <c r="T1928" t="str">
        <f t="shared" si="274"/>
        <v>music/</v>
      </c>
      <c r="U1928" t="str">
        <f t="shared" si="275"/>
        <v>indie rock</v>
      </c>
      <c r="V1928">
        <f t="shared" si="276"/>
        <v>6</v>
      </c>
      <c r="W1928">
        <f t="shared" si="277"/>
        <v>16</v>
      </c>
    </row>
    <row r="1929" spans="1:23" x14ac:dyDescent="0.25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f t="shared" si="278"/>
        <v>40975.999305555553</v>
      </c>
      <c r="K1929">
        <v>1329856839</v>
      </c>
      <c r="L1929" s="14">
        <f t="shared" si="270"/>
        <v>40960.653229166666</v>
      </c>
      <c r="M1929" s="13">
        <f t="shared" si="271"/>
        <v>2012</v>
      </c>
      <c r="N1929" t="b">
        <v>0</v>
      </c>
      <c r="O1929">
        <v>11</v>
      </c>
      <c r="P1929" t="b">
        <v>1</v>
      </c>
      <c r="Q1929" t="s">
        <v>8278</v>
      </c>
      <c r="R1929" s="6">
        <f t="shared" si="272"/>
        <v>3.3333333333333333E-2</v>
      </c>
      <c r="S1929" s="10">
        <f t="shared" si="273"/>
        <v>56.363636363636367</v>
      </c>
      <c r="T1929" t="str">
        <f t="shared" si="274"/>
        <v>music/</v>
      </c>
      <c r="U1929" t="str">
        <f t="shared" si="275"/>
        <v>indie rock</v>
      </c>
      <c r="V1929">
        <f t="shared" si="276"/>
        <v>6</v>
      </c>
      <c r="W1929">
        <f t="shared" si="277"/>
        <v>16</v>
      </c>
    </row>
    <row r="1930" spans="1:23" ht="30" x14ac:dyDescent="0.25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f t="shared" si="278"/>
        <v>41401.439745370364</v>
      </c>
      <c r="K1930">
        <v>1365348794</v>
      </c>
      <c r="L1930" s="14">
        <f t="shared" si="270"/>
        <v>41371.439745370364</v>
      </c>
      <c r="M1930" s="13">
        <f t="shared" si="271"/>
        <v>2013</v>
      </c>
      <c r="N1930" t="b">
        <v>0</v>
      </c>
      <c r="O1930">
        <v>34</v>
      </c>
      <c r="P1930" t="b">
        <v>1</v>
      </c>
      <c r="Q1930" t="s">
        <v>8278</v>
      </c>
      <c r="R1930" s="6">
        <f t="shared" si="272"/>
        <v>3.1372549019607843E-2</v>
      </c>
      <c r="S1930" s="10">
        <f t="shared" si="273"/>
        <v>77.352941176470594</v>
      </c>
      <c r="T1930" t="str">
        <f t="shared" si="274"/>
        <v>music/</v>
      </c>
      <c r="U1930" t="str">
        <f t="shared" si="275"/>
        <v>indie rock</v>
      </c>
      <c r="V1930">
        <f t="shared" si="276"/>
        <v>6</v>
      </c>
      <c r="W1930">
        <f t="shared" si="277"/>
        <v>16</v>
      </c>
    </row>
    <row r="1931" spans="1:23" ht="45" x14ac:dyDescent="0.25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f t="shared" si="278"/>
        <v>40728.813263888886</v>
      </c>
      <c r="K1931">
        <v>1306197066</v>
      </c>
      <c r="L1931" s="14">
        <f t="shared" si="270"/>
        <v>40686.813263888886</v>
      </c>
      <c r="M1931" s="13">
        <f t="shared" si="271"/>
        <v>2011</v>
      </c>
      <c r="N1931" t="b">
        <v>0</v>
      </c>
      <c r="O1931">
        <v>75</v>
      </c>
      <c r="P1931" t="b">
        <v>1</v>
      </c>
      <c r="Q1931" t="s">
        <v>8278</v>
      </c>
      <c r="R1931" s="6">
        <f t="shared" si="272"/>
        <v>3.1250000000000002E-3</v>
      </c>
      <c r="S1931" s="10">
        <f t="shared" si="273"/>
        <v>42.8</v>
      </c>
      <c r="T1931" t="str">
        <f t="shared" si="274"/>
        <v>music/</v>
      </c>
      <c r="U1931" t="str">
        <f t="shared" si="275"/>
        <v>indie rock</v>
      </c>
      <c r="V1931">
        <f t="shared" si="276"/>
        <v>6</v>
      </c>
      <c r="W1931">
        <f t="shared" si="277"/>
        <v>16</v>
      </c>
    </row>
    <row r="1932" spans="1:23" ht="30" x14ac:dyDescent="0.25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f t="shared" si="278"/>
        <v>41462.350486111107</v>
      </c>
      <c r="K1932">
        <v>1368019482</v>
      </c>
      <c r="L1932" s="14">
        <f t="shared" si="270"/>
        <v>41402.350486111107</v>
      </c>
      <c r="M1932" s="13">
        <f t="shared" si="271"/>
        <v>2013</v>
      </c>
      <c r="N1932" t="b">
        <v>0</v>
      </c>
      <c r="O1932">
        <v>26</v>
      </c>
      <c r="P1932" t="b">
        <v>1</v>
      </c>
      <c r="Q1932" t="s">
        <v>8278</v>
      </c>
      <c r="R1932" s="6">
        <f t="shared" si="272"/>
        <v>0.27</v>
      </c>
      <c r="S1932" s="10">
        <f t="shared" si="273"/>
        <v>48.846153846153847</v>
      </c>
      <c r="T1932" t="str">
        <f t="shared" si="274"/>
        <v>music/</v>
      </c>
      <c r="U1932" t="str">
        <f t="shared" si="275"/>
        <v>indie rock</v>
      </c>
      <c r="V1932">
        <f t="shared" si="276"/>
        <v>6</v>
      </c>
      <c r="W1932">
        <f t="shared" si="277"/>
        <v>16</v>
      </c>
    </row>
    <row r="1933" spans="1:23" ht="30" x14ac:dyDescent="0.25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f t="shared" si="278"/>
        <v>41050.9375</v>
      </c>
      <c r="K1933">
        <v>1336512309</v>
      </c>
      <c r="L1933" s="14">
        <f t="shared" si="270"/>
        <v>41037.684131944443</v>
      </c>
      <c r="M1933" s="13">
        <f t="shared" si="271"/>
        <v>2012</v>
      </c>
      <c r="N1933" t="b">
        <v>0</v>
      </c>
      <c r="O1933">
        <v>50</v>
      </c>
      <c r="P1933" t="b">
        <v>1</v>
      </c>
      <c r="Q1933" t="s">
        <v>8278</v>
      </c>
      <c r="R1933" s="6">
        <f t="shared" si="272"/>
        <v>0.20601</v>
      </c>
      <c r="S1933" s="10">
        <f t="shared" si="273"/>
        <v>48.240400000000001</v>
      </c>
      <c r="T1933" t="str">
        <f t="shared" si="274"/>
        <v>music/</v>
      </c>
      <c r="U1933" t="str">
        <f t="shared" si="275"/>
        <v>indie rock</v>
      </c>
      <c r="V1933">
        <f t="shared" si="276"/>
        <v>6</v>
      </c>
      <c r="W1933">
        <f t="shared" si="277"/>
        <v>16</v>
      </c>
    </row>
    <row r="1934" spans="1:23" ht="45" x14ac:dyDescent="0.25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f t="shared" si="278"/>
        <v>40932.601539351854</v>
      </c>
      <c r="K1934">
        <v>1325618773</v>
      </c>
      <c r="L1934" s="14">
        <f t="shared" si="270"/>
        <v>40911.601539351854</v>
      </c>
      <c r="M1934" s="13">
        <f t="shared" si="271"/>
        <v>2012</v>
      </c>
      <c r="N1934" t="b">
        <v>0</v>
      </c>
      <c r="O1934">
        <v>80</v>
      </c>
      <c r="P1934" t="b">
        <v>1</v>
      </c>
      <c r="Q1934" t="s">
        <v>8278</v>
      </c>
      <c r="R1934" s="6">
        <f t="shared" si="272"/>
        <v>6.99047619047619E-2</v>
      </c>
      <c r="S1934" s="10">
        <f t="shared" si="273"/>
        <v>70.212500000000006</v>
      </c>
      <c r="T1934" t="str">
        <f t="shared" si="274"/>
        <v>music/</v>
      </c>
      <c r="U1934" t="str">
        <f t="shared" si="275"/>
        <v>indie rock</v>
      </c>
      <c r="V1934">
        <f t="shared" si="276"/>
        <v>6</v>
      </c>
      <c r="W1934">
        <f t="shared" si="277"/>
        <v>16</v>
      </c>
    </row>
    <row r="1935" spans="1:23" ht="45" x14ac:dyDescent="0.25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f t="shared" si="278"/>
        <v>41908.922534722216</v>
      </c>
      <c r="K1935">
        <v>1409195307</v>
      </c>
      <c r="L1935" s="14">
        <f t="shared" si="270"/>
        <v>41878.922534722216</v>
      </c>
      <c r="M1935" s="13">
        <f t="shared" si="271"/>
        <v>2014</v>
      </c>
      <c r="N1935" t="b">
        <v>0</v>
      </c>
      <c r="O1935">
        <v>110</v>
      </c>
      <c r="P1935" t="b">
        <v>1</v>
      </c>
      <c r="Q1935" t="s">
        <v>8278</v>
      </c>
      <c r="R1935" s="6">
        <f t="shared" si="272"/>
        <v>0.72433333333333338</v>
      </c>
      <c r="S1935" s="10">
        <f t="shared" si="273"/>
        <v>94.054545454545448</v>
      </c>
      <c r="T1935" t="str">
        <f t="shared" si="274"/>
        <v>music/</v>
      </c>
      <c r="U1935" t="str">
        <f t="shared" si="275"/>
        <v>indie rock</v>
      </c>
      <c r="V1935">
        <f t="shared" si="276"/>
        <v>6</v>
      </c>
      <c r="W1935">
        <f t="shared" si="277"/>
        <v>16</v>
      </c>
    </row>
    <row r="1936" spans="1:23" ht="45" x14ac:dyDescent="0.25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f t="shared" si="278"/>
        <v>40902</v>
      </c>
      <c r="K1936">
        <v>1321649321</v>
      </c>
      <c r="L1936" s="14">
        <f t="shared" si="270"/>
        <v>40865.658807870372</v>
      </c>
      <c r="M1936" s="13">
        <f t="shared" si="271"/>
        <v>2011</v>
      </c>
      <c r="N1936" t="b">
        <v>0</v>
      </c>
      <c r="O1936">
        <v>77</v>
      </c>
      <c r="P1936" t="b">
        <v>1</v>
      </c>
      <c r="Q1936" t="s">
        <v>8278</v>
      </c>
      <c r="R1936" s="6">
        <f t="shared" si="272"/>
        <v>0.23619999999999999</v>
      </c>
      <c r="S1936" s="10">
        <f t="shared" si="273"/>
        <v>80.272727272727266</v>
      </c>
      <c r="T1936" t="str">
        <f t="shared" si="274"/>
        <v>music/</v>
      </c>
      <c r="U1936" t="str">
        <f t="shared" si="275"/>
        <v>indie rock</v>
      </c>
      <c r="V1936">
        <f t="shared" si="276"/>
        <v>6</v>
      </c>
      <c r="W1936">
        <f t="shared" si="277"/>
        <v>16</v>
      </c>
    </row>
    <row r="1937" spans="1:23" ht="45" x14ac:dyDescent="0.25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f t="shared" si="278"/>
        <v>41810.999305555553</v>
      </c>
      <c r="K1937">
        <v>1400106171</v>
      </c>
      <c r="L1937" s="14">
        <f t="shared" si="270"/>
        <v>41773.724201388883</v>
      </c>
      <c r="M1937" s="13">
        <f t="shared" si="271"/>
        <v>2014</v>
      </c>
      <c r="N1937" t="b">
        <v>0</v>
      </c>
      <c r="O1937">
        <v>50</v>
      </c>
      <c r="P1937" t="b">
        <v>1</v>
      </c>
      <c r="Q1937" t="s">
        <v>8278</v>
      </c>
      <c r="R1937" s="6">
        <f t="shared" si="272"/>
        <v>8.4000000000000005E-2</v>
      </c>
      <c r="S1937" s="10">
        <f t="shared" si="273"/>
        <v>54.2</v>
      </c>
      <c r="T1937" t="str">
        <f t="shared" si="274"/>
        <v>music/</v>
      </c>
      <c r="U1937" t="str">
        <f t="shared" si="275"/>
        <v>indie rock</v>
      </c>
      <c r="V1937">
        <f t="shared" si="276"/>
        <v>6</v>
      </c>
      <c r="W1937">
        <f t="shared" si="277"/>
        <v>16</v>
      </c>
    </row>
    <row r="1938" spans="1:23" ht="45" x14ac:dyDescent="0.25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f t="shared" si="278"/>
        <v>40883.040972222218</v>
      </c>
      <c r="K1938">
        <v>1320528070</v>
      </c>
      <c r="L1938" s="14">
        <f t="shared" si="270"/>
        <v>40852.68136574074</v>
      </c>
      <c r="M1938" s="13">
        <f t="shared" si="271"/>
        <v>2011</v>
      </c>
      <c r="N1938" t="b">
        <v>0</v>
      </c>
      <c r="O1938">
        <v>145</v>
      </c>
      <c r="P1938" t="b">
        <v>1</v>
      </c>
      <c r="Q1938" t="s">
        <v>8278</v>
      </c>
      <c r="R1938" s="6">
        <f t="shared" si="272"/>
        <v>0.16520133333333337</v>
      </c>
      <c r="S1938" s="10">
        <f t="shared" si="273"/>
        <v>60.26903448275862</v>
      </c>
      <c r="T1938" t="str">
        <f t="shared" si="274"/>
        <v>music/</v>
      </c>
      <c r="U1938" t="str">
        <f t="shared" si="275"/>
        <v>indie rock</v>
      </c>
      <c r="V1938">
        <f t="shared" si="276"/>
        <v>6</v>
      </c>
      <c r="W1938">
        <f t="shared" si="277"/>
        <v>16</v>
      </c>
    </row>
    <row r="1939" spans="1:23" ht="45" x14ac:dyDescent="0.25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f t="shared" si="278"/>
        <v>41074.957638888889</v>
      </c>
      <c r="K1939">
        <v>1338346281</v>
      </c>
      <c r="L1939" s="14">
        <f t="shared" si="270"/>
        <v>41058.91065972222</v>
      </c>
      <c r="M1939" s="13">
        <f t="shared" si="271"/>
        <v>2012</v>
      </c>
      <c r="N1939" t="b">
        <v>0</v>
      </c>
      <c r="O1939">
        <v>29</v>
      </c>
      <c r="P1939" t="b">
        <v>1</v>
      </c>
      <c r="Q1939" t="s">
        <v>8278</v>
      </c>
      <c r="R1939" s="6">
        <f t="shared" si="272"/>
        <v>0.87245000000000006</v>
      </c>
      <c r="S1939" s="10">
        <f t="shared" si="273"/>
        <v>38.740344827586206</v>
      </c>
      <c r="T1939" t="str">
        <f t="shared" si="274"/>
        <v>music/</v>
      </c>
      <c r="U1939" t="str">
        <f t="shared" si="275"/>
        <v>indie rock</v>
      </c>
      <c r="V1939">
        <f t="shared" si="276"/>
        <v>6</v>
      </c>
      <c r="W1939">
        <f t="shared" si="277"/>
        <v>16</v>
      </c>
    </row>
    <row r="1940" spans="1:23" ht="45" x14ac:dyDescent="0.25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f t="shared" si="278"/>
        <v>41457</v>
      </c>
      <c r="K1940">
        <v>1370067231</v>
      </c>
      <c r="L1940" s="14">
        <f t="shared" si="270"/>
        <v>41426.05128472222</v>
      </c>
      <c r="M1940" s="13">
        <f t="shared" si="271"/>
        <v>2013</v>
      </c>
      <c r="N1940" t="b">
        <v>0</v>
      </c>
      <c r="O1940">
        <v>114</v>
      </c>
      <c r="P1940" t="b">
        <v>1</v>
      </c>
      <c r="Q1940" t="s">
        <v>8278</v>
      </c>
      <c r="R1940" s="6">
        <f t="shared" si="272"/>
        <v>0.15933333333333333</v>
      </c>
      <c r="S1940" s="10">
        <f t="shared" si="273"/>
        <v>152.54385964912279</v>
      </c>
      <c r="T1940" t="str">
        <f t="shared" si="274"/>
        <v>music/</v>
      </c>
      <c r="U1940" t="str">
        <f t="shared" si="275"/>
        <v>indie rock</v>
      </c>
      <c r="V1940">
        <f t="shared" si="276"/>
        <v>6</v>
      </c>
      <c r="W1940">
        <f t="shared" si="277"/>
        <v>16</v>
      </c>
    </row>
    <row r="1941" spans="1:23" ht="45" x14ac:dyDescent="0.25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f t="shared" si="278"/>
        <v>41343.735046296293</v>
      </c>
      <c r="K1941">
        <v>1360366708</v>
      </c>
      <c r="L1941" s="14">
        <f t="shared" si="270"/>
        <v>41313.776712962957</v>
      </c>
      <c r="M1941" s="13">
        <f t="shared" si="271"/>
        <v>2013</v>
      </c>
      <c r="N1941" t="b">
        <v>0</v>
      </c>
      <c r="O1941">
        <v>96</v>
      </c>
      <c r="P1941" t="b">
        <v>1</v>
      </c>
      <c r="Q1941" t="s">
        <v>8278</v>
      </c>
      <c r="R1941" s="6">
        <f t="shared" si="272"/>
        <v>0.107</v>
      </c>
      <c r="S1941" s="10">
        <f t="shared" si="273"/>
        <v>115.3125</v>
      </c>
      <c r="T1941" t="str">
        <f t="shared" si="274"/>
        <v>music/</v>
      </c>
      <c r="U1941" t="str">
        <f t="shared" si="275"/>
        <v>indie rock</v>
      </c>
      <c r="V1941">
        <f t="shared" si="276"/>
        <v>6</v>
      </c>
      <c r="W1941">
        <f t="shared" si="277"/>
        <v>16</v>
      </c>
    </row>
    <row r="1942" spans="1:23" ht="45" x14ac:dyDescent="0.25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f t="shared" si="278"/>
        <v>40708.957638888889</v>
      </c>
      <c r="K1942">
        <v>1304770233</v>
      </c>
      <c r="L1942" s="14">
        <f t="shared" si="270"/>
        <v>40670.298993055556</v>
      </c>
      <c r="M1942" s="13">
        <f t="shared" si="271"/>
        <v>2011</v>
      </c>
      <c r="N1942" t="b">
        <v>0</v>
      </c>
      <c r="O1942">
        <v>31</v>
      </c>
      <c r="P1942" t="b">
        <v>1</v>
      </c>
      <c r="Q1942" t="s">
        <v>8278</v>
      </c>
      <c r="R1942" s="6">
        <f t="shared" si="272"/>
        <v>0.70923076923076922</v>
      </c>
      <c r="S1942" s="10">
        <f t="shared" si="273"/>
        <v>35.838709677419352</v>
      </c>
      <c r="T1942" t="str">
        <f t="shared" si="274"/>
        <v>music/</v>
      </c>
      <c r="U1942" t="str">
        <f t="shared" si="275"/>
        <v>indie rock</v>
      </c>
      <c r="V1942">
        <f t="shared" si="276"/>
        <v>6</v>
      </c>
      <c r="W1942">
        <f t="shared" si="277"/>
        <v>16</v>
      </c>
    </row>
    <row r="1943" spans="1:23" ht="45" x14ac:dyDescent="0.25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f t="shared" si="278"/>
        <v>41774.08253472222</v>
      </c>
      <c r="K1943">
        <v>1397545131</v>
      </c>
      <c r="L1943" s="14">
        <f t="shared" si="270"/>
        <v>41744.08253472222</v>
      </c>
      <c r="M1943" s="13">
        <f t="shared" si="271"/>
        <v>2014</v>
      </c>
      <c r="N1943" t="b">
        <v>1</v>
      </c>
      <c r="O1943">
        <v>4883</v>
      </c>
      <c r="P1943" t="b">
        <v>1</v>
      </c>
      <c r="Q1943" t="s">
        <v>8294</v>
      </c>
      <c r="R1943" s="6">
        <f t="shared" si="272"/>
        <v>0.26118356000000004</v>
      </c>
      <c r="S1943" s="10">
        <f t="shared" si="273"/>
        <v>64.570118779438872</v>
      </c>
      <c r="T1943" t="str">
        <f t="shared" si="274"/>
        <v>technology/</v>
      </c>
      <c r="U1943" t="str">
        <f t="shared" si="275"/>
        <v>hardware</v>
      </c>
      <c r="V1943">
        <f t="shared" si="276"/>
        <v>11</v>
      </c>
      <c r="W1943">
        <f t="shared" si="277"/>
        <v>19</v>
      </c>
    </row>
    <row r="1944" spans="1:23" ht="45" x14ac:dyDescent="0.25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f t="shared" si="278"/>
        <v>40728.619675925926</v>
      </c>
      <c r="K1944">
        <v>1302033140</v>
      </c>
      <c r="L1944" s="14">
        <f t="shared" si="270"/>
        <v>40638.619675925926</v>
      </c>
      <c r="M1944" s="13">
        <f t="shared" si="271"/>
        <v>2011</v>
      </c>
      <c r="N1944" t="b">
        <v>1</v>
      </c>
      <c r="O1944">
        <v>95</v>
      </c>
      <c r="P1944" t="b">
        <v>1</v>
      </c>
      <c r="Q1944" t="s">
        <v>8294</v>
      </c>
      <c r="R1944" s="6">
        <f t="shared" si="272"/>
        <v>0.38440333333333332</v>
      </c>
      <c r="S1944" s="10">
        <f t="shared" si="273"/>
        <v>87.436000000000007</v>
      </c>
      <c r="T1944" t="str">
        <f t="shared" si="274"/>
        <v>technology/</v>
      </c>
      <c r="U1944" t="str">
        <f t="shared" si="275"/>
        <v>hardware</v>
      </c>
      <c r="V1944">
        <f t="shared" si="276"/>
        <v>11</v>
      </c>
      <c r="W1944">
        <f t="shared" si="277"/>
        <v>19</v>
      </c>
    </row>
    <row r="1945" spans="1:23" ht="45" x14ac:dyDescent="0.25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f t="shared" si="278"/>
        <v>42593.061527777776</v>
      </c>
      <c r="K1945">
        <v>1467008916</v>
      </c>
      <c r="L1945" s="14">
        <f t="shared" si="270"/>
        <v>42548.061527777776</v>
      </c>
      <c r="M1945" s="13">
        <f t="shared" si="271"/>
        <v>2016</v>
      </c>
      <c r="N1945" t="b">
        <v>1</v>
      </c>
      <c r="O1945">
        <v>2478</v>
      </c>
      <c r="P1945" t="b">
        <v>1</v>
      </c>
      <c r="Q1945" t="s">
        <v>8294</v>
      </c>
      <c r="R1945" s="6">
        <f t="shared" si="272"/>
        <v>16.052499999999998</v>
      </c>
      <c r="S1945" s="10">
        <f t="shared" si="273"/>
        <v>68.815577078288939</v>
      </c>
      <c r="T1945" t="str">
        <f t="shared" si="274"/>
        <v>technology/</v>
      </c>
      <c r="U1945" t="str">
        <f t="shared" si="275"/>
        <v>hardware</v>
      </c>
      <c r="V1945">
        <f t="shared" si="276"/>
        <v>11</v>
      </c>
      <c r="W1945">
        <f t="shared" si="277"/>
        <v>19</v>
      </c>
    </row>
    <row r="1946" spans="1:23" ht="45" x14ac:dyDescent="0.25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f t="shared" si="278"/>
        <v>41760.376041666663</v>
      </c>
      <c r="K1946">
        <v>1396360890</v>
      </c>
      <c r="L1946" s="14">
        <f t="shared" si="270"/>
        <v>41730.376041666663</v>
      </c>
      <c r="M1946" s="13">
        <f t="shared" si="271"/>
        <v>2014</v>
      </c>
      <c r="N1946" t="b">
        <v>1</v>
      </c>
      <c r="O1946">
        <v>1789</v>
      </c>
      <c r="P1946" t="b">
        <v>1</v>
      </c>
      <c r="Q1946" t="s">
        <v>8294</v>
      </c>
      <c r="R1946" s="6">
        <f t="shared" si="272"/>
        <v>6.8805550000000002</v>
      </c>
      <c r="S1946" s="10">
        <f t="shared" si="273"/>
        <v>176.200223588597</v>
      </c>
      <c r="T1946" t="str">
        <f t="shared" si="274"/>
        <v>technology/</v>
      </c>
      <c r="U1946" t="str">
        <f t="shared" si="275"/>
        <v>hardware</v>
      </c>
      <c r="V1946">
        <f t="shared" si="276"/>
        <v>11</v>
      </c>
      <c r="W1946">
        <f t="shared" si="277"/>
        <v>19</v>
      </c>
    </row>
    <row r="1947" spans="1:23" ht="45" x14ac:dyDescent="0.25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f t="shared" si="278"/>
        <v>42197.043495370366</v>
      </c>
      <c r="K1947">
        <v>1433224958</v>
      </c>
      <c r="L1947" s="14">
        <f t="shared" si="270"/>
        <v>42157.043495370366</v>
      </c>
      <c r="M1947" s="13">
        <f t="shared" si="271"/>
        <v>2015</v>
      </c>
      <c r="N1947" t="b">
        <v>1</v>
      </c>
      <c r="O1947">
        <v>680</v>
      </c>
      <c r="P1947" t="b">
        <v>1</v>
      </c>
      <c r="Q1947" t="s">
        <v>8294</v>
      </c>
      <c r="R1947" s="6">
        <f t="shared" si="272"/>
        <v>2.4801799999999998</v>
      </c>
      <c r="S1947" s="10">
        <f t="shared" si="273"/>
        <v>511.79117647058825</v>
      </c>
      <c r="T1947" t="str">
        <f t="shared" si="274"/>
        <v>technology/</v>
      </c>
      <c r="U1947" t="str">
        <f t="shared" si="275"/>
        <v>hardware</v>
      </c>
      <c r="V1947">
        <f t="shared" si="276"/>
        <v>11</v>
      </c>
      <c r="W1947">
        <f t="shared" si="277"/>
        <v>19</v>
      </c>
    </row>
    <row r="1948" spans="1:23" ht="45" x14ac:dyDescent="0.25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f t="shared" si="278"/>
        <v>41748.900011574071</v>
      </c>
      <c r="K1948">
        <v>1392780961</v>
      </c>
      <c r="L1948" s="14">
        <f t="shared" si="270"/>
        <v>41688.941678240742</v>
      </c>
      <c r="M1948" s="13">
        <f t="shared" si="271"/>
        <v>2014</v>
      </c>
      <c r="N1948" t="b">
        <v>1</v>
      </c>
      <c r="O1948">
        <v>70</v>
      </c>
      <c r="P1948" t="b">
        <v>1</v>
      </c>
      <c r="Q1948" t="s">
        <v>8294</v>
      </c>
      <c r="R1948" s="6">
        <f t="shared" si="272"/>
        <v>0.49746666666666667</v>
      </c>
      <c r="S1948" s="10">
        <f t="shared" si="273"/>
        <v>160.44285714285715</v>
      </c>
      <c r="T1948" t="str">
        <f t="shared" si="274"/>
        <v>technology/</v>
      </c>
      <c r="U1948" t="str">
        <f t="shared" si="275"/>
        <v>hardware</v>
      </c>
      <c r="V1948">
        <f t="shared" si="276"/>
        <v>11</v>
      </c>
      <c r="W1948">
        <f t="shared" si="277"/>
        <v>19</v>
      </c>
    </row>
    <row r="1949" spans="1:23" ht="45" x14ac:dyDescent="0.25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f t="shared" si="278"/>
        <v>40140.040972222218</v>
      </c>
      <c r="K1949">
        <v>1255730520</v>
      </c>
      <c r="L1949" s="14">
        <f t="shared" si="270"/>
        <v>40102.709722222222</v>
      </c>
      <c r="M1949" s="13">
        <f t="shared" si="271"/>
        <v>2009</v>
      </c>
      <c r="N1949" t="b">
        <v>1</v>
      </c>
      <c r="O1949">
        <v>23</v>
      </c>
      <c r="P1949" t="b">
        <v>1</v>
      </c>
      <c r="Q1949" t="s">
        <v>8294</v>
      </c>
      <c r="R1949" s="6">
        <f t="shared" si="272"/>
        <v>6.3375000000000627E-3</v>
      </c>
      <c r="S1949" s="10">
        <f t="shared" si="273"/>
        <v>35.003043478260871</v>
      </c>
      <c r="T1949" t="str">
        <f t="shared" si="274"/>
        <v>technology/</v>
      </c>
      <c r="U1949" t="str">
        <f t="shared" si="275"/>
        <v>hardware</v>
      </c>
      <c r="V1949">
        <f t="shared" si="276"/>
        <v>11</v>
      </c>
      <c r="W1949">
        <f t="shared" si="277"/>
        <v>19</v>
      </c>
    </row>
    <row r="1950" spans="1:23" ht="30" x14ac:dyDescent="0.25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f t="shared" si="278"/>
        <v>42527.501388888886</v>
      </c>
      <c r="K1950">
        <v>1460557809</v>
      </c>
      <c r="L1950" s="14">
        <f t="shared" si="270"/>
        <v>42473.395937499998</v>
      </c>
      <c r="M1950" s="13">
        <f t="shared" si="271"/>
        <v>2016</v>
      </c>
      <c r="N1950" t="b">
        <v>1</v>
      </c>
      <c r="O1950">
        <v>4245</v>
      </c>
      <c r="P1950" t="b">
        <v>1</v>
      </c>
      <c r="Q1950" t="s">
        <v>8294</v>
      </c>
      <c r="R1950" s="6">
        <f t="shared" si="272"/>
        <v>7.0021100000000001</v>
      </c>
      <c r="S1950" s="10">
        <f t="shared" si="273"/>
        <v>188.50671378091872</v>
      </c>
      <c r="T1950" t="str">
        <f t="shared" si="274"/>
        <v>technology/</v>
      </c>
      <c r="U1950" t="str">
        <f t="shared" si="275"/>
        <v>hardware</v>
      </c>
      <c r="V1950">
        <f t="shared" si="276"/>
        <v>11</v>
      </c>
      <c r="W1950">
        <f t="shared" si="277"/>
        <v>19</v>
      </c>
    </row>
    <row r="1951" spans="1:23" ht="45" x14ac:dyDescent="0.25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f t="shared" si="278"/>
        <v>41830.21471064815</v>
      </c>
      <c r="K1951">
        <v>1402394951</v>
      </c>
      <c r="L1951" s="14">
        <f t="shared" si="270"/>
        <v>41800.21471064815</v>
      </c>
      <c r="M1951" s="13">
        <f t="shared" si="271"/>
        <v>2014</v>
      </c>
      <c r="N1951" t="b">
        <v>1</v>
      </c>
      <c r="O1951">
        <v>943</v>
      </c>
      <c r="P1951" t="b">
        <v>1</v>
      </c>
      <c r="Q1951" t="s">
        <v>8294</v>
      </c>
      <c r="R1951" s="6">
        <f t="shared" si="272"/>
        <v>6.0026000000000058E-2</v>
      </c>
      <c r="S1951" s="10">
        <f t="shared" si="273"/>
        <v>56.204984093319197</v>
      </c>
      <c r="T1951" t="str">
        <f t="shared" si="274"/>
        <v>technology/</v>
      </c>
      <c r="U1951" t="str">
        <f t="shared" si="275"/>
        <v>hardware</v>
      </c>
      <c r="V1951">
        <f t="shared" si="276"/>
        <v>11</v>
      </c>
      <c r="W1951">
        <f t="shared" si="277"/>
        <v>19</v>
      </c>
    </row>
    <row r="1952" spans="1:23" ht="45" x14ac:dyDescent="0.25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f t="shared" si="278"/>
        <v>40654.973067129627</v>
      </c>
      <c r="K1952">
        <v>1300767673</v>
      </c>
      <c r="L1952" s="14">
        <f t="shared" si="270"/>
        <v>40623.973067129627</v>
      </c>
      <c r="M1952" s="13">
        <f t="shared" si="271"/>
        <v>2011</v>
      </c>
      <c r="N1952" t="b">
        <v>1</v>
      </c>
      <c r="O1952">
        <v>1876</v>
      </c>
      <c r="P1952" t="b">
        <v>1</v>
      </c>
      <c r="Q1952" t="s">
        <v>8294</v>
      </c>
      <c r="R1952" s="6">
        <f t="shared" si="272"/>
        <v>1.0051866666666669</v>
      </c>
      <c r="S1952" s="10">
        <f t="shared" si="273"/>
        <v>51.3054157782516</v>
      </c>
      <c r="T1952" t="str">
        <f t="shared" si="274"/>
        <v>technology/</v>
      </c>
      <c r="U1952" t="str">
        <f t="shared" si="275"/>
        <v>hardware</v>
      </c>
      <c r="V1952">
        <f t="shared" si="276"/>
        <v>11</v>
      </c>
      <c r="W1952">
        <f t="shared" si="277"/>
        <v>19</v>
      </c>
    </row>
    <row r="1953" spans="1:23" ht="45" x14ac:dyDescent="0.25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f t="shared" si="278"/>
        <v>42681.253900462958</v>
      </c>
      <c r="K1953">
        <v>1475921137</v>
      </c>
      <c r="L1953" s="14">
        <f t="shared" si="270"/>
        <v>42651.212233796294</v>
      </c>
      <c r="M1953" s="13">
        <f t="shared" si="271"/>
        <v>2016</v>
      </c>
      <c r="N1953" t="b">
        <v>1</v>
      </c>
      <c r="O1953">
        <v>834</v>
      </c>
      <c r="P1953" t="b">
        <v>1</v>
      </c>
      <c r="Q1953" t="s">
        <v>8294</v>
      </c>
      <c r="R1953" s="6">
        <f t="shared" si="272"/>
        <v>1.1244400000000001</v>
      </c>
      <c r="S1953" s="10">
        <f t="shared" si="273"/>
        <v>127.36450839328538</v>
      </c>
      <c r="T1953" t="str">
        <f t="shared" si="274"/>
        <v>technology/</v>
      </c>
      <c r="U1953" t="str">
        <f t="shared" si="275"/>
        <v>hardware</v>
      </c>
      <c r="V1953">
        <f t="shared" si="276"/>
        <v>11</v>
      </c>
      <c r="W1953">
        <f t="shared" si="277"/>
        <v>19</v>
      </c>
    </row>
    <row r="1954" spans="1:23" ht="45" x14ac:dyDescent="0.25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f t="shared" si="278"/>
        <v>41563.398321759254</v>
      </c>
      <c r="K1954">
        <v>1378737215</v>
      </c>
      <c r="L1954" s="14">
        <f t="shared" si="270"/>
        <v>41526.398321759254</v>
      </c>
      <c r="M1954" s="13">
        <f t="shared" si="271"/>
        <v>2013</v>
      </c>
      <c r="N1954" t="b">
        <v>1</v>
      </c>
      <c r="O1954">
        <v>682</v>
      </c>
      <c r="P1954" t="b">
        <v>1</v>
      </c>
      <c r="Q1954" t="s">
        <v>8294</v>
      </c>
      <c r="R1954" s="6">
        <f t="shared" si="272"/>
        <v>0.98472371428571437</v>
      </c>
      <c r="S1954" s="10">
        <f t="shared" si="273"/>
        <v>101.85532258064516</v>
      </c>
      <c r="T1954" t="str">
        <f t="shared" si="274"/>
        <v>technology/</v>
      </c>
      <c r="U1954" t="str">
        <f t="shared" si="275"/>
        <v>hardware</v>
      </c>
      <c r="V1954">
        <f t="shared" si="276"/>
        <v>11</v>
      </c>
      <c r="W1954">
        <f t="shared" si="277"/>
        <v>19</v>
      </c>
    </row>
    <row r="1955" spans="1:23" ht="45" x14ac:dyDescent="0.25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f t="shared" si="278"/>
        <v>40969.916666666664</v>
      </c>
      <c r="K1955">
        <v>1328158065</v>
      </c>
      <c r="L1955" s="14">
        <f t="shared" si="270"/>
        <v>40940.991493055553</v>
      </c>
      <c r="M1955" s="13">
        <f t="shared" si="271"/>
        <v>2012</v>
      </c>
      <c r="N1955" t="b">
        <v>1</v>
      </c>
      <c r="O1955">
        <v>147</v>
      </c>
      <c r="P1955" t="b">
        <v>1</v>
      </c>
      <c r="Q1955" t="s">
        <v>8294</v>
      </c>
      <c r="R1955" s="6">
        <f t="shared" si="272"/>
        <v>1.2594666666666667</v>
      </c>
      <c r="S1955" s="10">
        <f t="shared" si="273"/>
        <v>230.55782312925169</v>
      </c>
      <c r="T1955" t="str">
        <f t="shared" si="274"/>
        <v>technology/</v>
      </c>
      <c r="U1955" t="str">
        <f t="shared" si="275"/>
        <v>hardware</v>
      </c>
      <c r="V1955">
        <f t="shared" si="276"/>
        <v>11</v>
      </c>
      <c r="W1955">
        <f t="shared" si="277"/>
        <v>19</v>
      </c>
    </row>
    <row r="1956" spans="1:23" ht="30" x14ac:dyDescent="0.25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f t="shared" si="278"/>
        <v>42440.999999999993</v>
      </c>
      <c r="K1956">
        <v>1453730176</v>
      </c>
      <c r="L1956" s="14">
        <f t="shared" si="270"/>
        <v>42394.372407407405</v>
      </c>
      <c r="M1956" s="13">
        <f t="shared" si="271"/>
        <v>2016</v>
      </c>
      <c r="N1956" t="b">
        <v>1</v>
      </c>
      <c r="O1956">
        <v>415</v>
      </c>
      <c r="P1956" t="b">
        <v>1</v>
      </c>
      <c r="Q1956" t="s">
        <v>8294</v>
      </c>
      <c r="R1956" s="6">
        <f t="shared" si="272"/>
        <v>5.9894800000000004</v>
      </c>
      <c r="S1956" s="10">
        <f t="shared" si="273"/>
        <v>842.10602409638557</v>
      </c>
      <c r="T1956" t="str">
        <f t="shared" si="274"/>
        <v>technology/</v>
      </c>
      <c r="U1956" t="str">
        <f t="shared" si="275"/>
        <v>hardware</v>
      </c>
      <c r="V1956">
        <f t="shared" si="276"/>
        <v>11</v>
      </c>
      <c r="W1956">
        <f t="shared" si="277"/>
        <v>19</v>
      </c>
    </row>
    <row r="1957" spans="1:23" ht="45" x14ac:dyDescent="0.25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f t="shared" si="278"/>
        <v>41052.583333333328</v>
      </c>
      <c r="K1957">
        <v>1334989881</v>
      </c>
      <c r="L1957" s="14">
        <f t="shared" si="270"/>
        <v>41020.063437500001</v>
      </c>
      <c r="M1957" s="13">
        <f t="shared" si="271"/>
        <v>2012</v>
      </c>
      <c r="N1957" t="b">
        <v>1</v>
      </c>
      <c r="O1957">
        <v>290</v>
      </c>
      <c r="P1957" t="b">
        <v>1</v>
      </c>
      <c r="Q1957" t="s">
        <v>8294</v>
      </c>
      <c r="R1957" s="6">
        <f t="shared" si="272"/>
        <v>2.9859528571428569</v>
      </c>
      <c r="S1957" s="10">
        <f t="shared" si="273"/>
        <v>577.27593103448271</v>
      </c>
      <c r="T1957" t="str">
        <f t="shared" si="274"/>
        <v>technology/</v>
      </c>
      <c r="U1957" t="str">
        <f t="shared" si="275"/>
        <v>hardware</v>
      </c>
      <c r="V1957">
        <f t="shared" si="276"/>
        <v>11</v>
      </c>
      <c r="W1957">
        <f t="shared" si="277"/>
        <v>19</v>
      </c>
    </row>
    <row r="1958" spans="1:23" ht="45" x14ac:dyDescent="0.25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f t="shared" si="278"/>
        <v>42112.673668981479</v>
      </c>
      <c r="K1958">
        <v>1425507005</v>
      </c>
      <c r="L1958" s="14">
        <f t="shared" si="270"/>
        <v>42067.71533564815</v>
      </c>
      <c r="M1958" s="13">
        <f t="shared" si="271"/>
        <v>2015</v>
      </c>
      <c r="N1958" t="b">
        <v>1</v>
      </c>
      <c r="O1958">
        <v>365</v>
      </c>
      <c r="P1958" t="b">
        <v>1</v>
      </c>
      <c r="Q1958" t="s">
        <v>8294</v>
      </c>
      <c r="R1958" s="6">
        <f t="shared" si="272"/>
        <v>1.9403333333333332</v>
      </c>
      <c r="S1958" s="10">
        <f t="shared" si="273"/>
        <v>483.34246575342468</v>
      </c>
      <c r="T1958" t="str">
        <f t="shared" si="274"/>
        <v>technology/</v>
      </c>
      <c r="U1958" t="str">
        <f t="shared" si="275"/>
        <v>hardware</v>
      </c>
      <c r="V1958">
        <f t="shared" si="276"/>
        <v>11</v>
      </c>
      <c r="W1958">
        <f t="shared" si="277"/>
        <v>19</v>
      </c>
    </row>
    <row r="1959" spans="1:23" ht="30" x14ac:dyDescent="0.25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f t="shared" si="278"/>
        <v>41208.890196759261</v>
      </c>
      <c r="K1959">
        <v>1348712513</v>
      </c>
      <c r="L1959" s="14">
        <f t="shared" si="270"/>
        <v>41178.890196759261</v>
      </c>
      <c r="M1959" s="13">
        <f t="shared" si="271"/>
        <v>2012</v>
      </c>
      <c r="N1959" t="b">
        <v>1</v>
      </c>
      <c r="O1959">
        <v>660</v>
      </c>
      <c r="P1959" t="b">
        <v>1</v>
      </c>
      <c r="Q1959" t="s">
        <v>8294</v>
      </c>
      <c r="R1959" s="6">
        <f t="shared" si="272"/>
        <v>0.67504700000000006</v>
      </c>
      <c r="S1959" s="10">
        <f t="shared" si="273"/>
        <v>76.138500000000008</v>
      </c>
      <c r="T1959" t="str">
        <f t="shared" si="274"/>
        <v>technology/</v>
      </c>
      <c r="U1959" t="str">
        <f t="shared" si="275"/>
        <v>hardware</v>
      </c>
      <c r="V1959">
        <f t="shared" si="276"/>
        <v>11</v>
      </c>
      <c r="W1959">
        <f t="shared" si="277"/>
        <v>19</v>
      </c>
    </row>
    <row r="1960" spans="1:23" ht="45" x14ac:dyDescent="0.25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f t="shared" si="278"/>
        <v>41356.737974537034</v>
      </c>
      <c r="K1960">
        <v>1361490161</v>
      </c>
      <c r="L1960" s="14">
        <f t="shared" si="270"/>
        <v>41326.779641203699</v>
      </c>
      <c r="M1960" s="13">
        <f t="shared" si="271"/>
        <v>2013</v>
      </c>
      <c r="N1960" t="b">
        <v>1</v>
      </c>
      <c r="O1960">
        <v>1356</v>
      </c>
      <c r="P1960" t="b">
        <v>1</v>
      </c>
      <c r="Q1960" t="s">
        <v>8294</v>
      </c>
      <c r="R1960" s="6">
        <f t="shared" si="272"/>
        <v>13.355717142857143</v>
      </c>
      <c r="S1960" s="10">
        <f t="shared" si="273"/>
        <v>74.107684365781708</v>
      </c>
      <c r="T1960" t="str">
        <f t="shared" si="274"/>
        <v>technology/</v>
      </c>
      <c r="U1960" t="str">
        <f t="shared" si="275"/>
        <v>hardware</v>
      </c>
      <c r="V1960">
        <f t="shared" si="276"/>
        <v>11</v>
      </c>
      <c r="W1960">
        <f t="shared" si="277"/>
        <v>19</v>
      </c>
    </row>
    <row r="1961" spans="1:23" ht="45" x14ac:dyDescent="0.25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f t="shared" si="278"/>
        <v>41912.791666666664</v>
      </c>
      <c r="K1961">
        <v>1408565860</v>
      </c>
      <c r="L1961" s="14">
        <f t="shared" si="270"/>
        <v>41871.637268518512</v>
      </c>
      <c r="M1961" s="13">
        <f t="shared" si="271"/>
        <v>2014</v>
      </c>
      <c r="N1961" t="b">
        <v>1</v>
      </c>
      <c r="O1961">
        <v>424</v>
      </c>
      <c r="P1961" t="b">
        <v>1</v>
      </c>
      <c r="Q1961" t="s">
        <v>8294</v>
      </c>
      <c r="R1961" s="6">
        <f t="shared" si="272"/>
        <v>0.56734400000000007</v>
      </c>
      <c r="S1961" s="10">
        <f t="shared" si="273"/>
        <v>36.965660377358489</v>
      </c>
      <c r="T1961" t="str">
        <f t="shared" si="274"/>
        <v>technology/</v>
      </c>
      <c r="U1961" t="str">
        <f t="shared" si="275"/>
        <v>hardware</v>
      </c>
      <c r="V1961">
        <f t="shared" si="276"/>
        <v>11</v>
      </c>
      <c r="W1961">
        <f t="shared" si="277"/>
        <v>19</v>
      </c>
    </row>
    <row r="1962" spans="1:23" ht="45" x14ac:dyDescent="0.25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f t="shared" si="278"/>
        <v>41994.154409722221</v>
      </c>
      <c r="K1962">
        <v>1416559341</v>
      </c>
      <c r="L1962" s="14">
        <f t="shared" si="270"/>
        <v>41964.154409722221</v>
      </c>
      <c r="M1962" s="13">
        <f t="shared" si="271"/>
        <v>2014</v>
      </c>
      <c r="N1962" t="b">
        <v>1</v>
      </c>
      <c r="O1962">
        <v>33</v>
      </c>
      <c r="P1962" t="b">
        <v>1</v>
      </c>
      <c r="Q1962" t="s">
        <v>8294</v>
      </c>
      <c r="R1962" s="6">
        <f t="shared" si="272"/>
        <v>0.17902857142857143</v>
      </c>
      <c r="S1962" s="10">
        <f t="shared" si="273"/>
        <v>2500.969696969697</v>
      </c>
      <c r="T1962" t="str">
        <f t="shared" si="274"/>
        <v>technology/</v>
      </c>
      <c r="U1962" t="str">
        <f t="shared" si="275"/>
        <v>hardware</v>
      </c>
      <c r="V1962">
        <f t="shared" si="276"/>
        <v>11</v>
      </c>
      <c r="W1962">
        <f t="shared" si="277"/>
        <v>19</v>
      </c>
    </row>
    <row r="1963" spans="1:23" ht="45" x14ac:dyDescent="0.25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f t="shared" si="278"/>
        <v>41187.957638888889</v>
      </c>
      <c r="K1963">
        <v>1346042417</v>
      </c>
      <c r="L1963" s="14">
        <f t="shared" si="270"/>
        <v>41147.986307870371</v>
      </c>
      <c r="M1963" s="13">
        <f t="shared" si="271"/>
        <v>2012</v>
      </c>
      <c r="N1963" t="b">
        <v>1</v>
      </c>
      <c r="O1963">
        <v>1633</v>
      </c>
      <c r="P1963" t="b">
        <v>1</v>
      </c>
      <c r="Q1963" t="s">
        <v>8294</v>
      </c>
      <c r="R1963" s="6">
        <f t="shared" si="272"/>
        <v>10.053811999999999</v>
      </c>
      <c r="S1963" s="10">
        <f t="shared" si="273"/>
        <v>67.690214329454989</v>
      </c>
      <c r="T1963" t="str">
        <f t="shared" si="274"/>
        <v>technology/</v>
      </c>
      <c r="U1963" t="str">
        <f t="shared" si="275"/>
        <v>hardware</v>
      </c>
      <c r="V1963">
        <f t="shared" si="276"/>
        <v>11</v>
      </c>
      <c r="W1963">
        <f t="shared" si="277"/>
        <v>19</v>
      </c>
    </row>
    <row r="1964" spans="1:23" ht="45" x14ac:dyDescent="0.25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f t="shared" si="278"/>
        <v>41772.572175925925</v>
      </c>
      <c r="K1964">
        <v>1397414636</v>
      </c>
      <c r="L1964" s="14">
        <f t="shared" si="270"/>
        <v>41742.572175925925</v>
      </c>
      <c r="M1964" s="13">
        <f t="shared" si="271"/>
        <v>2014</v>
      </c>
      <c r="N1964" t="b">
        <v>1</v>
      </c>
      <c r="O1964">
        <v>306</v>
      </c>
      <c r="P1964" t="b">
        <v>1</v>
      </c>
      <c r="Q1964" t="s">
        <v>8294</v>
      </c>
      <c r="R1964" s="6">
        <f t="shared" si="272"/>
        <v>0.92925000000000002</v>
      </c>
      <c r="S1964" s="10">
        <f t="shared" si="273"/>
        <v>63.04738562091503</v>
      </c>
      <c r="T1964" t="str">
        <f t="shared" si="274"/>
        <v>technology/</v>
      </c>
      <c r="U1964" t="str">
        <f t="shared" si="275"/>
        <v>hardware</v>
      </c>
      <c r="V1964">
        <f t="shared" si="276"/>
        <v>11</v>
      </c>
      <c r="W1964">
        <f t="shared" si="277"/>
        <v>19</v>
      </c>
    </row>
    <row r="1965" spans="1:23" ht="45" x14ac:dyDescent="0.25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f t="shared" si="278"/>
        <v>41898.221458333333</v>
      </c>
      <c r="K1965">
        <v>1407838734</v>
      </c>
      <c r="L1965" s="14">
        <f t="shared" si="270"/>
        <v>41863.221458333333</v>
      </c>
      <c r="M1965" s="13">
        <f t="shared" si="271"/>
        <v>2014</v>
      </c>
      <c r="N1965" t="b">
        <v>1</v>
      </c>
      <c r="O1965">
        <v>205</v>
      </c>
      <c r="P1965" t="b">
        <v>1</v>
      </c>
      <c r="Q1965" t="s">
        <v>8294</v>
      </c>
      <c r="R1965" s="6">
        <f t="shared" si="272"/>
        <v>0.26884210526315788</v>
      </c>
      <c r="S1965" s="10">
        <f t="shared" si="273"/>
        <v>117.6</v>
      </c>
      <c r="T1965" t="str">
        <f t="shared" si="274"/>
        <v>technology/</v>
      </c>
      <c r="U1965" t="str">
        <f t="shared" si="275"/>
        <v>hardware</v>
      </c>
      <c r="V1965">
        <f t="shared" si="276"/>
        <v>11</v>
      </c>
      <c r="W1965">
        <f t="shared" si="277"/>
        <v>19</v>
      </c>
    </row>
    <row r="1966" spans="1:23" ht="45" x14ac:dyDescent="0.25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f t="shared" si="278"/>
        <v>42482.064490740733</v>
      </c>
      <c r="K1966">
        <v>1458714772</v>
      </c>
      <c r="L1966" s="14">
        <f t="shared" si="270"/>
        <v>42452.064490740733</v>
      </c>
      <c r="M1966" s="13">
        <f t="shared" si="271"/>
        <v>2016</v>
      </c>
      <c r="N1966" t="b">
        <v>1</v>
      </c>
      <c r="O1966">
        <v>1281</v>
      </c>
      <c r="P1966" t="b">
        <v>1</v>
      </c>
      <c r="Q1966" t="s">
        <v>8294</v>
      </c>
      <c r="R1966" s="6">
        <f t="shared" si="272"/>
        <v>1.5957748878923765</v>
      </c>
      <c r="S1966" s="10">
        <f t="shared" si="273"/>
        <v>180.75185011709601</v>
      </c>
      <c r="T1966" t="str">
        <f t="shared" si="274"/>
        <v>technology/</v>
      </c>
      <c r="U1966" t="str">
        <f t="shared" si="275"/>
        <v>hardware</v>
      </c>
      <c r="V1966">
        <f t="shared" si="276"/>
        <v>11</v>
      </c>
      <c r="W1966">
        <f t="shared" si="277"/>
        <v>19</v>
      </c>
    </row>
    <row r="1967" spans="1:23" ht="45" x14ac:dyDescent="0.25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f t="shared" si="278"/>
        <v>40919.833333333328</v>
      </c>
      <c r="K1967">
        <v>1324433310</v>
      </c>
      <c r="L1967" s="14">
        <f t="shared" si="270"/>
        <v>40897.880902777775</v>
      </c>
      <c r="M1967" s="13">
        <f t="shared" si="271"/>
        <v>2011</v>
      </c>
      <c r="N1967" t="b">
        <v>1</v>
      </c>
      <c r="O1967">
        <v>103</v>
      </c>
      <c r="P1967" t="b">
        <v>1</v>
      </c>
      <c r="Q1967" t="s">
        <v>8294</v>
      </c>
      <c r="R1967" s="6">
        <f t="shared" si="272"/>
        <v>1.6228</v>
      </c>
      <c r="S1967" s="10">
        <f t="shared" si="273"/>
        <v>127.32038834951456</v>
      </c>
      <c r="T1967" t="str">
        <f t="shared" si="274"/>
        <v>technology/</v>
      </c>
      <c r="U1967" t="str">
        <f t="shared" si="275"/>
        <v>hardware</v>
      </c>
      <c r="V1967">
        <f t="shared" si="276"/>
        <v>11</v>
      </c>
      <c r="W1967">
        <f t="shared" si="277"/>
        <v>19</v>
      </c>
    </row>
    <row r="1968" spans="1:23" ht="45" x14ac:dyDescent="0.25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f t="shared" si="278"/>
        <v>41865.332152777773</v>
      </c>
      <c r="K1968">
        <v>1405429098</v>
      </c>
      <c r="L1968" s="14">
        <f t="shared" si="270"/>
        <v>41835.332152777773</v>
      </c>
      <c r="M1968" s="13">
        <f t="shared" si="271"/>
        <v>2014</v>
      </c>
      <c r="N1968" t="b">
        <v>1</v>
      </c>
      <c r="O1968">
        <v>1513</v>
      </c>
      <c r="P1968" t="b">
        <v>1</v>
      </c>
      <c r="Q1968" t="s">
        <v>8294</v>
      </c>
      <c r="R1968" s="6">
        <f t="shared" si="272"/>
        <v>1.0674309</v>
      </c>
      <c r="S1968" s="10">
        <f t="shared" si="273"/>
        <v>136.6444745538665</v>
      </c>
      <c r="T1968" t="str">
        <f t="shared" si="274"/>
        <v>technology/</v>
      </c>
      <c r="U1968" t="str">
        <f t="shared" si="275"/>
        <v>hardware</v>
      </c>
      <c r="V1968">
        <f t="shared" si="276"/>
        <v>11</v>
      </c>
      <c r="W1968">
        <f t="shared" si="277"/>
        <v>19</v>
      </c>
    </row>
    <row r="1969" spans="1:23" ht="45" x14ac:dyDescent="0.25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f t="shared" si="278"/>
        <v>41760.455196759256</v>
      </c>
      <c r="K1969">
        <v>1396367729</v>
      </c>
      <c r="L1969" s="14">
        <f t="shared" si="270"/>
        <v>41730.455196759256</v>
      </c>
      <c r="M1969" s="13">
        <f t="shared" si="271"/>
        <v>2014</v>
      </c>
      <c r="N1969" t="b">
        <v>1</v>
      </c>
      <c r="O1969">
        <v>405</v>
      </c>
      <c r="P1969" t="b">
        <v>1</v>
      </c>
      <c r="Q1969" t="s">
        <v>8294</v>
      </c>
      <c r="R1969" s="6">
        <f t="shared" si="272"/>
        <v>2.7012999999999998</v>
      </c>
      <c r="S1969" s="10">
        <f t="shared" si="273"/>
        <v>182.78024691358024</v>
      </c>
      <c r="T1969" t="str">
        <f t="shared" si="274"/>
        <v>technology/</v>
      </c>
      <c r="U1969" t="str">
        <f t="shared" si="275"/>
        <v>hardware</v>
      </c>
      <c r="V1969">
        <f t="shared" si="276"/>
        <v>11</v>
      </c>
      <c r="W1969">
        <f t="shared" si="277"/>
        <v>19</v>
      </c>
    </row>
    <row r="1970" spans="1:23" ht="30" x14ac:dyDescent="0.25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f t="shared" si="278"/>
        <v>42707.420312499999</v>
      </c>
      <c r="K1970">
        <v>1478095515</v>
      </c>
      <c r="L1970" s="14">
        <f t="shared" si="270"/>
        <v>42676.378645833327</v>
      </c>
      <c r="M1970" s="13">
        <f t="shared" si="271"/>
        <v>2016</v>
      </c>
      <c r="N1970" t="b">
        <v>1</v>
      </c>
      <c r="O1970">
        <v>510</v>
      </c>
      <c r="P1970" t="b">
        <v>1</v>
      </c>
      <c r="Q1970" t="s">
        <v>8294</v>
      </c>
      <c r="R1970" s="6">
        <f t="shared" si="272"/>
        <v>1.8496600000000001</v>
      </c>
      <c r="S1970" s="10">
        <f t="shared" si="273"/>
        <v>279.37843137254902</v>
      </c>
      <c r="T1970" t="str">
        <f t="shared" si="274"/>
        <v>technology/</v>
      </c>
      <c r="U1970" t="str">
        <f t="shared" si="275"/>
        <v>hardware</v>
      </c>
      <c r="V1970">
        <f t="shared" si="276"/>
        <v>11</v>
      </c>
      <c r="W1970">
        <f t="shared" si="277"/>
        <v>19</v>
      </c>
    </row>
    <row r="1971" spans="1:23" ht="45" x14ac:dyDescent="0.25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f t="shared" si="278"/>
        <v>42587.584120370368</v>
      </c>
      <c r="K1971">
        <v>1467831668</v>
      </c>
      <c r="L1971" s="14">
        <f t="shared" si="270"/>
        <v>42557.584120370368</v>
      </c>
      <c r="M1971" s="13">
        <f t="shared" si="271"/>
        <v>2016</v>
      </c>
      <c r="N1971" t="b">
        <v>1</v>
      </c>
      <c r="O1971">
        <v>1887</v>
      </c>
      <c r="P1971" t="b">
        <v>1</v>
      </c>
      <c r="Q1971" t="s">
        <v>8294</v>
      </c>
      <c r="R1971" s="6">
        <f t="shared" si="272"/>
        <v>4.7907999999999999</v>
      </c>
      <c r="S1971" s="10">
        <f t="shared" si="273"/>
        <v>61.375728669846318</v>
      </c>
      <c r="T1971" t="str">
        <f t="shared" si="274"/>
        <v>technology/</v>
      </c>
      <c r="U1971" t="str">
        <f t="shared" si="275"/>
        <v>hardware</v>
      </c>
      <c r="V1971">
        <f t="shared" si="276"/>
        <v>11</v>
      </c>
      <c r="W1971">
        <f t="shared" si="277"/>
        <v>19</v>
      </c>
    </row>
    <row r="1972" spans="1:23" ht="30" x14ac:dyDescent="0.25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f t="shared" si="278"/>
        <v>41383.943298611106</v>
      </c>
      <c r="K1972">
        <v>1361248701</v>
      </c>
      <c r="L1972" s="14">
        <f t="shared" si="270"/>
        <v>41323.984965277778</v>
      </c>
      <c r="M1972" s="13">
        <f t="shared" si="271"/>
        <v>2013</v>
      </c>
      <c r="N1972" t="b">
        <v>1</v>
      </c>
      <c r="O1972">
        <v>701</v>
      </c>
      <c r="P1972" t="b">
        <v>1</v>
      </c>
      <c r="Q1972" t="s">
        <v>8294</v>
      </c>
      <c r="R1972" s="6">
        <f t="shared" si="272"/>
        <v>10.318</v>
      </c>
      <c r="S1972" s="10">
        <f t="shared" si="273"/>
        <v>80.727532097004286</v>
      </c>
      <c r="T1972" t="str">
        <f t="shared" si="274"/>
        <v>technology/</v>
      </c>
      <c r="U1972" t="str">
        <f t="shared" si="275"/>
        <v>hardware</v>
      </c>
      <c r="V1972">
        <f t="shared" si="276"/>
        <v>11</v>
      </c>
      <c r="W1972">
        <f t="shared" si="277"/>
        <v>19</v>
      </c>
    </row>
    <row r="1973" spans="1:23" ht="45" x14ac:dyDescent="0.25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f t="shared" si="278"/>
        <v>41592.958333333328</v>
      </c>
      <c r="K1973">
        <v>1381752061</v>
      </c>
      <c r="L1973" s="14">
        <f t="shared" si="270"/>
        <v>41561.29237268518</v>
      </c>
      <c r="M1973" s="13">
        <f t="shared" si="271"/>
        <v>2013</v>
      </c>
      <c r="N1973" t="b">
        <v>1</v>
      </c>
      <c r="O1973">
        <v>3863</v>
      </c>
      <c r="P1973" t="b">
        <v>1</v>
      </c>
      <c r="Q1973" t="s">
        <v>8294</v>
      </c>
      <c r="R1973" s="6">
        <f t="shared" si="272"/>
        <v>1.6302771750000002</v>
      </c>
      <c r="S1973" s="10">
        <f t="shared" si="273"/>
        <v>272.35590732591254</v>
      </c>
      <c r="T1973" t="str">
        <f t="shared" si="274"/>
        <v>technology/</v>
      </c>
      <c r="U1973" t="str">
        <f t="shared" si="275"/>
        <v>hardware</v>
      </c>
      <c r="V1973">
        <f t="shared" si="276"/>
        <v>11</v>
      </c>
      <c r="W1973">
        <f t="shared" si="277"/>
        <v>19</v>
      </c>
    </row>
    <row r="1974" spans="1:23" ht="45" x14ac:dyDescent="0.25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f t="shared" si="278"/>
        <v>41230.845416666663</v>
      </c>
      <c r="K1974">
        <v>1350605844</v>
      </c>
      <c r="L1974" s="14">
        <f t="shared" si="270"/>
        <v>41200.803749999999</v>
      </c>
      <c r="M1974" s="13">
        <f t="shared" si="271"/>
        <v>2012</v>
      </c>
      <c r="N1974" t="b">
        <v>1</v>
      </c>
      <c r="O1974">
        <v>238</v>
      </c>
      <c r="P1974" t="b">
        <v>1</v>
      </c>
      <c r="Q1974" t="s">
        <v>8294</v>
      </c>
      <c r="R1974" s="6">
        <f t="shared" si="272"/>
        <v>5.7447999999999997</v>
      </c>
      <c r="S1974" s="10">
        <f t="shared" si="273"/>
        <v>70.848739495798313</v>
      </c>
      <c r="T1974" t="str">
        <f t="shared" si="274"/>
        <v>technology/</v>
      </c>
      <c r="U1974" t="str">
        <f t="shared" si="275"/>
        <v>hardware</v>
      </c>
      <c r="V1974">
        <f t="shared" si="276"/>
        <v>11</v>
      </c>
      <c r="W1974">
        <f t="shared" si="277"/>
        <v>19</v>
      </c>
    </row>
    <row r="1975" spans="1:23" ht="45" x14ac:dyDescent="0.25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f t="shared" si="278"/>
        <v>42588.083333333336</v>
      </c>
      <c r="K1975">
        <v>1467134464</v>
      </c>
      <c r="L1975" s="14">
        <f t="shared" si="270"/>
        <v>42549.514629629623</v>
      </c>
      <c r="M1975" s="13">
        <f t="shared" si="271"/>
        <v>2016</v>
      </c>
      <c r="N1975" t="b">
        <v>1</v>
      </c>
      <c r="O1975">
        <v>2051</v>
      </c>
      <c r="P1975" t="b">
        <v>1</v>
      </c>
      <c r="Q1975" t="s">
        <v>8294</v>
      </c>
      <c r="R1975" s="6">
        <f t="shared" si="272"/>
        <v>1.5683081313131313</v>
      </c>
      <c r="S1975" s="10">
        <f t="shared" si="273"/>
        <v>247.94003412969283</v>
      </c>
      <c r="T1975" t="str">
        <f t="shared" si="274"/>
        <v>technology/</v>
      </c>
      <c r="U1975" t="str">
        <f t="shared" si="275"/>
        <v>hardware</v>
      </c>
      <c r="V1975">
        <f t="shared" si="276"/>
        <v>11</v>
      </c>
      <c r="W1975">
        <f t="shared" si="277"/>
        <v>19</v>
      </c>
    </row>
    <row r="1976" spans="1:23" ht="45" x14ac:dyDescent="0.25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f t="shared" si="278"/>
        <v>41505.125798611109</v>
      </c>
      <c r="K1976">
        <v>1371715269</v>
      </c>
      <c r="L1976" s="14">
        <f t="shared" si="270"/>
        <v>41445.125798611109</v>
      </c>
      <c r="M1976" s="13">
        <f t="shared" si="271"/>
        <v>2013</v>
      </c>
      <c r="N1976" t="b">
        <v>1</v>
      </c>
      <c r="O1976">
        <v>402</v>
      </c>
      <c r="P1976" t="b">
        <v>1</v>
      </c>
      <c r="Q1976" t="s">
        <v>8294</v>
      </c>
      <c r="R1976" s="6">
        <f t="shared" si="272"/>
        <v>2.7549600000000001</v>
      </c>
      <c r="S1976" s="10">
        <f t="shared" si="273"/>
        <v>186.81393034825871</v>
      </c>
      <c r="T1976" t="str">
        <f t="shared" si="274"/>
        <v>technology/</v>
      </c>
      <c r="U1976" t="str">
        <f t="shared" si="275"/>
        <v>hardware</v>
      </c>
      <c r="V1976">
        <f t="shared" si="276"/>
        <v>11</v>
      </c>
      <c r="W1976">
        <f t="shared" si="277"/>
        <v>19</v>
      </c>
    </row>
    <row r="1977" spans="1:23" ht="30" x14ac:dyDescent="0.25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f t="shared" si="278"/>
        <v>41343.54688657407</v>
      </c>
      <c r="K1977">
        <v>1360346851</v>
      </c>
      <c r="L1977" s="14">
        <f t="shared" si="270"/>
        <v>41313.54688657407</v>
      </c>
      <c r="M1977" s="13">
        <f t="shared" si="271"/>
        <v>2013</v>
      </c>
      <c r="N1977" t="b">
        <v>1</v>
      </c>
      <c r="O1977">
        <v>253</v>
      </c>
      <c r="P1977" t="b">
        <v>1</v>
      </c>
      <c r="Q1977" t="s">
        <v>8294</v>
      </c>
      <c r="R1977" s="6">
        <f t="shared" si="272"/>
        <v>1.0870837499999997</v>
      </c>
      <c r="S1977" s="10">
        <f t="shared" si="273"/>
        <v>131.98948616600788</v>
      </c>
      <c r="T1977" t="str">
        <f t="shared" si="274"/>
        <v>technology/</v>
      </c>
      <c r="U1977" t="str">
        <f t="shared" si="275"/>
        <v>hardware</v>
      </c>
      <c r="V1977">
        <f t="shared" si="276"/>
        <v>11</v>
      </c>
      <c r="W1977">
        <f t="shared" si="277"/>
        <v>19</v>
      </c>
    </row>
    <row r="1978" spans="1:23" ht="30" x14ac:dyDescent="0.25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f t="shared" si="278"/>
        <v>41468.691261574073</v>
      </c>
      <c r="K1978">
        <v>1371159325</v>
      </c>
      <c r="L1978" s="14">
        <f t="shared" si="270"/>
        <v>41438.691261574073</v>
      </c>
      <c r="M1978" s="13">
        <f t="shared" si="271"/>
        <v>2013</v>
      </c>
      <c r="N1978" t="b">
        <v>1</v>
      </c>
      <c r="O1978">
        <v>473</v>
      </c>
      <c r="P1978" t="b">
        <v>1</v>
      </c>
      <c r="Q1978" t="s">
        <v>8294</v>
      </c>
      <c r="R1978" s="6">
        <f t="shared" si="272"/>
        <v>2.4660000000000002</v>
      </c>
      <c r="S1978" s="10">
        <f t="shared" si="273"/>
        <v>29.310782241014799</v>
      </c>
      <c r="T1978" t="str">
        <f t="shared" si="274"/>
        <v>technology/</v>
      </c>
      <c r="U1978" t="str">
        <f t="shared" si="275"/>
        <v>hardware</v>
      </c>
      <c r="V1978">
        <f t="shared" si="276"/>
        <v>11</v>
      </c>
      <c r="W1978">
        <f t="shared" si="277"/>
        <v>19</v>
      </c>
    </row>
    <row r="1979" spans="1:23" ht="30" x14ac:dyDescent="0.25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f t="shared" si="278"/>
        <v>42357.124305555553</v>
      </c>
      <c r="K1979">
        <v>1446527540</v>
      </c>
      <c r="L1979" s="14">
        <f t="shared" si="270"/>
        <v>42311.008564814816</v>
      </c>
      <c r="M1979" s="13">
        <f t="shared" si="271"/>
        <v>2015</v>
      </c>
      <c r="N1979" t="b">
        <v>1</v>
      </c>
      <c r="O1979">
        <v>821</v>
      </c>
      <c r="P1979" t="b">
        <v>1</v>
      </c>
      <c r="Q1979" t="s">
        <v>8294</v>
      </c>
      <c r="R1979" s="6">
        <f t="shared" si="272"/>
        <v>3.0232999999999999</v>
      </c>
      <c r="S1979" s="10">
        <f t="shared" si="273"/>
        <v>245.02436053593178</v>
      </c>
      <c r="T1979" t="str">
        <f t="shared" si="274"/>
        <v>technology/</v>
      </c>
      <c r="U1979" t="str">
        <f t="shared" si="275"/>
        <v>hardware</v>
      </c>
      <c r="V1979">
        <f t="shared" si="276"/>
        <v>11</v>
      </c>
      <c r="W1979">
        <f t="shared" si="277"/>
        <v>19</v>
      </c>
    </row>
    <row r="1980" spans="1:23" ht="45" x14ac:dyDescent="0.25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f t="shared" si="278"/>
        <v>41072.083333333328</v>
      </c>
      <c r="K1980">
        <v>1336627492</v>
      </c>
      <c r="L1980" s="14">
        <f t="shared" si="270"/>
        <v>41039.017268518517</v>
      </c>
      <c r="M1980" s="13">
        <f t="shared" si="271"/>
        <v>2012</v>
      </c>
      <c r="N1980" t="b">
        <v>1</v>
      </c>
      <c r="O1980">
        <v>388</v>
      </c>
      <c r="P1980" t="b">
        <v>1</v>
      </c>
      <c r="Q1980" t="s">
        <v>8294</v>
      </c>
      <c r="R1980" s="6">
        <f t="shared" si="272"/>
        <v>9.2684514</v>
      </c>
      <c r="S1980" s="10">
        <f t="shared" si="273"/>
        <v>1323.2540463917526</v>
      </c>
      <c r="T1980" t="str">
        <f t="shared" si="274"/>
        <v>technology/</v>
      </c>
      <c r="U1980" t="str">
        <f t="shared" si="275"/>
        <v>hardware</v>
      </c>
      <c r="V1980">
        <f t="shared" si="276"/>
        <v>11</v>
      </c>
      <c r="W1980">
        <f t="shared" si="277"/>
        <v>19</v>
      </c>
    </row>
    <row r="1981" spans="1:23" ht="30" x14ac:dyDescent="0.25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f t="shared" si="278"/>
        <v>42326.999305555553</v>
      </c>
      <c r="K1981">
        <v>1444734146</v>
      </c>
      <c r="L1981" s="14">
        <f t="shared" si="270"/>
        <v>42290.25168981481</v>
      </c>
      <c r="M1981" s="13">
        <f t="shared" si="271"/>
        <v>2015</v>
      </c>
      <c r="N1981" t="b">
        <v>1</v>
      </c>
      <c r="O1981">
        <v>813</v>
      </c>
      <c r="P1981" t="b">
        <v>1</v>
      </c>
      <c r="Q1981" t="s">
        <v>8294</v>
      </c>
      <c r="R1981" s="6">
        <f t="shared" si="272"/>
        <v>0.14901154999999999</v>
      </c>
      <c r="S1981" s="10">
        <f t="shared" si="273"/>
        <v>282.65966789667897</v>
      </c>
      <c r="T1981" t="str">
        <f t="shared" si="274"/>
        <v>technology/</v>
      </c>
      <c r="U1981" t="str">
        <f t="shared" si="275"/>
        <v>hardware</v>
      </c>
      <c r="V1981">
        <f t="shared" si="276"/>
        <v>11</v>
      </c>
      <c r="W1981">
        <f t="shared" si="277"/>
        <v>19</v>
      </c>
    </row>
    <row r="1982" spans="1:23" ht="30" x14ac:dyDescent="0.25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f t="shared" si="278"/>
        <v>42463.292384259257</v>
      </c>
      <c r="K1982">
        <v>1456232462</v>
      </c>
      <c r="L1982" s="14">
        <f t="shared" si="270"/>
        <v>42423.334050925921</v>
      </c>
      <c r="M1982" s="13">
        <f t="shared" si="271"/>
        <v>2016</v>
      </c>
      <c r="N1982" t="b">
        <v>1</v>
      </c>
      <c r="O1982">
        <v>1945</v>
      </c>
      <c r="P1982" t="b">
        <v>1</v>
      </c>
      <c r="Q1982" t="s">
        <v>8294</v>
      </c>
      <c r="R1982" s="6">
        <f t="shared" si="272"/>
        <v>2.5482402000000004</v>
      </c>
      <c r="S1982" s="10">
        <f t="shared" si="273"/>
        <v>91.214401028277635</v>
      </c>
      <c r="T1982" t="str">
        <f t="shared" si="274"/>
        <v>technology/</v>
      </c>
      <c r="U1982" t="str">
        <f t="shared" si="275"/>
        <v>hardware</v>
      </c>
      <c r="V1982">
        <f t="shared" si="276"/>
        <v>11</v>
      </c>
      <c r="W1982">
        <f t="shared" si="277"/>
        <v>19</v>
      </c>
    </row>
    <row r="1983" spans="1:23" ht="45" x14ac:dyDescent="0.25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f t="shared" si="278"/>
        <v>41829.516956018517</v>
      </c>
      <c r="K1983">
        <v>1402334665</v>
      </c>
      <c r="L1983" s="14">
        <f t="shared" si="270"/>
        <v>41799.516956018517</v>
      </c>
      <c r="M1983" s="13">
        <f t="shared" si="271"/>
        <v>2014</v>
      </c>
      <c r="N1983" t="b">
        <v>0</v>
      </c>
      <c r="O1983">
        <v>12</v>
      </c>
      <c r="P1983" t="b">
        <v>0</v>
      </c>
      <c r="Q1983" t="s">
        <v>8295</v>
      </c>
      <c r="R1983" s="6">
        <f t="shared" si="272"/>
        <v>-0.94920000000000004</v>
      </c>
      <c r="S1983" s="10">
        <f t="shared" si="273"/>
        <v>31.75</v>
      </c>
      <c r="T1983" t="str">
        <f t="shared" si="274"/>
        <v>photography/</v>
      </c>
      <c r="U1983" t="str">
        <f t="shared" si="275"/>
        <v>people</v>
      </c>
      <c r="V1983">
        <f t="shared" si="276"/>
        <v>12</v>
      </c>
      <c r="W1983">
        <f t="shared" si="277"/>
        <v>18</v>
      </c>
    </row>
    <row r="1984" spans="1:23" ht="30" x14ac:dyDescent="0.25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f t="shared" si="278"/>
        <v>42708.419988425921</v>
      </c>
      <c r="K1984">
        <v>1478268287</v>
      </c>
      <c r="L1984" s="14">
        <f t="shared" si="270"/>
        <v>42678.378321759257</v>
      </c>
      <c r="M1984" s="13">
        <f t="shared" si="271"/>
        <v>2016</v>
      </c>
      <c r="N1984" t="b">
        <v>0</v>
      </c>
      <c r="O1984">
        <v>0</v>
      </c>
      <c r="P1984" t="b">
        <v>0</v>
      </c>
      <c r="Q1984" t="s">
        <v>8295</v>
      </c>
      <c r="R1984" s="6">
        <f t="shared" si="272"/>
        <v>-1</v>
      </c>
      <c r="S1984" s="10" t="e">
        <f t="shared" si="273"/>
        <v>#DIV/0!</v>
      </c>
      <c r="T1984" t="str">
        <f t="shared" si="274"/>
        <v>photography/</v>
      </c>
      <c r="U1984" t="str">
        <f t="shared" si="275"/>
        <v>people</v>
      </c>
      <c r="V1984">
        <f t="shared" si="276"/>
        <v>12</v>
      </c>
      <c r="W1984">
        <f t="shared" si="277"/>
        <v>18</v>
      </c>
    </row>
    <row r="1985" spans="1:23" ht="45" x14ac:dyDescent="0.25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f t="shared" si="278"/>
        <v>42615.083333333336</v>
      </c>
      <c r="K1985">
        <v>1470874618</v>
      </c>
      <c r="L1985" s="14">
        <f t="shared" si="270"/>
        <v>42592.803449074076</v>
      </c>
      <c r="M1985" s="13">
        <f t="shared" si="271"/>
        <v>2016</v>
      </c>
      <c r="N1985" t="b">
        <v>0</v>
      </c>
      <c r="O1985">
        <v>16</v>
      </c>
      <c r="P1985" t="b">
        <v>0</v>
      </c>
      <c r="Q1985" t="s">
        <v>8295</v>
      </c>
      <c r="R1985" s="6">
        <f t="shared" si="272"/>
        <v>-0.95699999999999996</v>
      </c>
      <c r="S1985" s="10">
        <f t="shared" si="273"/>
        <v>88.6875</v>
      </c>
      <c r="T1985" t="str">
        <f t="shared" si="274"/>
        <v>photography/</v>
      </c>
      <c r="U1985" t="str">
        <f t="shared" si="275"/>
        <v>people</v>
      </c>
      <c r="V1985">
        <f t="shared" si="276"/>
        <v>12</v>
      </c>
      <c r="W1985">
        <f t="shared" si="277"/>
        <v>18</v>
      </c>
    </row>
    <row r="1986" spans="1:23" ht="60" x14ac:dyDescent="0.25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f t="shared" si="278"/>
        <v>41973.623622685183</v>
      </c>
      <c r="K1986">
        <v>1412189881</v>
      </c>
      <c r="L1986" s="14">
        <f t="shared" si="270"/>
        <v>41913.581956018512</v>
      </c>
      <c r="M1986" s="13">
        <f t="shared" si="271"/>
        <v>2014</v>
      </c>
      <c r="N1986" t="b">
        <v>0</v>
      </c>
      <c r="O1986">
        <v>7</v>
      </c>
      <c r="P1986" t="b">
        <v>0</v>
      </c>
      <c r="Q1986" t="s">
        <v>8295</v>
      </c>
      <c r="R1986" s="6">
        <f t="shared" si="272"/>
        <v>-0.78853333333333331</v>
      </c>
      <c r="S1986" s="10">
        <f t="shared" si="273"/>
        <v>453.14285714285717</v>
      </c>
      <c r="T1986" t="str">
        <f t="shared" si="274"/>
        <v>photography/</v>
      </c>
      <c r="U1986" t="str">
        <f t="shared" si="275"/>
        <v>people</v>
      </c>
      <c r="V1986">
        <f t="shared" si="276"/>
        <v>12</v>
      </c>
      <c r="W1986">
        <f t="shared" si="277"/>
        <v>18</v>
      </c>
    </row>
    <row r="1987" spans="1:23" ht="45" x14ac:dyDescent="0.25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f t="shared" si="278"/>
        <v>42584.749999999993</v>
      </c>
      <c r="K1987">
        <v>1467650771</v>
      </c>
      <c r="L1987" s="14">
        <f t="shared" ref="L1987:L2050" si="279">(K1987/86400)+25569+(-5/24)</f>
        <v>42555.490405092591</v>
      </c>
      <c r="M1987" s="13">
        <f t="shared" ref="M1987:M2050" si="280">YEAR(L1987)</f>
        <v>2016</v>
      </c>
      <c r="N1987" t="b">
        <v>0</v>
      </c>
      <c r="O1987">
        <v>4</v>
      </c>
      <c r="P1987" t="b">
        <v>0</v>
      </c>
      <c r="Q1987" t="s">
        <v>8295</v>
      </c>
      <c r="R1987" s="6">
        <f t="shared" ref="R1987:R2050" si="281">(E1987-D1987)/D1987</f>
        <v>-0.96812500000000001</v>
      </c>
      <c r="S1987" s="10">
        <f t="shared" ref="S1987:S2050" si="282">E1987/O1987</f>
        <v>12.75</v>
      </c>
      <c r="T1987" t="str">
        <f t="shared" ref="T1987:T2050" si="283">LEFT(Q1987,V1987)</f>
        <v>photography/</v>
      </c>
      <c r="U1987" t="str">
        <f t="shared" ref="U1987:U2050" si="284">RIGHT(Q1987, W1987-V1987)</f>
        <v>people</v>
      </c>
      <c r="V1987">
        <f t="shared" ref="V1987:V2050" si="285">FIND("/",Q1987)</f>
        <v>12</v>
      </c>
      <c r="W1987">
        <f t="shared" ref="W1987:W2050" si="286">LEN(Q1987)</f>
        <v>18</v>
      </c>
    </row>
    <row r="1988" spans="1:23" ht="45" x14ac:dyDescent="0.25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f t="shared" ref="J1988:J2051" si="287">(I1988/86400)+25569+(-5/24)</f>
        <v>42443.183831018519</v>
      </c>
      <c r="K1988">
        <v>1455359083</v>
      </c>
      <c r="L1988" s="14">
        <f t="shared" si="279"/>
        <v>42413.225497685184</v>
      </c>
      <c r="M1988" s="13">
        <f t="shared" si="280"/>
        <v>2016</v>
      </c>
      <c r="N1988" t="b">
        <v>0</v>
      </c>
      <c r="O1988">
        <v>1</v>
      </c>
      <c r="P1988" t="b">
        <v>0</v>
      </c>
      <c r="Q1988" t="s">
        <v>8295</v>
      </c>
      <c r="R1988" s="6">
        <f t="shared" si="281"/>
        <v>-0.99950000000000006</v>
      </c>
      <c r="S1988" s="10">
        <f t="shared" si="282"/>
        <v>1</v>
      </c>
      <c r="T1988" t="str">
        <f t="shared" si="283"/>
        <v>photography/</v>
      </c>
      <c r="U1988" t="str">
        <f t="shared" si="284"/>
        <v>people</v>
      </c>
      <c r="V1988">
        <f t="shared" si="285"/>
        <v>12</v>
      </c>
      <c r="W1988">
        <f t="shared" si="286"/>
        <v>18</v>
      </c>
    </row>
    <row r="1989" spans="1:23" ht="30" x14ac:dyDescent="0.25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f t="shared" si="287"/>
        <v>42064.431435185186</v>
      </c>
      <c r="K1989">
        <v>1422631276</v>
      </c>
      <c r="L1989" s="14">
        <f t="shared" si="279"/>
        <v>42034.431435185186</v>
      </c>
      <c r="M1989" s="13">
        <f t="shared" si="280"/>
        <v>2015</v>
      </c>
      <c r="N1989" t="b">
        <v>0</v>
      </c>
      <c r="O1989">
        <v>28</v>
      </c>
      <c r="P1989" t="b">
        <v>0</v>
      </c>
      <c r="Q1989" t="s">
        <v>8295</v>
      </c>
      <c r="R1989" s="6">
        <f t="shared" si="281"/>
        <v>-0.57527272727272727</v>
      </c>
      <c r="S1989" s="10">
        <f t="shared" si="282"/>
        <v>83.428571428571431</v>
      </c>
      <c r="T1989" t="str">
        <f t="shared" si="283"/>
        <v>photography/</v>
      </c>
      <c r="U1989" t="str">
        <f t="shared" si="284"/>
        <v>people</v>
      </c>
      <c r="V1989">
        <f t="shared" si="285"/>
        <v>12</v>
      </c>
      <c r="W1989">
        <f t="shared" si="286"/>
        <v>18</v>
      </c>
    </row>
    <row r="1990" spans="1:23" x14ac:dyDescent="0.25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f t="shared" si="287"/>
        <v>42236.554884259262</v>
      </c>
      <c r="K1990">
        <v>1437502742</v>
      </c>
      <c r="L1990" s="14">
        <f t="shared" si="279"/>
        <v>42206.554884259262</v>
      </c>
      <c r="M1990" s="13">
        <f t="shared" si="280"/>
        <v>2015</v>
      </c>
      <c r="N1990" t="b">
        <v>0</v>
      </c>
      <c r="O1990">
        <v>1</v>
      </c>
      <c r="P1990" t="b">
        <v>0</v>
      </c>
      <c r="Q1990" t="s">
        <v>8295</v>
      </c>
      <c r="R1990" s="6">
        <f t="shared" si="281"/>
        <v>-0.99583333333333335</v>
      </c>
      <c r="S1990" s="10">
        <f t="shared" si="282"/>
        <v>25</v>
      </c>
      <c r="T1990" t="str">
        <f t="shared" si="283"/>
        <v>photography/</v>
      </c>
      <c r="U1990" t="str">
        <f t="shared" si="284"/>
        <v>people</v>
      </c>
      <c r="V1990">
        <f t="shared" si="285"/>
        <v>12</v>
      </c>
      <c r="W1990">
        <f t="shared" si="286"/>
        <v>18</v>
      </c>
    </row>
    <row r="1991" spans="1:23" ht="45" x14ac:dyDescent="0.25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f t="shared" si="287"/>
        <v>42715.472314814811</v>
      </c>
      <c r="K1991">
        <v>1478881208</v>
      </c>
      <c r="L1991" s="14">
        <f t="shared" si="279"/>
        <v>42685.472314814811</v>
      </c>
      <c r="M1991" s="13">
        <f t="shared" si="280"/>
        <v>2016</v>
      </c>
      <c r="N1991" t="b">
        <v>0</v>
      </c>
      <c r="O1991">
        <v>1</v>
      </c>
      <c r="P1991" t="b">
        <v>0</v>
      </c>
      <c r="Q1991" t="s">
        <v>8295</v>
      </c>
      <c r="R1991" s="6">
        <f t="shared" si="281"/>
        <v>-0.99</v>
      </c>
      <c r="S1991" s="10">
        <f t="shared" si="282"/>
        <v>50</v>
      </c>
      <c r="T1991" t="str">
        <f t="shared" si="283"/>
        <v>photography/</v>
      </c>
      <c r="U1991" t="str">
        <f t="shared" si="284"/>
        <v>people</v>
      </c>
      <c r="V1991">
        <f t="shared" si="285"/>
        <v>12</v>
      </c>
      <c r="W1991">
        <f t="shared" si="286"/>
        <v>18</v>
      </c>
    </row>
    <row r="1992" spans="1:23" ht="45" x14ac:dyDescent="0.25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f t="shared" si="287"/>
        <v>42412.987638888888</v>
      </c>
      <c r="K1992">
        <v>1454042532</v>
      </c>
      <c r="L1992" s="14">
        <f t="shared" si="279"/>
        <v>42397.987638888888</v>
      </c>
      <c r="M1992" s="13">
        <f t="shared" si="280"/>
        <v>2016</v>
      </c>
      <c r="N1992" t="b">
        <v>0</v>
      </c>
      <c r="O1992">
        <v>5</v>
      </c>
      <c r="P1992" t="b">
        <v>0</v>
      </c>
      <c r="Q1992" t="s">
        <v>8295</v>
      </c>
      <c r="R1992" s="6">
        <f t="shared" si="281"/>
        <v>-0.83033333333333337</v>
      </c>
      <c r="S1992" s="10">
        <f t="shared" si="282"/>
        <v>101.8</v>
      </c>
      <c r="T1992" t="str">
        <f t="shared" si="283"/>
        <v>photography/</v>
      </c>
      <c r="U1992" t="str">
        <f t="shared" si="284"/>
        <v>people</v>
      </c>
      <c r="V1992">
        <f t="shared" si="285"/>
        <v>12</v>
      </c>
      <c r="W1992">
        <f t="shared" si="286"/>
        <v>18</v>
      </c>
    </row>
    <row r="1993" spans="1:23" ht="30" x14ac:dyDescent="0.25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f t="shared" si="287"/>
        <v>42188.685023148144</v>
      </c>
      <c r="K1993">
        <v>1434144386</v>
      </c>
      <c r="L1993" s="14">
        <f t="shared" si="279"/>
        <v>42167.685023148144</v>
      </c>
      <c r="M1993" s="13">
        <f t="shared" si="280"/>
        <v>2015</v>
      </c>
      <c r="N1993" t="b">
        <v>0</v>
      </c>
      <c r="O1993">
        <v>3</v>
      </c>
      <c r="P1993" t="b">
        <v>0</v>
      </c>
      <c r="Q1993" t="s">
        <v>8295</v>
      </c>
      <c r="R1993" s="6">
        <f t="shared" si="281"/>
        <v>-0.93</v>
      </c>
      <c r="S1993" s="10">
        <f t="shared" si="282"/>
        <v>46.666666666666664</v>
      </c>
      <c r="T1993" t="str">
        <f t="shared" si="283"/>
        <v>photography/</v>
      </c>
      <c r="U1993" t="str">
        <f t="shared" si="284"/>
        <v>people</v>
      </c>
      <c r="V1993">
        <f t="shared" si="285"/>
        <v>12</v>
      </c>
      <c r="W1993">
        <f t="shared" si="286"/>
        <v>18</v>
      </c>
    </row>
    <row r="1994" spans="1:23" ht="30" x14ac:dyDescent="0.25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f t="shared" si="287"/>
        <v>42052.935081018521</v>
      </c>
      <c r="K1994">
        <v>1421637991</v>
      </c>
      <c r="L1994" s="14">
        <f t="shared" si="279"/>
        <v>42022.935081018521</v>
      </c>
      <c r="M1994" s="13">
        <f t="shared" si="280"/>
        <v>2015</v>
      </c>
      <c r="N1994" t="b">
        <v>0</v>
      </c>
      <c r="O1994">
        <v>2</v>
      </c>
      <c r="P1994" t="b">
        <v>0</v>
      </c>
      <c r="Q1994" t="s">
        <v>8295</v>
      </c>
      <c r="R1994" s="6">
        <f t="shared" si="281"/>
        <v>-0.9986666666666667</v>
      </c>
      <c r="S1994" s="10">
        <f t="shared" si="282"/>
        <v>1</v>
      </c>
      <c r="T1994" t="str">
        <f t="shared" si="283"/>
        <v>photography/</v>
      </c>
      <c r="U1994" t="str">
        <f t="shared" si="284"/>
        <v>people</v>
      </c>
      <c r="V1994">
        <f t="shared" si="285"/>
        <v>12</v>
      </c>
      <c r="W1994">
        <f t="shared" si="286"/>
        <v>18</v>
      </c>
    </row>
    <row r="1995" spans="1:23" ht="45" x14ac:dyDescent="0.25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f t="shared" si="287"/>
        <v>42359.380057870367</v>
      </c>
      <c r="K1995">
        <v>1448114837</v>
      </c>
      <c r="L1995" s="14">
        <f t="shared" si="279"/>
        <v>42329.380057870367</v>
      </c>
      <c r="M1995" s="13">
        <f t="shared" si="280"/>
        <v>2015</v>
      </c>
      <c r="N1995" t="b">
        <v>0</v>
      </c>
      <c r="O1995">
        <v>0</v>
      </c>
      <c r="P1995" t="b">
        <v>0</v>
      </c>
      <c r="Q1995" t="s">
        <v>8295</v>
      </c>
      <c r="R1995" s="6">
        <f t="shared" si="281"/>
        <v>-1</v>
      </c>
      <c r="S1995" s="10" t="e">
        <f t="shared" si="282"/>
        <v>#DIV/0!</v>
      </c>
      <c r="T1995" t="str">
        <f t="shared" si="283"/>
        <v>photography/</v>
      </c>
      <c r="U1995" t="str">
        <f t="shared" si="284"/>
        <v>people</v>
      </c>
      <c r="V1995">
        <f t="shared" si="285"/>
        <v>12</v>
      </c>
      <c r="W1995">
        <f t="shared" si="286"/>
        <v>18</v>
      </c>
    </row>
    <row r="1996" spans="1:23" ht="45" x14ac:dyDescent="0.25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f t="shared" si="287"/>
        <v>42710.839606481481</v>
      </c>
      <c r="K1996">
        <v>1475885342</v>
      </c>
      <c r="L1996" s="14">
        <f t="shared" si="279"/>
        <v>42650.797939814809</v>
      </c>
      <c r="M1996" s="13">
        <f t="shared" si="280"/>
        <v>2016</v>
      </c>
      <c r="N1996" t="b">
        <v>0</v>
      </c>
      <c r="O1996">
        <v>0</v>
      </c>
      <c r="P1996" t="b">
        <v>0</v>
      </c>
      <c r="Q1996" t="s">
        <v>8295</v>
      </c>
      <c r="R1996" s="6">
        <f t="shared" si="281"/>
        <v>-1</v>
      </c>
      <c r="S1996" s="10" t="e">
        <f t="shared" si="282"/>
        <v>#DIV/0!</v>
      </c>
      <c r="T1996" t="str">
        <f t="shared" si="283"/>
        <v>photography/</v>
      </c>
      <c r="U1996" t="str">
        <f t="shared" si="284"/>
        <v>people</v>
      </c>
      <c r="V1996">
        <f t="shared" si="285"/>
        <v>12</v>
      </c>
      <c r="W1996">
        <f t="shared" si="286"/>
        <v>18</v>
      </c>
    </row>
    <row r="1997" spans="1:23" ht="45" x14ac:dyDescent="0.25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f t="shared" si="287"/>
        <v>42201.693703703706</v>
      </c>
      <c r="K1997">
        <v>1435354736</v>
      </c>
      <c r="L1997" s="14">
        <f t="shared" si="279"/>
        <v>42181.693703703706</v>
      </c>
      <c r="M1997" s="13">
        <f t="shared" si="280"/>
        <v>2015</v>
      </c>
      <c r="N1997" t="b">
        <v>0</v>
      </c>
      <c r="O1997">
        <v>3</v>
      </c>
      <c r="P1997" t="b">
        <v>0</v>
      </c>
      <c r="Q1997" t="s">
        <v>8295</v>
      </c>
      <c r="R1997" s="6">
        <f t="shared" si="281"/>
        <v>-0.92200000000000004</v>
      </c>
      <c r="S1997" s="10">
        <f t="shared" si="282"/>
        <v>26</v>
      </c>
      <c r="T1997" t="str">
        <f t="shared" si="283"/>
        <v>photography/</v>
      </c>
      <c r="U1997" t="str">
        <f t="shared" si="284"/>
        <v>people</v>
      </c>
      <c r="V1997">
        <f t="shared" si="285"/>
        <v>12</v>
      </c>
      <c r="W1997">
        <f t="shared" si="286"/>
        <v>18</v>
      </c>
    </row>
    <row r="1998" spans="1:23" ht="45" x14ac:dyDescent="0.25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f t="shared" si="287"/>
        <v>41830.611238425925</v>
      </c>
      <c r="K1998">
        <v>1402429211</v>
      </c>
      <c r="L1998" s="14">
        <f t="shared" si="279"/>
        <v>41800.611238425925</v>
      </c>
      <c r="M1998" s="13">
        <f t="shared" si="280"/>
        <v>2014</v>
      </c>
      <c r="N1998" t="b">
        <v>0</v>
      </c>
      <c r="O1998">
        <v>0</v>
      </c>
      <c r="P1998" t="b">
        <v>0</v>
      </c>
      <c r="Q1998" t="s">
        <v>8295</v>
      </c>
      <c r="R1998" s="6">
        <f t="shared" si="281"/>
        <v>-1</v>
      </c>
      <c r="S1998" s="10" t="e">
        <f t="shared" si="282"/>
        <v>#DIV/0!</v>
      </c>
      <c r="T1998" t="str">
        <f t="shared" si="283"/>
        <v>photography/</v>
      </c>
      <c r="U1998" t="str">
        <f t="shared" si="284"/>
        <v>people</v>
      </c>
      <c r="V1998">
        <f t="shared" si="285"/>
        <v>12</v>
      </c>
      <c r="W1998">
        <f t="shared" si="286"/>
        <v>18</v>
      </c>
    </row>
    <row r="1999" spans="1:23" ht="45" x14ac:dyDescent="0.25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f t="shared" si="287"/>
        <v>41877.722361111111</v>
      </c>
      <c r="K1999">
        <v>1406499612</v>
      </c>
      <c r="L1999" s="14">
        <f t="shared" si="279"/>
        <v>41847.722361111111</v>
      </c>
      <c r="M1999" s="13">
        <f t="shared" si="280"/>
        <v>2014</v>
      </c>
      <c r="N1999" t="b">
        <v>0</v>
      </c>
      <c r="O1999">
        <v>0</v>
      </c>
      <c r="P1999" t="b">
        <v>0</v>
      </c>
      <c r="Q1999" t="s">
        <v>8295</v>
      </c>
      <c r="R1999" s="6">
        <f t="shared" si="281"/>
        <v>-1</v>
      </c>
      <c r="S1999" s="10" t="e">
        <f t="shared" si="282"/>
        <v>#DIV/0!</v>
      </c>
      <c r="T1999" t="str">
        <f t="shared" si="283"/>
        <v>photography/</v>
      </c>
      <c r="U1999" t="str">
        <f t="shared" si="284"/>
        <v>people</v>
      </c>
      <c r="V1999">
        <f t="shared" si="285"/>
        <v>12</v>
      </c>
      <c r="W1999">
        <f t="shared" si="286"/>
        <v>18</v>
      </c>
    </row>
    <row r="2000" spans="1:23" ht="45" x14ac:dyDescent="0.25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f t="shared" si="287"/>
        <v>41851.910162037035</v>
      </c>
      <c r="K2000">
        <v>1402973438</v>
      </c>
      <c r="L2000" s="14">
        <f t="shared" si="279"/>
        <v>41806.910162037035</v>
      </c>
      <c r="M2000" s="13">
        <f t="shared" si="280"/>
        <v>2014</v>
      </c>
      <c r="N2000" t="b">
        <v>0</v>
      </c>
      <c r="O2000">
        <v>3</v>
      </c>
      <c r="P2000" t="b">
        <v>0</v>
      </c>
      <c r="Q2000" t="s">
        <v>8295</v>
      </c>
      <c r="R2000" s="6">
        <f t="shared" si="281"/>
        <v>-0.73799999999999999</v>
      </c>
      <c r="S2000" s="10">
        <f t="shared" si="282"/>
        <v>218.33333333333334</v>
      </c>
      <c r="T2000" t="str">
        <f t="shared" si="283"/>
        <v>photography/</v>
      </c>
      <c r="U2000" t="str">
        <f t="shared" si="284"/>
        <v>people</v>
      </c>
      <c r="V2000">
        <f t="shared" si="285"/>
        <v>12</v>
      </c>
      <c r="W2000">
        <f t="shared" si="286"/>
        <v>18</v>
      </c>
    </row>
    <row r="2001" spans="1:23" ht="30" x14ac:dyDescent="0.25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f t="shared" si="287"/>
        <v>41956.316064814811</v>
      </c>
      <c r="K2001">
        <v>1413286508</v>
      </c>
      <c r="L2001" s="14">
        <f t="shared" si="279"/>
        <v>41926.274398148147</v>
      </c>
      <c r="M2001" s="13">
        <f t="shared" si="280"/>
        <v>2014</v>
      </c>
      <c r="N2001" t="b">
        <v>0</v>
      </c>
      <c r="O2001">
        <v>7</v>
      </c>
      <c r="P2001" t="b">
        <v>0</v>
      </c>
      <c r="Q2001" t="s">
        <v>8295</v>
      </c>
      <c r="R2001" s="6">
        <f t="shared" si="281"/>
        <v>-0.99238709677419357</v>
      </c>
      <c r="S2001" s="10">
        <f t="shared" si="282"/>
        <v>33.714285714285715</v>
      </c>
      <c r="T2001" t="str">
        <f t="shared" si="283"/>
        <v>photography/</v>
      </c>
      <c r="U2001" t="str">
        <f t="shared" si="284"/>
        <v>people</v>
      </c>
      <c r="V2001">
        <f t="shared" si="285"/>
        <v>12</v>
      </c>
      <c r="W2001">
        <f t="shared" si="286"/>
        <v>18</v>
      </c>
    </row>
    <row r="2002" spans="1:23" ht="45" x14ac:dyDescent="0.25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f t="shared" si="287"/>
        <v>42375.743206018517</v>
      </c>
      <c r="K2002">
        <v>1449528613</v>
      </c>
      <c r="L2002" s="14">
        <f t="shared" si="279"/>
        <v>42345.743206018517</v>
      </c>
      <c r="M2002" s="13">
        <f t="shared" si="280"/>
        <v>2015</v>
      </c>
      <c r="N2002" t="b">
        <v>0</v>
      </c>
      <c r="O2002">
        <v>25</v>
      </c>
      <c r="P2002" t="b">
        <v>0</v>
      </c>
      <c r="Q2002" t="s">
        <v>8295</v>
      </c>
      <c r="R2002" s="6">
        <f t="shared" si="281"/>
        <v>-0.875</v>
      </c>
      <c r="S2002" s="10">
        <f t="shared" si="282"/>
        <v>25</v>
      </c>
      <c r="T2002" t="str">
        <f t="shared" si="283"/>
        <v>photography/</v>
      </c>
      <c r="U2002" t="str">
        <f t="shared" si="284"/>
        <v>people</v>
      </c>
      <c r="V2002">
        <f t="shared" si="285"/>
        <v>12</v>
      </c>
      <c r="W2002">
        <f t="shared" si="286"/>
        <v>18</v>
      </c>
    </row>
    <row r="2003" spans="1:23" ht="30" x14ac:dyDescent="0.25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f t="shared" si="287"/>
        <v>42167.624999999993</v>
      </c>
      <c r="K2003">
        <v>1431406916</v>
      </c>
      <c r="L2003" s="14">
        <f t="shared" si="279"/>
        <v>42136.001342592594</v>
      </c>
      <c r="M2003" s="13">
        <f t="shared" si="280"/>
        <v>2015</v>
      </c>
      <c r="N2003" t="b">
        <v>1</v>
      </c>
      <c r="O2003">
        <v>1637</v>
      </c>
      <c r="P2003" t="b">
        <v>1</v>
      </c>
      <c r="Q2003" t="s">
        <v>8294</v>
      </c>
      <c r="R2003" s="6">
        <f t="shared" si="281"/>
        <v>2.8212909090909091</v>
      </c>
      <c r="S2003" s="10">
        <f t="shared" si="282"/>
        <v>128.38790470372632</v>
      </c>
      <c r="T2003" t="str">
        <f t="shared" si="283"/>
        <v>technology/</v>
      </c>
      <c r="U2003" t="str">
        <f t="shared" si="284"/>
        <v>hardware</v>
      </c>
      <c r="V2003">
        <f t="shared" si="285"/>
        <v>11</v>
      </c>
      <c r="W2003">
        <f t="shared" si="286"/>
        <v>19</v>
      </c>
    </row>
    <row r="2004" spans="1:23" ht="45" x14ac:dyDescent="0.25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f t="shared" si="287"/>
        <v>42758.503969907404</v>
      </c>
      <c r="K2004">
        <v>1482599143</v>
      </c>
      <c r="L2004" s="14">
        <f t="shared" si="279"/>
        <v>42728.503969907404</v>
      </c>
      <c r="M2004" s="13">
        <f t="shared" si="280"/>
        <v>2016</v>
      </c>
      <c r="N2004" t="b">
        <v>1</v>
      </c>
      <c r="O2004">
        <v>1375</v>
      </c>
      <c r="P2004" t="b">
        <v>1</v>
      </c>
      <c r="Q2004" t="s">
        <v>8294</v>
      </c>
      <c r="R2004" s="6">
        <f t="shared" si="281"/>
        <v>1.1679421999999999</v>
      </c>
      <c r="S2004" s="10">
        <f t="shared" si="282"/>
        <v>78.834261818181815</v>
      </c>
      <c r="T2004" t="str">
        <f t="shared" si="283"/>
        <v>technology/</v>
      </c>
      <c r="U2004" t="str">
        <f t="shared" si="284"/>
        <v>hardware</v>
      </c>
      <c r="V2004">
        <f t="shared" si="285"/>
        <v>11</v>
      </c>
      <c r="W2004">
        <f t="shared" si="286"/>
        <v>19</v>
      </c>
    </row>
    <row r="2005" spans="1:23" ht="45" x14ac:dyDescent="0.25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f t="shared" si="287"/>
        <v>40361.75</v>
      </c>
      <c r="K2005">
        <v>1276830052</v>
      </c>
      <c r="L2005" s="14">
        <f t="shared" si="279"/>
        <v>40346.917268518519</v>
      </c>
      <c r="M2005" s="13">
        <f t="shared" si="280"/>
        <v>2010</v>
      </c>
      <c r="N2005" t="b">
        <v>1</v>
      </c>
      <c r="O2005">
        <v>17</v>
      </c>
      <c r="P2005" t="b">
        <v>1</v>
      </c>
      <c r="Q2005" t="s">
        <v>8294</v>
      </c>
      <c r="R2005" s="6">
        <f t="shared" si="281"/>
        <v>2.12</v>
      </c>
      <c r="S2005" s="10">
        <f t="shared" si="282"/>
        <v>91.764705882352942</v>
      </c>
      <c r="T2005" t="str">
        <f t="shared" si="283"/>
        <v>technology/</v>
      </c>
      <c r="U2005" t="str">
        <f t="shared" si="284"/>
        <v>hardware</v>
      </c>
      <c r="V2005">
        <f t="shared" si="285"/>
        <v>11</v>
      </c>
      <c r="W2005">
        <f t="shared" si="286"/>
        <v>19</v>
      </c>
    </row>
    <row r="2006" spans="1:23" ht="45" x14ac:dyDescent="0.25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f t="shared" si="287"/>
        <v>41830.396562499998</v>
      </c>
      <c r="K2006">
        <v>1402410663</v>
      </c>
      <c r="L2006" s="14">
        <f t="shared" si="279"/>
        <v>41800.396562499998</v>
      </c>
      <c r="M2006" s="13">
        <f t="shared" si="280"/>
        <v>2014</v>
      </c>
      <c r="N2006" t="b">
        <v>1</v>
      </c>
      <c r="O2006">
        <v>354</v>
      </c>
      <c r="P2006" t="b">
        <v>1</v>
      </c>
      <c r="Q2006" t="s">
        <v>8294</v>
      </c>
      <c r="R2006" s="6">
        <f t="shared" si="281"/>
        <v>1.3442048000000002</v>
      </c>
      <c r="S2006" s="10">
        <f t="shared" si="282"/>
        <v>331.10237288135596</v>
      </c>
      <c r="T2006" t="str">
        <f t="shared" si="283"/>
        <v>technology/</v>
      </c>
      <c r="U2006" t="str">
        <f t="shared" si="284"/>
        <v>hardware</v>
      </c>
      <c r="V2006">
        <f t="shared" si="285"/>
        <v>11</v>
      </c>
      <c r="W2006">
        <f t="shared" si="286"/>
        <v>19</v>
      </c>
    </row>
    <row r="2007" spans="1:23" ht="45" x14ac:dyDescent="0.25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f t="shared" si="287"/>
        <v>41562.957638888889</v>
      </c>
      <c r="K2007">
        <v>1379532618</v>
      </c>
      <c r="L2007" s="14">
        <f t="shared" si="279"/>
        <v>41535.604374999995</v>
      </c>
      <c r="M2007" s="13">
        <f t="shared" si="280"/>
        <v>2013</v>
      </c>
      <c r="N2007" t="b">
        <v>1</v>
      </c>
      <c r="O2007">
        <v>191</v>
      </c>
      <c r="P2007" t="b">
        <v>1</v>
      </c>
      <c r="Q2007" t="s">
        <v>8294</v>
      </c>
      <c r="R2007" s="6">
        <f t="shared" si="281"/>
        <v>0.23680099999999996</v>
      </c>
      <c r="S2007" s="10">
        <f t="shared" si="282"/>
        <v>194.26193717277485</v>
      </c>
      <c r="T2007" t="str">
        <f t="shared" si="283"/>
        <v>technology/</v>
      </c>
      <c r="U2007" t="str">
        <f t="shared" si="284"/>
        <v>hardware</v>
      </c>
      <c r="V2007">
        <f t="shared" si="285"/>
        <v>11</v>
      </c>
      <c r="W2007">
        <f t="shared" si="286"/>
        <v>19</v>
      </c>
    </row>
    <row r="2008" spans="1:23" ht="45" x14ac:dyDescent="0.25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f t="shared" si="287"/>
        <v>41976.333854166667</v>
      </c>
      <c r="K2008">
        <v>1414584045</v>
      </c>
      <c r="L2008" s="14">
        <f t="shared" si="279"/>
        <v>41941.292187499996</v>
      </c>
      <c r="M2008" s="13">
        <f t="shared" si="280"/>
        <v>2014</v>
      </c>
      <c r="N2008" t="b">
        <v>1</v>
      </c>
      <c r="O2008">
        <v>303</v>
      </c>
      <c r="P2008" t="b">
        <v>1</v>
      </c>
      <c r="Q2008" t="s">
        <v>8294</v>
      </c>
      <c r="R2008" s="6">
        <f t="shared" si="281"/>
        <v>1.4783999999999999</v>
      </c>
      <c r="S2008" s="10">
        <f t="shared" si="282"/>
        <v>408.97689768976898</v>
      </c>
      <c r="T2008" t="str">
        <f t="shared" si="283"/>
        <v>technology/</v>
      </c>
      <c r="U2008" t="str">
        <f t="shared" si="284"/>
        <v>hardware</v>
      </c>
      <c r="V2008">
        <f t="shared" si="285"/>
        <v>11</v>
      </c>
      <c r="W2008">
        <f t="shared" si="286"/>
        <v>19</v>
      </c>
    </row>
    <row r="2009" spans="1:23" ht="45" x14ac:dyDescent="0.25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f t="shared" si="287"/>
        <v>40413.958333333328</v>
      </c>
      <c r="K2009">
        <v>1276891586</v>
      </c>
      <c r="L2009" s="14">
        <f t="shared" si="279"/>
        <v>40347.629467592589</v>
      </c>
      <c r="M2009" s="13">
        <f t="shared" si="280"/>
        <v>2010</v>
      </c>
      <c r="N2009" t="b">
        <v>1</v>
      </c>
      <c r="O2009">
        <v>137</v>
      </c>
      <c r="P2009" t="b">
        <v>1</v>
      </c>
      <c r="Q2009" t="s">
        <v>8294</v>
      </c>
      <c r="R2009" s="6">
        <f t="shared" si="281"/>
        <v>0.15709200000000001</v>
      </c>
      <c r="S2009" s="10">
        <f t="shared" si="282"/>
        <v>84.459270072992695</v>
      </c>
      <c r="T2009" t="str">
        <f t="shared" si="283"/>
        <v>technology/</v>
      </c>
      <c r="U2009" t="str">
        <f t="shared" si="284"/>
        <v>hardware</v>
      </c>
      <c r="V2009">
        <f t="shared" si="285"/>
        <v>11</v>
      </c>
      <c r="W2009">
        <f t="shared" si="286"/>
        <v>19</v>
      </c>
    </row>
    <row r="2010" spans="1:23" ht="45" x14ac:dyDescent="0.25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f t="shared" si="287"/>
        <v>40805.396087962959</v>
      </c>
      <c r="K2010">
        <v>1312641022</v>
      </c>
      <c r="L2010" s="14">
        <f t="shared" si="279"/>
        <v>40761.396087962959</v>
      </c>
      <c r="M2010" s="13">
        <f t="shared" si="280"/>
        <v>2011</v>
      </c>
      <c r="N2010" t="b">
        <v>1</v>
      </c>
      <c r="O2010">
        <v>41</v>
      </c>
      <c r="P2010" t="b">
        <v>1</v>
      </c>
      <c r="Q2010" t="s">
        <v>8294</v>
      </c>
      <c r="R2010" s="6">
        <f t="shared" si="281"/>
        <v>0.17074847688105987</v>
      </c>
      <c r="S2010" s="10">
        <f t="shared" si="282"/>
        <v>44.853658536585364</v>
      </c>
      <c r="T2010" t="str">
        <f t="shared" si="283"/>
        <v>technology/</v>
      </c>
      <c r="U2010" t="str">
        <f t="shared" si="284"/>
        <v>hardware</v>
      </c>
      <c r="V2010">
        <f t="shared" si="285"/>
        <v>11</v>
      </c>
      <c r="W2010">
        <f t="shared" si="286"/>
        <v>19</v>
      </c>
    </row>
    <row r="2011" spans="1:23" ht="45" x14ac:dyDescent="0.25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f t="shared" si="287"/>
        <v>42697.156747685185</v>
      </c>
      <c r="K2011">
        <v>1476776743</v>
      </c>
      <c r="L2011" s="14">
        <f t="shared" si="279"/>
        <v>42661.115081018514</v>
      </c>
      <c r="M2011" s="13">
        <f t="shared" si="280"/>
        <v>2016</v>
      </c>
      <c r="N2011" t="b">
        <v>1</v>
      </c>
      <c r="O2011">
        <v>398</v>
      </c>
      <c r="P2011" t="b">
        <v>1</v>
      </c>
      <c r="Q2011" t="s">
        <v>8294</v>
      </c>
      <c r="R2011" s="6">
        <f t="shared" si="281"/>
        <v>2.05158</v>
      </c>
      <c r="S2011" s="10">
        <f t="shared" si="282"/>
        <v>383.3643216080402</v>
      </c>
      <c r="T2011" t="str">
        <f t="shared" si="283"/>
        <v>technology/</v>
      </c>
      <c r="U2011" t="str">
        <f t="shared" si="284"/>
        <v>hardware</v>
      </c>
      <c r="V2011">
        <f t="shared" si="285"/>
        <v>11</v>
      </c>
      <c r="W2011">
        <f t="shared" si="286"/>
        <v>19</v>
      </c>
    </row>
    <row r="2012" spans="1:23" ht="30" x14ac:dyDescent="0.25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f t="shared" si="287"/>
        <v>42600.788090277776</v>
      </c>
      <c r="K2012">
        <v>1468972491</v>
      </c>
      <c r="L2012" s="14">
        <f t="shared" si="279"/>
        <v>42570.788090277776</v>
      </c>
      <c r="M2012" s="13">
        <f t="shared" si="280"/>
        <v>2016</v>
      </c>
      <c r="N2012" t="b">
        <v>1</v>
      </c>
      <c r="O2012">
        <v>1737</v>
      </c>
      <c r="P2012" t="b">
        <v>1</v>
      </c>
      <c r="Q2012" t="s">
        <v>8294</v>
      </c>
      <c r="R2012" s="6">
        <f t="shared" si="281"/>
        <v>2.2005299999999997</v>
      </c>
      <c r="S2012" s="10">
        <f t="shared" si="282"/>
        <v>55.276856649395505</v>
      </c>
      <c r="T2012" t="str">
        <f t="shared" si="283"/>
        <v>technology/</v>
      </c>
      <c r="U2012" t="str">
        <f t="shared" si="284"/>
        <v>hardware</v>
      </c>
      <c r="V2012">
        <f t="shared" si="285"/>
        <v>11</v>
      </c>
      <c r="W2012">
        <f t="shared" si="286"/>
        <v>19</v>
      </c>
    </row>
    <row r="2013" spans="1:23" ht="45" x14ac:dyDescent="0.25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f t="shared" si="287"/>
        <v>42380.749999999993</v>
      </c>
      <c r="K2013">
        <v>1449650173</v>
      </c>
      <c r="L2013" s="14">
        <f t="shared" si="279"/>
        <v>42347.150150462963</v>
      </c>
      <c r="M2013" s="13">
        <f t="shared" si="280"/>
        <v>2015</v>
      </c>
      <c r="N2013" t="b">
        <v>1</v>
      </c>
      <c r="O2013">
        <v>971</v>
      </c>
      <c r="P2013" t="b">
        <v>1</v>
      </c>
      <c r="Q2013" t="s">
        <v>8294</v>
      </c>
      <c r="R2013" s="6">
        <f t="shared" si="281"/>
        <v>7.19564</v>
      </c>
      <c r="S2013" s="10">
        <f t="shared" si="282"/>
        <v>422.02059732234807</v>
      </c>
      <c r="T2013" t="str">
        <f t="shared" si="283"/>
        <v>technology/</v>
      </c>
      <c r="U2013" t="str">
        <f t="shared" si="284"/>
        <v>hardware</v>
      </c>
      <c r="V2013">
        <f t="shared" si="285"/>
        <v>11</v>
      </c>
      <c r="W2013">
        <f t="shared" si="286"/>
        <v>19</v>
      </c>
    </row>
    <row r="2014" spans="1:23" ht="45" x14ac:dyDescent="0.25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f t="shared" si="287"/>
        <v>42040.613900462959</v>
      </c>
      <c r="K2014">
        <v>1420573441</v>
      </c>
      <c r="L2014" s="14">
        <f t="shared" si="279"/>
        <v>42010.613900462959</v>
      </c>
      <c r="M2014" s="13">
        <f t="shared" si="280"/>
        <v>2015</v>
      </c>
      <c r="N2014" t="b">
        <v>1</v>
      </c>
      <c r="O2014">
        <v>183</v>
      </c>
      <c r="P2014" t="b">
        <v>1</v>
      </c>
      <c r="Q2014" t="s">
        <v>8294</v>
      </c>
      <c r="R2014" s="6">
        <f t="shared" si="281"/>
        <v>1.349</v>
      </c>
      <c r="S2014" s="10">
        <f t="shared" si="282"/>
        <v>64.180327868852459</v>
      </c>
      <c r="T2014" t="str">
        <f t="shared" si="283"/>
        <v>technology/</v>
      </c>
      <c r="U2014" t="str">
        <f t="shared" si="284"/>
        <v>hardware</v>
      </c>
      <c r="V2014">
        <f t="shared" si="285"/>
        <v>11</v>
      </c>
      <c r="W2014">
        <f t="shared" si="286"/>
        <v>19</v>
      </c>
    </row>
    <row r="2015" spans="1:23" ht="45" x14ac:dyDescent="0.25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f t="shared" si="287"/>
        <v>42559.752476851849</v>
      </c>
      <c r="K2015">
        <v>1462835014</v>
      </c>
      <c r="L2015" s="14">
        <f t="shared" si="279"/>
        <v>42499.752476851849</v>
      </c>
      <c r="M2015" s="13">
        <f t="shared" si="280"/>
        <v>2016</v>
      </c>
      <c r="N2015" t="b">
        <v>1</v>
      </c>
      <c r="O2015">
        <v>4562</v>
      </c>
      <c r="P2015" t="b">
        <v>1</v>
      </c>
      <c r="Q2015" t="s">
        <v>8294</v>
      </c>
      <c r="R2015" s="6">
        <f t="shared" si="281"/>
        <v>3.9491375</v>
      </c>
      <c r="S2015" s="10">
        <f t="shared" si="282"/>
        <v>173.57781674704077</v>
      </c>
      <c r="T2015" t="str">
        <f t="shared" si="283"/>
        <v>technology/</v>
      </c>
      <c r="U2015" t="str">
        <f t="shared" si="284"/>
        <v>hardware</v>
      </c>
      <c r="V2015">
        <f t="shared" si="285"/>
        <v>11</v>
      </c>
      <c r="W2015">
        <f t="shared" si="286"/>
        <v>19</v>
      </c>
    </row>
    <row r="2016" spans="1:23" ht="45" x14ac:dyDescent="0.25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f t="shared" si="287"/>
        <v>41357.964571759258</v>
      </c>
      <c r="K2016">
        <v>1361250539</v>
      </c>
      <c r="L2016" s="14">
        <f t="shared" si="279"/>
        <v>41324.006238425922</v>
      </c>
      <c r="M2016" s="13">
        <f t="shared" si="280"/>
        <v>2013</v>
      </c>
      <c r="N2016" t="b">
        <v>1</v>
      </c>
      <c r="O2016">
        <v>26457</v>
      </c>
      <c r="P2016" t="b">
        <v>1</v>
      </c>
      <c r="Q2016" t="s">
        <v>8294</v>
      </c>
      <c r="R2016" s="6">
        <f t="shared" si="281"/>
        <v>77.137822333333332</v>
      </c>
      <c r="S2016" s="10">
        <f t="shared" si="282"/>
        <v>88.601680840609291</v>
      </c>
      <c r="T2016" t="str">
        <f t="shared" si="283"/>
        <v>technology/</v>
      </c>
      <c r="U2016" t="str">
        <f t="shared" si="284"/>
        <v>hardware</v>
      </c>
      <c r="V2016">
        <f t="shared" si="285"/>
        <v>11</v>
      </c>
      <c r="W2016">
        <f t="shared" si="286"/>
        <v>19</v>
      </c>
    </row>
    <row r="2017" spans="1:23" ht="45" x14ac:dyDescent="0.25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f t="shared" si="287"/>
        <v>40795.668553240735</v>
      </c>
      <c r="K2017">
        <v>1313010163</v>
      </c>
      <c r="L2017" s="14">
        <f t="shared" si="279"/>
        <v>40765.668553240735</v>
      </c>
      <c r="M2017" s="13">
        <f t="shared" si="280"/>
        <v>2011</v>
      </c>
      <c r="N2017" t="b">
        <v>1</v>
      </c>
      <c r="O2017">
        <v>162</v>
      </c>
      <c r="P2017" t="b">
        <v>1</v>
      </c>
      <c r="Q2017" t="s">
        <v>8294</v>
      </c>
      <c r="R2017" s="6">
        <f t="shared" si="281"/>
        <v>0.13000138888888893</v>
      </c>
      <c r="S2017" s="10">
        <f t="shared" si="282"/>
        <v>50.222283950617282</v>
      </c>
      <c r="T2017" t="str">
        <f t="shared" si="283"/>
        <v>technology/</v>
      </c>
      <c r="U2017" t="str">
        <f t="shared" si="284"/>
        <v>hardware</v>
      </c>
      <c r="V2017">
        <f t="shared" si="285"/>
        <v>11</v>
      </c>
      <c r="W2017">
        <f t="shared" si="286"/>
        <v>19</v>
      </c>
    </row>
    <row r="2018" spans="1:23" ht="30" x14ac:dyDescent="0.25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f t="shared" si="287"/>
        <v>41342.672442129631</v>
      </c>
      <c r="K2018">
        <v>1360271299</v>
      </c>
      <c r="L2018" s="14">
        <f t="shared" si="279"/>
        <v>41312.672442129631</v>
      </c>
      <c r="M2018" s="13">
        <f t="shared" si="280"/>
        <v>2013</v>
      </c>
      <c r="N2018" t="b">
        <v>1</v>
      </c>
      <c r="O2018">
        <v>479</v>
      </c>
      <c r="P2018" t="b">
        <v>1</v>
      </c>
      <c r="Q2018" t="s">
        <v>8294</v>
      </c>
      <c r="R2018" s="6">
        <f t="shared" si="281"/>
        <v>8.2154220000000002</v>
      </c>
      <c r="S2018" s="10">
        <f t="shared" si="282"/>
        <v>192.38876826722338</v>
      </c>
      <c r="T2018" t="str">
        <f t="shared" si="283"/>
        <v>technology/</v>
      </c>
      <c r="U2018" t="str">
        <f t="shared" si="284"/>
        <v>hardware</v>
      </c>
      <c r="V2018">
        <f t="shared" si="285"/>
        <v>11</v>
      </c>
      <c r="W2018">
        <f t="shared" si="286"/>
        <v>19</v>
      </c>
    </row>
    <row r="2019" spans="1:23" ht="45" x14ac:dyDescent="0.25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f t="shared" si="287"/>
        <v>40991.958333333328</v>
      </c>
      <c r="K2019">
        <v>1329873755</v>
      </c>
      <c r="L2019" s="14">
        <f t="shared" si="279"/>
        <v>40960.849016203698</v>
      </c>
      <c r="M2019" s="13">
        <f t="shared" si="280"/>
        <v>2012</v>
      </c>
      <c r="N2019" t="b">
        <v>1</v>
      </c>
      <c r="O2019">
        <v>426</v>
      </c>
      <c r="P2019" t="b">
        <v>1</v>
      </c>
      <c r="Q2019" t="s">
        <v>8294</v>
      </c>
      <c r="R2019" s="6">
        <f t="shared" si="281"/>
        <v>0.25102399999999997</v>
      </c>
      <c r="S2019" s="10">
        <f t="shared" si="282"/>
        <v>73.416901408450698</v>
      </c>
      <c r="T2019" t="str">
        <f t="shared" si="283"/>
        <v>technology/</v>
      </c>
      <c r="U2019" t="str">
        <f t="shared" si="284"/>
        <v>hardware</v>
      </c>
      <c r="V2019">
        <f t="shared" si="285"/>
        <v>11</v>
      </c>
      <c r="W2019">
        <f t="shared" si="286"/>
        <v>19</v>
      </c>
    </row>
    <row r="2020" spans="1:23" ht="45" x14ac:dyDescent="0.25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f t="shared" si="287"/>
        <v>42229.157511574071</v>
      </c>
      <c r="K2020">
        <v>1436863609</v>
      </c>
      <c r="L2020" s="14">
        <f t="shared" si="279"/>
        <v>42199.157511574071</v>
      </c>
      <c r="M2020" s="13">
        <f t="shared" si="280"/>
        <v>2015</v>
      </c>
      <c r="N2020" t="b">
        <v>1</v>
      </c>
      <c r="O2020">
        <v>450</v>
      </c>
      <c r="P2020" t="b">
        <v>1</v>
      </c>
      <c r="Q2020" t="s">
        <v>8294</v>
      </c>
      <c r="R2020" s="6">
        <f t="shared" si="281"/>
        <v>2.2434307692307628E-2</v>
      </c>
      <c r="S2020" s="10">
        <f t="shared" si="282"/>
        <v>147.68495555555555</v>
      </c>
      <c r="T2020" t="str">
        <f t="shared" si="283"/>
        <v>technology/</v>
      </c>
      <c r="U2020" t="str">
        <f t="shared" si="284"/>
        <v>hardware</v>
      </c>
      <c r="V2020">
        <f t="shared" si="285"/>
        <v>11</v>
      </c>
      <c r="W2020">
        <f t="shared" si="286"/>
        <v>19</v>
      </c>
    </row>
    <row r="2021" spans="1:23" ht="45" x14ac:dyDescent="0.25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f t="shared" si="287"/>
        <v>42635.500243055554</v>
      </c>
      <c r="K2021">
        <v>1471971621</v>
      </c>
      <c r="L2021" s="14">
        <f t="shared" si="279"/>
        <v>42605.500243055554</v>
      </c>
      <c r="M2021" s="13">
        <f t="shared" si="280"/>
        <v>2016</v>
      </c>
      <c r="N2021" t="b">
        <v>1</v>
      </c>
      <c r="O2021">
        <v>1780</v>
      </c>
      <c r="P2021" t="b">
        <v>1</v>
      </c>
      <c r="Q2021" t="s">
        <v>8294</v>
      </c>
      <c r="R2021" s="6">
        <f t="shared" si="281"/>
        <v>3.8490975000000001</v>
      </c>
      <c r="S2021" s="10">
        <f t="shared" si="282"/>
        <v>108.96848314606741</v>
      </c>
      <c r="T2021" t="str">
        <f t="shared" si="283"/>
        <v>technology/</v>
      </c>
      <c r="U2021" t="str">
        <f t="shared" si="284"/>
        <v>hardware</v>
      </c>
      <c r="V2021">
        <f t="shared" si="285"/>
        <v>11</v>
      </c>
      <c r="W2021">
        <f t="shared" si="286"/>
        <v>19</v>
      </c>
    </row>
    <row r="2022" spans="1:23" ht="45" x14ac:dyDescent="0.25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f t="shared" si="287"/>
        <v>41773.75277777778</v>
      </c>
      <c r="K2022">
        <v>1396923624</v>
      </c>
      <c r="L2022" s="14">
        <f t="shared" si="279"/>
        <v>41736.889166666668</v>
      </c>
      <c r="M2022" s="13">
        <f t="shared" si="280"/>
        <v>2014</v>
      </c>
      <c r="N2022" t="b">
        <v>1</v>
      </c>
      <c r="O2022">
        <v>122</v>
      </c>
      <c r="P2022" t="b">
        <v>1</v>
      </c>
      <c r="Q2022" t="s">
        <v>8294</v>
      </c>
      <c r="R2022" s="6">
        <f t="shared" si="281"/>
        <v>0.92333333333333334</v>
      </c>
      <c r="S2022" s="10">
        <f t="shared" si="282"/>
        <v>23.647540983606557</v>
      </c>
      <c r="T2022" t="str">
        <f t="shared" si="283"/>
        <v>technology/</v>
      </c>
      <c r="U2022" t="str">
        <f t="shared" si="284"/>
        <v>hardware</v>
      </c>
      <c r="V2022">
        <f t="shared" si="285"/>
        <v>11</v>
      </c>
      <c r="W2022">
        <f t="shared" si="286"/>
        <v>19</v>
      </c>
    </row>
    <row r="2023" spans="1:23" ht="45" x14ac:dyDescent="0.25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f t="shared" si="287"/>
        <v>41905.862233796295</v>
      </c>
      <c r="K2023">
        <v>1407634897</v>
      </c>
      <c r="L2023" s="14">
        <f t="shared" si="279"/>
        <v>41860.862233796295</v>
      </c>
      <c r="M2023" s="13">
        <f t="shared" si="280"/>
        <v>2014</v>
      </c>
      <c r="N2023" t="b">
        <v>1</v>
      </c>
      <c r="O2023">
        <v>95</v>
      </c>
      <c r="P2023" t="b">
        <v>1</v>
      </c>
      <c r="Q2023" t="s">
        <v>8294</v>
      </c>
      <c r="R2023" s="6">
        <f t="shared" si="281"/>
        <v>1.8109999999999999</v>
      </c>
      <c r="S2023" s="10">
        <f t="shared" si="282"/>
        <v>147.94736842105263</v>
      </c>
      <c r="T2023" t="str">
        <f t="shared" si="283"/>
        <v>technology/</v>
      </c>
      <c r="U2023" t="str">
        <f t="shared" si="284"/>
        <v>hardware</v>
      </c>
      <c r="V2023">
        <f t="shared" si="285"/>
        <v>11</v>
      </c>
      <c r="W2023">
        <f t="shared" si="286"/>
        <v>19</v>
      </c>
    </row>
    <row r="2024" spans="1:23" ht="45" x14ac:dyDescent="0.25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f t="shared" si="287"/>
        <v>42532.36078703704</v>
      </c>
      <c r="K2024">
        <v>1463060372</v>
      </c>
      <c r="L2024" s="14">
        <f t="shared" si="279"/>
        <v>42502.36078703704</v>
      </c>
      <c r="M2024" s="13">
        <f t="shared" si="280"/>
        <v>2016</v>
      </c>
      <c r="N2024" t="b">
        <v>1</v>
      </c>
      <c r="O2024">
        <v>325</v>
      </c>
      <c r="P2024" t="b">
        <v>1</v>
      </c>
      <c r="Q2024" t="s">
        <v>8294</v>
      </c>
      <c r="R2024" s="6">
        <f t="shared" si="281"/>
        <v>0.25136999999999998</v>
      </c>
      <c r="S2024" s="10">
        <f t="shared" si="282"/>
        <v>385.03692307692307</v>
      </c>
      <c r="T2024" t="str">
        <f t="shared" si="283"/>
        <v>technology/</v>
      </c>
      <c r="U2024" t="str">
        <f t="shared" si="284"/>
        <v>hardware</v>
      </c>
      <c r="V2024">
        <f t="shared" si="285"/>
        <v>11</v>
      </c>
      <c r="W2024">
        <f t="shared" si="286"/>
        <v>19</v>
      </c>
    </row>
    <row r="2025" spans="1:23" ht="45" x14ac:dyDescent="0.25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f t="shared" si="287"/>
        <v>42166.212418981479</v>
      </c>
      <c r="K2025">
        <v>1431425153</v>
      </c>
      <c r="L2025" s="14">
        <f t="shared" si="279"/>
        <v>42136.212418981479</v>
      </c>
      <c r="M2025" s="13">
        <f t="shared" si="280"/>
        <v>2015</v>
      </c>
      <c r="N2025" t="b">
        <v>1</v>
      </c>
      <c r="O2025">
        <v>353</v>
      </c>
      <c r="P2025" t="b">
        <v>1</v>
      </c>
      <c r="Q2025" t="s">
        <v>8294</v>
      </c>
      <c r="R2025" s="6">
        <f t="shared" si="281"/>
        <v>0.61458999999999997</v>
      </c>
      <c r="S2025" s="10">
        <f t="shared" si="282"/>
        <v>457.39093484419266</v>
      </c>
      <c r="T2025" t="str">
        <f t="shared" si="283"/>
        <v>technology/</v>
      </c>
      <c r="U2025" t="str">
        <f t="shared" si="284"/>
        <v>hardware</v>
      </c>
      <c r="V2025">
        <f t="shared" si="285"/>
        <v>11</v>
      </c>
      <c r="W2025">
        <f t="shared" si="286"/>
        <v>19</v>
      </c>
    </row>
    <row r="2026" spans="1:23" ht="45" x14ac:dyDescent="0.25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f t="shared" si="287"/>
        <v>41133.916666666664</v>
      </c>
      <c r="K2026">
        <v>1341875544</v>
      </c>
      <c r="L2026" s="14">
        <f t="shared" si="279"/>
        <v>41099.758611111109</v>
      </c>
      <c r="M2026" s="13">
        <f t="shared" si="280"/>
        <v>2012</v>
      </c>
      <c r="N2026" t="b">
        <v>1</v>
      </c>
      <c r="O2026">
        <v>105</v>
      </c>
      <c r="P2026" t="b">
        <v>1</v>
      </c>
      <c r="Q2026" t="s">
        <v>8294</v>
      </c>
      <c r="R2026" s="6">
        <f t="shared" si="281"/>
        <v>4.8535000000000004</v>
      </c>
      <c r="S2026" s="10">
        <f t="shared" si="282"/>
        <v>222.99047619047619</v>
      </c>
      <c r="T2026" t="str">
        <f t="shared" si="283"/>
        <v>technology/</v>
      </c>
      <c r="U2026" t="str">
        <f t="shared" si="284"/>
        <v>hardware</v>
      </c>
      <c r="V2026">
        <f t="shared" si="285"/>
        <v>11</v>
      </c>
      <c r="W2026">
        <f t="shared" si="286"/>
        <v>19</v>
      </c>
    </row>
    <row r="2027" spans="1:23" ht="45" x14ac:dyDescent="0.25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f t="shared" si="287"/>
        <v>42165.976226851846</v>
      </c>
      <c r="K2027">
        <v>1431404746</v>
      </c>
      <c r="L2027" s="14">
        <f t="shared" si="279"/>
        <v>42135.976226851846</v>
      </c>
      <c r="M2027" s="13">
        <f t="shared" si="280"/>
        <v>2015</v>
      </c>
      <c r="N2027" t="b">
        <v>1</v>
      </c>
      <c r="O2027">
        <v>729</v>
      </c>
      <c r="P2027" t="b">
        <v>1</v>
      </c>
      <c r="Q2027" t="s">
        <v>8294</v>
      </c>
      <c r="R2027" s="6">
        <f t="shared" si="281"/>
        <v>1.0115000000000001</v>
      </c>
      <c r="S2027" s="10">
        <f t="shared" si="282"/>
        <v>220.74074074074073</v>
      </c>
      <c r="T2027" t="str">
        <f t="shared" si="283"/>
        <v>technology/</v>
      </c>
      <c r="U2027" t="str">
        <f t="shared" si="284"/>
        <v>hardware</v>
      </c>
      <c r="V2027">
        <f t="shared" si="285"/>
        <v>11</v>
      </c>
      <c r="W2027">
        <f t="shared" si="286"/>
        <v>19</v>
      </c>
    </row>
    <row r="2028" spans="1:23" ht="30" x14ac:dyDescent="0.25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f t="shared" si="287"/>
        <v>41749.957638888889</v>
      </c>
      <c r="K2028">
        <v>1394127585</v>
      </c>
      <c r="L2028" s="14">
        <f t="shared" si="279"/>
        <v>41704.527604166666</v>
      </c>
      <c r="M2028" s="13">
        <f t="shared" si="280"/>
        <v>2014</v>
      </c>
      <c r="N2028" t="b">
        <v>1</v>
      </c>
      <c r="O2028">
        <v>454</v>
      </c>
      <c r="P2028" t="b">
        <v>1</v>
      </c>
      <c r="Q2028" t="s">
        <v>8294</v>
      </c>
      <c r="R2028" s="6">
        <f t="shared" si="281"/>
        <v>0.33483079999999987</v>
      </c>
      <c r="S2028" s="10">
        <f t="shared" si="282"/>
        <v>73.503898678414089</v>
      </c>
      <c r="T2028" t="str">
        <f t="shared" si="283"/>
        <v>technology/</v>
      </c>
      <c r="U2028" t="str">
        <f t="shared" si="284"/>
        <v>hardware</v>
      </c>
      <c r="V2028">
        <f t="shared" si="285"/>
        <v>11</v>
      </c>
      <c r="W2028">
        <f t="shared" si="286"/>
        <v>19</v>
      </c>
    </row>
    <row r="2029" spans="1:23" ht="45" x14ac:dyDescent="0.25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f t="shared" si="287"/>
        <v>42093.563877314817</v>
      </c>
      <c r="K2029">
        <v>1423855919</v>
      </c>
      <c r="L2029" s="14">
        <f t="shared" si="279"/>
        <v>42048.605543981474</v>
      </c>
      <c r="M2029" s="13">
        <f t="shared" si="280"/>
        <v>2015</v>
      </c>
      <c r="N2029" t="b">
        <v>1</v>
      </c>
      <c r="O2029">
        <v>539</v>
      </c>
      <c r="P2029" t="b">
        <v>1</v>
      </c>
      <c r="Q2029" t="s">
        <v>8294</v>
      </c>
      <c r="R2029" s="6">
        <f t="shared" si="281"/>
        <v>0.20249</v>
      </c>
      <c r="S2029" s="10">
        <f t="shared" si="282"/>
        <v>223.09647495361781</v>
      </c>
      <c r="T2029" t="str">
        <f t="shared" si="283"/>
        <v>technology/</v>
      </c>
      <c r="U2029" t="str">
        <f t="shared" si="284"/>
        <v>hardware</v>
      </c>
      <c r="V2029">
        <f t="shared" si="285"/>
        <v>11</v>
      </c>
      <c r="W2029">
        <f t="shared" si="286"/>
        <v>19</v>
      </c>
    </row>
    <row r="2030" spans="1:23" ht="30" x14ac:dyDescent="0.25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f t="shared" si="287"/>
        <v>40252.704861111109</v>
      </c>
      <c r="K2030">
        <v>1265493806</v>
      </c>
      <c r="L2030" s="14">
        <f t="shared" si="279"/>
        <v>40215.710717592592</v>
      </c>
      <c r="M2030" s="13">
        <f t="shared" si="280"/>
        <v>2010</v>
      </c>
      <c r="N2030" t="b">
        <v>1</v>
      </c>
      <c r="O2030">
        <v>79</v>
      </c>
      <c r="P2030" t="b">
        <v>1</v>
      </c>
      <c r="Q2030" t="s">
        <v>8294</v>
      </c>
      <c r="R2030" s="6">
        <f t="shared" si="281"/>
        <v>0.26166666666666666</v>
      </c>
      <c r="S2030" s="10">
        <f t="shared" si="282"/>
        <v>47.911392405063289</v>
      </c>
      <c r="T2030" t="str">
        <f t="shared" si="283"/>
        <v>technology/</v>
      </c>
      <c r="U2030" t="str">
        <f t="shared" si="284"/>
        <v>hardware</v>
      </c>
      <c r="V2030">
        <f t="shared" si="285"/>
        <v>11</v>
      </c>
      <c r="W2030">
        <f t="shared" si="286"/>
        <v>19</v>
      </c>
    </row>
    <row r="2031" spans="1:23" ht="30" x14ac:dyDescent="0.25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f t="shared" si="287"/>
        <v>41877.813437500001</v>
      </c>
      <c r="K2031">
        <v>1406507481</v>
      </c>
      <c r="L2031" s="14">
        <f t="shared" si="279"/>
        <v>41847.813437500001</v>
      </c>
      <c r="M2031" s="13">
        <f t="shared" si="280"/>
        <v>2014</v>
      </c>
      <c r="N2031" t="b">
        <v>1</v>
      </c>
      <c r="O2031">
        <v>94</v>
      </c>
      <c r="P2031" t="b">
        <v>1</v>
      </c>
      <c r="Q2031" t="s">
        <v>8294</v>
      </c>
      <c r="R2031" s="6">
        <f t="shared" si="281"/>
        <v>2.6120000000000001</v>
      </c>
      <c r="S2031" s="10">
        <f t="shared" si="282"/>
        <v>96.063829787234042</v>
      </c>
      <c r="T2031" t="str">
        <f t="shared" si="283"/>
        <v>technology/</v>
      </c>
      <c r="U2031" t="str">
        <f t="shared" si="284"/>
        <v>hardware</v>
      </c>
      <c r="V2031">
        <f t="shared" si="285"/>
        <v>11</v>
      </c>
      <c r="W2031">
        <f t="shared" si="286"/>
        <v>19</v>
      </c>
    </row>
    <row r="2032" spans="1:23" ht="45" x14ac:dyDescent="0.25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f t="shared" si="287"/>
        <v>41242.788148148145</v>
      </c>
      <c r="K2032">
        <v>1351641296</v>
      </c>
      <c r="L2032" s="14">
        <f t="shared" si="279"/>
        <v>41212.788148148145</v>
      </c>
      <c r="M2032" s="13">
        <f t="shared" si="280"/>
        <v>2012</v>
      </c>
      <c r="N2032" t="b">
        <v>1</v>
      </c>
      <c r="O2032">
        <v>625</v>
      </c>
      <c r="P2032" t="b">
        <v>1</v>
      </c>
      <c r="Q2032" t="s">
        <v>8294</v>
      </c>
      <c r="R2032" s="6">
        <f t="shared" si="281"/>
        <v>1.26239013671875</v>
      </c>
      <c r="S2032" s="10">
        <f t="shared" si="282"/>
        <v>118.6144</v>
      </c>
      <c r="T2032" t="str">
        <f t="shared" si="283"/>
        <v>technology/</v>
      </c>
      <c r="U2032" t="str">
        <f t="shared" si="284"/>
        <v>hardware</v>
      </c>
      <c r="V2032">
        <f t="shared" si="285"/>
        <v>11</v>
      </c>
      <c r="W2032">
        <f t="shared" si="286"/>
        <v>19</v>
      </c>
    </row>
    <row r="2033" spans="1:23" ht="30" x14ac:dyDescent="0.25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f t="shared" si="287"/>
        <v>42012.833333333336</v>
      </c>
      <c r="K2033">
        <v>1417506853</v>
      </c>
      <c r="L2033" s="14">
        <f t="shared" si="279"/>
        <v>41975.120983796289</v>
      </c>
      <c r="M2033" s="13">
        <f t="shared" si="280"/>
        <v>2014</v>
      </c>
      <c r="N2033" t="b">
        <v>1</v>
      </c>
      <c r="O2033">
        <v>508</v>
      </c>
      <c r="P2033" t="b">
        <v>1</v>
      </c>
      <c r="Q2033" t="s">
        <v>8294</v>
      </c>
      <c r="R2033" s="6">
        <f t="shared" si="281"/>
        <v>0.20349999999999999</v>
      </c>
      <c r="S2033" s="10">
        <f t="shared" si="282"/>
        <v>118.45472440944881</v>
      </c>
      <c r="T2033" t="str">
        <f t="shared" si="283"/>
        <v>technology/</v>
      </c>
      <c r="U2033" t="str">
        <f t="shared" si="284"/>
        <v>hardware</v>
      </c>
      <c r="V2033">
        <f t="shared" si="285"/>
        <v>11</v>
      </c>
      <c r="W2033">
        <f t="shared" si="286"/>
        <v>19</v>
      </c>
    </row>
    <row r="2034" spans="1:23" ht="45" x14ac:dyDescent="0.25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f t="shared" si="287"/>
        <v>42718.999999999993</v>
      </c>
      <c r="K2034">
        <v>1479216874</v>
      </c>
      <c r="L2034" s="14">
        <f t="shared" si="279"/>
        <v>42689.35733796296</v>
      </c>
      <c r="M2034" s="13">
        <f t="shared" si="280"/>
        <v>2016</v>
      </c>
      <c r="N2034" t="b">
        <v>1</v>
      </c>
      <c r="O2034">
        <v>531</v>
      </c>
      <c r="P2034" t="b">
        <v>1</v>
      </c>
      <c r="Q2034" t="s">
        <v>8294</v>
      </c>
      <c r="R2034" s="6">
        <f t="shared" si="281"/>
        <v>2.0418799999999999</v>
      </c>
      <c r="S2034" s="10">
        <f t="shared" si="282"/>
        <v>143.21468926553672</v>
      </c>
      <c r="T2034" t="str">
        <f t="shared" si="283"/>
        <v>technology/</v>
      </c>
      <c r="U2034" t="str">
        <f t="shared" si="284"/>
        <v>hardware</v>
      </c>
      <c r="V2034">
        <f t="shared" si="285"/>
        <v>11</v>
      </c>
      <c r="W2034">
        <f t="shared" si="286"/>
        <v>19</v>
      </c>
    </row>
    <row r="2035" spans="1:23" ht="45" x14ac:dyDescent="0.25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f t="shared" si="287"/>
        <v>41754.874050925922</v>
      </c>
      <c r="K2035">
        <v>1395885518</v>
      </c>
      <c r="L2035" s="14">
        <f t="shared" si="279"/>
        <v>41724.874050925922</v>
      </c>
      <c r="M2035" s="13">
        <f t="shared" si="280"/>
        <v>2014</v>
      </c>
      <c r="N2035" t="b">
        <v>1</v>
      </c>
      <c r="O2035">
        <v>158</v>
      </c>
      <c r="P2035" t="b">
        <v>1</v>
      </c>
      <c r="Q2035" t="s">
        <v>8294</v>
      </c>
      <c r="R2035" s="6">
        <f t="shared" si="281"/>
        <v>0.78676000000000001</v>
      </c>
      <c r="S2035" s="10">
        <f t="shared" si="282"/>
        <v>282.71518987341773</v>
      </c>
      <c r="T2035" t="str">
        <f t="shared" si="283"/>
        <v>technology/</v>
      </c>
      <c r="U2035" t="str">
        <f t="shared" si="284"/>
        <v>hardware</v>
      </c>
      <c r="V2035">
        <f t="shared" si="285"/>
        <v>11</v>
      </c>
      <c r="W2035">
        <f t="shared" si="286"/>
        <v>19</v>
      </c>
    </row>
    <row r="2036" spans="1:23" ht="45" x14ac:dyDescent="0.25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f t="shared" si="287"/>
        <v>42131.081944444442</v>
      </c>
      <c r="K2036">
        <v>1426216033</v>
      </c>
      <c r="L2036" s="14">
        <f t="shared" si="279"/>
        <v>42075.921678240738</v>
      </c>
      <c r="M2036" s="13">
        <f t="shared" si="280"/>
        <v>2015</v>
      </c>
      <c r="N2036" t="b">
        <v>1</v>
      </c>
      <c r="O2036">
        <v>508</v>
      </c>
      <c r="P2036" t="b">
        <v>1</v>
      </c>
      <c r="Q2036" t="s">
        <v>8294</v>
      </c>
      <c r="R2036" s="6">
        <f t="shared" si="281"/>
        <v>2.868199871794872</v>
      </c>
      <c r="S2036" s="10">
        <f t="shared" si="282"/>
        <v>593.93620078740162</v>
      </c>
      <c r="T2036" t="str">
        <f t="shared" si="283"/>
        <v>technology/</v>
      </c>
      <c r="U2036" t="str">
        <f t="shared" si="284"/>
        <v>hardware</v>
      </c>
      <c r="V2036">
        <f t="shared" si="285"/>
        <v>11</v>
      </c>
      <c r="W2036">
        <f t="shared" si="286"/>
        <v>19</v>
      </c>
    </row>
    <row r="2037" spans="1:23" ht="45" x14ac:dyDescent="0.25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f t="shared" si="287"/>
        <v>42356.833333333336</v>
      </c>
      <c r="K2037">
        <v>1446562807</v>
      </c>
      <c r="L2037" s="14">
        <f t="shared" si="279"/>
        <v>42311.41674768518</v>
      </c>
      <c r="M2037" s="13">
        <f t="shared" si="280"/>
        <v>2015</v>
      </c>
      <c r="N2037" t="b">
        <v>1</v>
      </c>
      <c r="O2037">
        <v>644</v>
      </c>
      <c r="P2037" t="b">
        <v>1</v>
      </c>
      <c r="Q2037" t="s">
        <v>8294</v>
      </c>
      <c r="R2037" s="6">
        <f t="shared" si="281"/>
        <v>1.1103642500000002</v>
      </c>
      <c r="S2037" s="10">
        <f t="shared" si="282"/>
        <v>262.15704968944101</v>
      </c>
      <c r="T2037" t="str">
        <f t="shared" si="283"/>
        <v>technology/</v>
      </c>
      <c r="U2037" t="str">
        <f t="shared" si="284"/>
        <v>hardware</v>
      </c>
      <c r="V2037">
        <f t="shared" si="285"/>
        <v>11</v>
      </c>
      <c r="W2037">
        <f t="shared" si="286"/>
        <v>19</v>
      </c>
    </row>
    <row r="2038" spans="1:23" ht="45" x14ac:dyDescent="0.25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f t="shared" si="287"/>
        <v>41768.656469907401</v>
      </c>
      <c r="K2038">
        <v>1397076319</v>
      </c>
      <c r="L2038" s="14">
        <f t="shared" si="279"/>
        <v>41738.656469907401</v>
      </c>
      <c r="M2038" s="13">
        <f t="shared" si="280"/>
        <v>2014</v>
      </c>
      <c r="N2038" t="b">
        <v>1</v>
      </c>
      <c r="O2038">
        <v>848</v>
      </c>
      <c r="P2038" t="b">
        <v>1</v>
      </c>
      <c r="Q2038" t="s">
        <v>8294</v>
      </c>
      <c r="R2038" s="6">
        <f t="shared" si="281"/>
        <v>0.31668333333333332</v>
      </c>
      <c r="S2038" s="10">
        <f t="shared" si="282"/>
        <v>46.580778301886795</v>
      </c>
      <c r="T2038" t="str">
        <f t="shared" si="283"/>
        <v>technology/</v>
      </c>
      <c r="U2038" t="str">
        <f t="shared" si="284"/>
        <v>hardware</v>
      </c>
      <c r="V2038">
        <f t="shared" si="285"/>
        <v>11</v>
      </c>
      <c r="W2038">
        <f t="shared" si="286"/>
        <v>19</v>
      </c>
    </row>
    <row r="2039" spans="1:23" ht="45" x14ac:dyDescent="0.25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f t="shared" si="287"/>
        <v>41638.043437499997</v>
      </c>
      <c r="K2039">
        <v>1383195753</v>
      </c>
      <c r="L2039" s="14">
        <f t="shared" si="279"/>
        <v>41578.001770833333</v>
      </c>
      <c r="M2039" s="13">
        <f t="shared" si="280"/>
        <v>2013</v>
      </c>
      <c r="N2039" t="b">
        <v>1</v>
      </c>
      <c r="O2039">
        <v>429</v>
      </c>
      <c r="P2039" t="b">
        <v>1</v>
      </c>
      <c r="Q2039" t="s">
        <v>8294</v>
      </c>
      <c r="R2039" s="6">
        <f t="shared" si="281"/>
        <v>2.0047639999999998</v>
      </c>
      <c r="S2039" s="10">
        <f t="shared" si="282"/>
        <v>70.041118881118877</v>
      </c>
      <c r="T2039" t="str">
        <f t="shared" si="283"/>
        <v>technology/</v>
      </c>
      <c r="U2039" t="str">
        <f t="shared" si="284"/>
        <v>hardware</v>
      </c>
      <c r="V2039">
        <f t="shared" si="285"/>
        <v>11</v>
      </c>
      <c r="W2039">
        <f t="shared" si="286"/>
        <v>19</v>
      </c>
    </row>
    <row r="2040" spans="1:23" ht="45" x14ac:dyDescent="0.25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f t="shared" si="287"/>
        <v>41456.541666666664</v>
      </c>
      <c r="K2040">
        <v>1369895421</v>
      </c>
      <c r="L2040" s="14">
        <f t="shared" si="279"/>
        <v>41424.062743055554</v>
      </c>
      <c r="M2040" s="13">
        <f t="shared" si="280"/>
        <v>2013</v>
      </c>
      <c r="N2040" t="b">
        <v>1</v>
      </c>
      <c r="O2040">
        <v>204</v>
      </c>
      <c r="P2040" t="b">
        <v>1</v>
      </c>
      <c r="Q2040" t="s">
        <v>8294</v>
      </c>
      <c r="R2040" s="6">
        <f t="shared" si="281"/>
        <v>3.2051249999999998</v>
      </c>
      <c r="S2040" s="10">
        <f t="shared" si="282"/>
        <v>164.90686274509804</v>
      </c>
      <c r="T2040" t="str">
        <f t="shared" si="283"/>
        <v>technology/</v>
      </c>
      <c r="U2040" t="str">
        <f t="shared" si="284"/>
        <v>hardware</v>
      </c>
      <c r="V2040">
        <f t="shared" si="285"/>
        <v>11</v>
      </c>
      <c r="W2040">
        <f t="shared" si="286"/>
        <v>19</v>
      </c>
    </row>
    <row r="2041" spans="1:23" ht="30" x14ac:dyDescent="0.25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f t="shared" si="287"/>
        <v>42704.999305555553</v>
      </c>
      <c r="K2041">
        <v>1477996325</v>
      </c>
      <c r="L2041" s="14">
        <f t="shared" si="279"/>
        <v>42675.23061342592</v>
      </c>
      <c r="M2041" s="13">
        <f t="shared" si="280"/>
        <v>2016</v>
      </c>
      <c r="N2041" t="b">
        <v>1</v>
      </c>
      <c r="O2041">
        <v>379</v>
      </c>
      <c r="P2041" t="b">
        <v>1</v>
      </c>
      <c r="Q2041" t="s">
        <v>8294</v>
      </c>
      <c r="R2041" s="6">
        <f t="shared" si="281"/>
        <v>0.36216799999999999</v>
      </c>
      <c r="S2041" s="10">
        <f t="shared" si="282"/>
        <v>449.26385224274406</v>
      </c>
      <c r="T2041" t="str">
        <f t="shared" si="283"/>
        <v>technology/</v>
      </c>
      <c r="U2041" t="str">
        <f t="shared" si="284"/>
        <v>hardware</v>
      </c>
      <c r="V2041">
        <f t="shared" si="285"/>
        <v>11</v>
      </c>
      <c r="W2041">
        <f t="shared" si="286"/>
        <v>19</v>
      </c>
    </row>
    <row r="2042" spans="1:23" ht="30" x14ac:dyDescent="0.25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f t="shared" si="287"/>
        <v>41593.760451388887</v>
      </c>
      <c r="K2042">
        <v>1383257703</v>
      </c>
      <c r="L2042" s="14">
        <f t="shared" si="279"/>
        <v>41578.718784722216</v>
      </c>
      <c r="M2042" s="13">
        <f t="shared" si="280"/>
        <v>2013</v>
      </c>
      <c r="N2042" t="b">
        <v>1</v>
      </c>
      <c r="O2042">
        <v>271</v>
      </c>
      <c r="P2042" t="b">
        <v>1</v>
      </c>
      <c r="Q2042" t="s">
        <v>8294</v>
      </c>
      <c r="R2042" s="6">
        <f t="shared" si="281"/>
        <v>1.4817133333333334</v>
      </c>
      <c r="S2042" s="10">
        <f t="shared" si="282"/>
        <v>27.472841328413285</v>
      </c>
      <c r="T2042" t="str">
        <f t="shared" si="283"/>
        <v>technology/</v>
      </c>
      <c r="U2042" t="str">
        <f t="shared" si="284"/>
        <v>hardware</v>
      </c>
      <c r="V2042">
        <f t="shared" si="285"/>
        <v>11</v>
      </c>
      <c r="W2042">
        <f t="shared" si="286"/>
        <v>19</v>
      </c>
    </row>
    <row r="2043" spans="1:23" ht="45" x14ac:dyDescent="0.25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f t="shared" si="287"/>
        <v>42684.359108796292</v>
      </c>
      <c r="K2043">
        <v>1476189427</v>
      </c>
      <c r="L2043" s="14">
        <f t="shared" si="279"/>
        <v>42654.317442129628</v>
      </c>
      <c r="M2043" s="13">
        <f t="shared" si="280"/>
        <v>2016</v>
      </c>
      <c r="N2043" t="b">
        <v>0</v>
      </c>
      <c r="O2043">
        <v>120</v>
      </c>
      <c r="P2043" t="b">
        <v>1</v>
      </c>
      <c r="Q2043" t="s">
        <v>8294</v>
      </c>
      <c r="R2043" s="6">
        <f t="shared" si="281"/>
        <v>0.81863157894736838</v>
      </c>
      <c r="S2043" s="10">
        <f t="shared" si="282"/>
        <v>143.97499999999999</v>
      </c>
      <c r="T2043" t="str">
        <f t="shared" si="283"/>
        <v>technology/</v>
      </c>
      <c r="U2043" t="str">
        <f t="shared" si="284"/>
        <v>hardware</v>
      </c>
      <c r="V2043">
        <f t="shared" si="285"/>
        <v>11</v>
      </c>
      <c r="W2043">
        <f t="shared" si="286"/>
        <v>19</v>
      </c>
    </row>
    <row r="2044" spans="1:23" ht="45" x14ac:dyDescent="0.25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f t="shared" si="287"/>
        <v>42391.499699074069</v>
      </c>
      <c r="K2044">
        <v>1448297974</v>
      </c>
      <c r="L2044" s="14">
        <f t="shared" si="279"/>
        <v>42331.499699074069</v>
      </c>
      <c r="M2044" s="13">
        <f t="shared" si="280"/>
        <v>2015</v>
      </c>
      <c r="N2044" t="b">
        <v>0</v>
      </c>
      <c r="O2044">
        <v>140</v>
      </c>
      <c r="P2044" t="b">
        <v>1</v>
      </c>
      <c r="Q2044" t="s">
        <v>8294</v>
      </c>
      <c r="R2044" s="6">
        <f t="shared" si="281"/>
        <v>0.23530000000000001</v>
      </c>
      <c r="S2044" s="10">
        <f t="shared" si="282"/>
        <v>88.23571428571428</v>
      </c>
      <c r="T2044" t="str">
        <f t="shared" si="283"/>
        <v>technology/</v>
      </c>
      <c r="U2044" t="str">
        <f t="shared" si="284"/>
        <v>hardware</v>
      </c>
      <c r="V2044">
        <f t="shared" si="285"/>
        <v>11</v>
      </c>
      <c r="W2044">
        <f t="shared" si="286"/>
        <v>19</v>
      </c>
    </row>
    <row r="2045" spans="1:23" ht="45" x14ac:dyDescent="0.25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f t="shared" si="287"/>
        <v>42714.999305555553</v>
      </c>
      <c r="K2045">
        <v>1476764077</v>
      </c>
      <c r="L2045" s="14">
        <f t="shared" si="279"/>
        <v>42660.968483796292</v>
      </c>
      <c r="M2045" s="13">
        <f t="shared" si="280"/>
        <v>2016</v>
      </c>
      <c r="N2045" t="b">
        <v>0</v>
      </c>
      <c r="O2045">
        <v>193</v>
      </c>
      <c r="P2045" t="b">
        <v>1</v>
      </c>
      <c r="Q2045" t="s">
        <v>8294</v>
      </c>
      <c r="R2045" s="6">
        <f t="shared" si="281"/>
        <v>4.0620938628158845</v>
      </c>
      <c r="S2045" s="10">
        <f t="shared" si="282"/>
        <v>36.326424870466319</v>
      </c>
      <c r="T2045" t="str">
        <f t="shared" si="283"/>
        <v>technology/</v>
      </c>
      <c r="U2045" t="str">
        <f t="shared" si="284"/>
        <v>hardware</v>
      </c>
      <c r="V2045">
        <f t="shared" si="285"/>
        <v>11</v>
      </c>
      <c r="W2045">
        <f t="shared" si="286"/>
        <v>19</v>
      </c>
    </row>
    <row r="2046" spans="1:23" ht="45" x14ac:dyDescent="0.25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f t="shared" si="287"/>
        <v>42168.475856481477</v>
      </c>
      <c r="K2046">
        <v>1431620714</v>
      </c>
      <c r="L2046" s="14">
        <f t="shared" si="279"/>
        <v>42138.475856481477</v>
      </c>
      <c r="M2046" s="13">
        <f t="shared" si="280"/>
        <v>2015</v>
      </c>
      <c r="N2046" t="b">
        <v>0</v>
      </c>
      <c r="O2046">
        <v>180</v>
      </c>
      <c r="P2046" t="b">
        <v>1</v>
      </c>
      <c r="Q2046" t="s">
        <v>8294</v>
      </c>
      <c r="R2046" s="6">
        <f t="shared" si="281"/>
        <v>8.2133333333333336E-2</v>
      </c>
      <c r="S2046" s="10">
        <f t="shared" si="282"/>
        <v>90.177777777777777</v>
      </c>
      <c r="T2046" t="str">
        <f t="shared" si="283"/>
        <v>technology/</v>
      </c>
      <c r="U2046" t="str">
        <f t="shared" si="284"/>
        <v>hardware</v>
      </c>
      <c r="V2046">
        <f t="shared" si="285"/>
        <v>11</v>
      </c>
      <c r="W2046">
        <f t="shared" si="286"/>
        <v>19</v>
      </c>
    </row>
    <row r="2047" spans="1:23" ht="45" x14ac:dyDescent="0.25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f t="shared" si="287"/>
        <v>41098.880173611113</v>
      </c>
      <c r="K2047">
        <v>1339207647</v>
      </c>
      <c r="L2047" s="14">
        <f t="shared" si="279"/>
        <v>41068.880173611113</v>
      </c>
      <c r="M2047" s="13">
        <f t="shared" si="280"/>
        <v>2012</v>
      </c>
      <c r="N2047" t="b">
        <v>0</v>
      </c>
      <c r="O2047">
        <v>263</v>
      </c>
      <c r="P2047" t="b">
        <v>1</v>
      </c>
      <c r="Q2047" t="s">
        <v>8294</v>
      </c>
      <c r="R2047" s="6">
        <f t="shared" si="281"/>
        <v>7.1918387755102042</v>
      </c>
      <c r="S2047" s="10">
        <f t="shared" si="282"/>
        <v>152.62361216730039</v>
      </c>
      <c r="T2047" t="str">
        <f t="shared" si="283"/>
        <v>technology/</v>
      </c>
      <c r="U2047" t="str">
        <f t="shared" si="284"/>
        <v>hardware</v>
      </c>
      <c r="V2047">
        <f t="shared" si="285"/>
        <v>11</v>
      </c>
      <c r="W2047">
        <f t="shared" si="286"/>
        <v>19</v>
      </c>
    </row>
    <row r="2048" spans="1:23" ht="45" x14ac:dyDescent="0.25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f t="shared" si="287"/>
        <v>41416.963472222218</v>
      </c>
      <c r="K2048">
        <v>1366690044</v>
      </c>
      <c r="L2048" s="14">
        <f t="shared" si="279"/>
        <v>41386.963472222218</v>
      </c>
      <c r="M2048" s="13">
        <f t="shared" si="280"/>
        <v>2013</v>
      </c>
      <c r="N2048" t="b">
        <v>0</v>
      </c>
      <c r="O2048">
        <v>217</v>
      </c>
      <c r="P2048" t="b">
        <v>1</v>
      </c>
      <c r="Q2048" t="s">
        <v>8294</v>
      </c>
      <c r="R2048" s="6">
        <f t="shared" si="281"/>
        <v>0.21099999999999999</v>
      </c>
      <c r="S2048" s="10">
        <f t="shared" si="282"/>
        <v>55.806451612903224</v>
      </c>
      <c r="T2048" t="str">
        <f t="shared" si="283"/>
        <v>technology/</v>
      </c>
      <c r="U2048" t="str">
        <f t="shared" si="284"/>
        <v>hardware</v>
      </c>
      <c r="V2048">
        <f t="shared" si="285"/>
        <v>11</v>
      </c>
      <c r="W2048">
        <f t="shared" si="286"/>
        <v>19</v>
      </c>
    </row>
    <row r="2049" spans="1:23" ht="45" x14ac:dyDescent="0.25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f t="shared" si="287"/>
        <v>42110.791666666664</v>
      </c>
      <c r="K2049">
        <v>1426714870</v>
      </c>
      <c r="L2049" s="14">
        <f t="shared" si="279"/>
        <v>42081.695254629631</v>
      </c>
      <c r="M2049" s="13">
        <f t="shared" si="280"/>
        <v>2015</v>
      </c>
      <c r="N2049" t="b">
        <v>0</v>
      </c>
      <c r="O2049">
        <v>443</v>
      </c>
      <c r="P2049" t="b">
        <v>1</v>
      </c>
      <c r="Q2049" t="s">
        <v>8294</v>
      </c>
      <c r="R2049" s="6">
        <f t="shared" si="281"/>
        <v>2.9989795918367347E-2</v>
      </c>
      <c r="S2049" s="10">
        <f t="shared" si="282"/>
        <v>227.85327313769753</v>
      </c>
      <c r="T2049" t="str">
        <f t="shared" si="283"/>
        <v>technology/</v>
      </c>
      <c r="U2049" t="str">
        <f t="shared" si="284"/>
        <v>hardware</v>
      </c>
      <c r="V2049">
        <f t="shared" si="285"/>
        <v>11</v>
      </c>
      <c r="W2049">
        <f t="shared" si="286"/>
        <v>19</v>
      </c>
    </row>
    <row r="2050" spans="1:23" ht="45" x14ac:dyDescent="0.25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f t="shared" si="287"/>
        <v>41417.443182870367</v>
      </c>
      <c r="K2050">
        <v>1366731491</v>
      </c>
      <c r="L2050" s="14">
        <f t="shared" si="279"/>
        <v>41387.443182870367</v>
      </c>
      <c r="M2050" s="13">
        <f t="shared" si="280"/>
        <v>2013</v>
      </c>
      <c r="N2050" t="b">
        <v>0</v>
      </c>
      <c r="O2050">
        <v>1373</v>
      </c>
      <c r="P2050" t="b">
        <v>1</v>
      </c>
      <c r="Q2050" t="s">
        <v>8294</v>
      </c>
      <c r="R2050" s="6">
        <f t="shared" si="281"/>
        <v>0.48332294117647057</v>
      </c>
      <c r="S2050" s="10">
        <f t="shared" si="282"/>
        <v>91.82989803350327</v>
      </c>
      <c r="T2050" t="str">
        <f t="shared" si="283"/>
        <v>technology/</v>
      </c>
      <c r="U2050" t="str">
        <f t="shared" si="284"/>
        <v>hardware</v>
      </c>
      <c r="V2050">
        <f t="shared" si="285"/>
        <v>11</v>
      </c>
      <c r="W2050">
        <f t="shared" si="286"/>
        <v>19</v>
      </c>
    </row>
    <row r="2051" spans="1:23" x14ac:dyDescent="0.25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f t="shared" si="287"/>
        <v>41610.749305555553</v>
      </c>
      <c r="K2051">
        <v>1382963963</v>
      </c>
      <c r="L2051" s="14">
        <f t="shared" ref="L2051:L2114" si="288">(K2051/86400)+25569+(-5/24)</f>
        <v>41575.319016203699</v>
      </c>
      <c r="M2051" s="13">
        <f t="shared" ref="M2051:M2114" si="289">YEAR(L2051)</f>
        <v>2013</v>
      </c>
      <c r="N2051" t="b">
        <v>0</v>
      </c>
      <c r="O2051">
        <v>742</v>
      </c>
      <c r="P2051" t="b">
        <v>1</v>
      </c>
      <c r="Q2051" t="s">
        <v>8294</v>
      </c>
      <c r="R2051" s="6">
        <f t="shared" ref="R2051:R2114" si="290">(E2051-D2051)/D2051</f>
        <v>0.20190699999999998</v>
      </c>
      <c r="S2051" s="10">
        <f t="shared" ref="S2051:S2114" si="291">E2051/O2051</f>
        <v>80.991037735849048</v>
      </c>
      <c r="T2051" t="str">
        <f t="shared" ref="T2051:T2114" si="292">LEFT(Q2051,V2051)</f>
        <v>technology/</v>
      </c>
      <c r="U2051" t="str">
        <f t="shared" ref="U2051:U2114" si="293">RIGHT(Q2051, W2051-V2051)</f>
        <v>hardware</v>
      </c>
      <c r="V2051">
        <f t="shared" ref="V2051:V2114" si="294">FIND("/",Q2051)</f>
        <v>11</v>
      </c>
      <c r="W2051">
        <f t="shared" ref="W2051:W2114" si="295">LEN(Q2051)</f>
        <v>19</v>
      </c>
    </row>
    <row r="2052" spans="1:23" ht="45" x14ac:dyDescent="0.25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f t="shared" ref="J2052:J2115" si="296">(I2052/86400)+25569+(-5/24)</f>
        <v>42154.863171296289</v>
      </c>
      <c r="K2052">
        <v>1429580578</v>
      </c>
      <c r="L2052" s="14">
        <f t="shared" si="288"/>
        <v>42114.863171296289</v>
      </c>
      <c r="M2052" s="13">
        <f t="shared" si="289"/>
        <v>2015</v>
      </c>
      <c r="N2052" t="b">
        <v>0</v>
      </c>
      <c r="O2052">
        <v>170</v>
      </c>
      <c r="P2052" t="b">
        <v>1</v>
      </c>
      <c r="Q2052" t="s">
        <v>8294</v>
      </c>
      <c r="R2052" s="6">
        <f t="shared" si="290"/>
        <v>3.7326999999999999</v>
      </c>
      <c r="S2052" s="10">
        <f t="shared" si="291"/>
        <v>278.39411764705881</v>
      </c>
      <c r="T2052" t="str">
        <f t="shared" si="292"/>
        <v>technology/</v>
      </c>
      <c r="U2052" t="str">
        <f t="shared" si="293"/>
        <v>hardware</v>
      </c>
      <c r="V2052">
        <f t="shared" si="294"/>
        <v>11</v>
      </c>
      <c r="W2052">
        <f t="shared" si="295"/>
        <v>19</v>
      </c>
    </row>
    <row r="2053" spans="1:23" ht="45" x14ac:dyDescent="0.25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f t="shared" si="296"/>
        <v>41633.814085648148</v>
      </c>
      <c r="K2053">
        <v>1385425937</v>
      </c>
      <c r="L2053" s="14">
        <f t="shared" si="288"/>
        <v>41603.814085648148</v>
      </c>
      <c r="M2053" s="13">
        <f t="shared" si="289"/>
        <v>2013</v>
      </c>
      <c r="N2053" t="b">
        <v>0</v>
      </c>
      <c r="O2053">
        <v>242</v>
      </c>
      <c r="P2053" t="b">
        <v>1</v>
      </c>
      <c r="Q2053" t="s">
        <v>8294</v>
      </c>
      <c r="R2053" s="6">
        <f t="shared" si="290"/>
        <v>0.30362499999999998</v>
      </c>
      <c r="S2053" s="10">
        <f t="shared" si="291"/>
        <v>43.095041322314053</v>
      </c>
      <c r="T2053" t="str">
        <f t="shared" si="292"/>
        <v>technology/</v>
      </c>
      <c r="U2053" t="str">
        <f t="shared" si="293"/>
        <v>hardware</v>
      </c>
      <c r="V2053">
        <f t="shared" si="294"/>
        <v>11</v>
      </c>
      <c r="W2053">
        <f t="shared" si="295"/>
        <v>19</v>
      </c>
    </row>
    <row r="2054" spans="1:23" ht="45" x14ac:dyDescent="0.25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f t="shared" si="296"/>
        <v>42419.875613425924</v>
      </c>
      <c r="K2054">
        <v>1452045653</v>
      </c>
      <c r="L2054" s="14">
        <f t="shared" si="288"/>
        <v>42374.875613425924</v>
      </c>
      <c r="M2054" s="13">
        <f t="shared" si="289"/>
        <v>2016</v>
      </c>
      <c r="N2054" t="b">
        <v>0</v>
      </c>
      <c r="O2054">
        <v>541</v>
      </c>
      <c r="P2054" t="b">
        <v>1</v>
      </c>
      <c r="Q2054" t="s">
        <v>8294</v>
      </c>
      <c r="R2054" s="6">
        <f t="shared" si="290"/>
        <v>2.5304799999999998</v>
      </c>
      <c r="S2054" s="10">
        <f t="shared" si="291"/>
        <v>326.29205175600737</v>
      </c>
      <c r="T2054" t="str">
        <f t="shared" si="292"/>
        <v>technology/</v>
      </c>
      <c r="U2054" t="str">
        <f t="shared" si="293"/>
        <v>hardware</v>
      </c>
      <c r="V2054">
        <f t="shared" si="294"/>
        <v>11</v>
      </c>
      <c r="W2054">
        <f t="shared" si="295"/>
        <v>19</v>
      </c>
    </row>
    <row r="2055" spans="1:23" ht="45" x14ac:dyDescent="0.25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f t="shared" si="296"/>
        <v>42333.450821759259</v>
      </c>
      <c r="K2055">
        <v>1445870951</v>
      </c>
      <c r="L2055" s="14">
        <f t="shared" si="288"/>
        <v>42303.409155092588</v>
      </c>
      <c r="M2055" s="13">
        <f t="shared" si="289"/>
        <v>2015</v>
      </c>
      <c r="N2055" t="b">
        <v>0</v>
      </c>
      <c r="O2055">
        <v>121</v>
      </c>
      <c r="P2055" t="b">
        <v>1</v>
      </c>
      <c r="Q2055" t="s">
        <v>8294</v>
      </c>
      <c r="R2055" s="6">
        <f t="shared" si="290"/>
        <v>1.0200000000000001E-2</v>
      </c>
      <c r="S2055" s="10">
        <f t="shared" si="291"/>
        <v>41.743801652892564</v>
      </c>
      <c r="T2055" t="str">
        <f t="shared" si="292"/>
        <v>technology/</v>
      </c>
      <c r="U2055" t="str">
        <f t="shared" si="293"/>
        <v>hardware</v>
      </c>
      <c r="V2055">
        <f t="shared" si="294"/>
        <v>11</v>
      </c>
      <c r="W2055">
        <f t="shared" si="295"/>
        <v>19</v>
      </c>
    </row>
    <row r="2056" spans="1:23" ht="45" x14ac:dyDescent="0.25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f t="shared" si="296"/>
        <v>41761.312615740739</v>
      </c>
      <c r="K2056">
        <v>1396441810</v>
      </c>
      <c r="L2056" s="14">
        <f t="shared" si="288"/>
        <v>41731.312615740739</v>
      </c>
      <c r="M2056" s="13">
        <f t="shared" si="289"/>
        <v>2014</v>
      </c>
      <c r="N2056" t="b">
        <v>0</v>
      </c>
      <c r="O2056">
        <v>621</v>
      </c>
      <c r="P2056" t="b">
        <v>1</v>
      </c>
      <c r="Q2056" t="s">
        <v>8294</v>
      </c>
      <c r="R2056" s="6">
        <f t="shared" si="290"/>
        <v>0.13591428571428571</v>
      </c>
      <c r="S2056" s="10">
        <f t="shared" si="291"/>
        <v>64.020933977455712</v>
      </c>
      <c r="T2056" t="str">
        <f t="shared" si="292"/>
        <v>technology/</v>
      </c>
      <c r="U2056" t="str">
        <f t="shared" si="293"/>
        <v>hardware</v>
      </c>
      <c r="V2056">
        <f t="shared" si="294"/>
        <v>11</v>
      </c>
      <c r="W2056">
        <f t="shared" si="295"/>
        <v>19</v>
      </c>
    </row>
    <row r="2057" spans="1:23" ht="45" x14ac:dyDescent="0.25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f t="shared" si="296"/>
        <v>41975.958333333336</v>
      </c>
      <c r="K2057">
        <v>1415031043</v>
      </c>
      <c r="L2057" s="14">
        <f t="shared" si="288"/>
        <v>41946.465775462959</v>
      </c>
      <c r="M2057" s="13">
        <f t="shared" si="289"/>
        <v>2014</v>
      </c>
      <c r="N2057" t="b">
        <v>0</v>
      </c>
      <c r="O2057">
        <v>101</v>
      </c>
      <c r="P2057" t="b">
        <v>1</v>
      </c>
      <c r="Q2057" t="s">
        <v>8294</v>
      </c>
      <c r="R2057" s="6">
        <f t="shared" si="290"/>
        <v>0.67416666666666669</v>
      </c>
      <c r="S2057" s="10">
        <f t="shared" si="291"/>
        <v>99.455445544554451</v>
      </c>
      <c r="T2057" t="str">
        <f t="shared" si="292"/>
        <v>technology/</v>
      </c>
      <c r="U2057" t="str">
        <f t="shared" si="293"/>
        <v>hardware</v>
      </c>
      <c r="V2057">
        <f t="shared" si="294"/>
        <v>11</v>
      </c>
      <c r="W2057">
        <f t="shared" si="295"/>
        <v>19</v>
      </c>
    </row>
    <row r="2058" spans="1:23" ht="45" x14ac:dyDescent="0.25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f t="shared" si="296"/>
        <v>41381.552569444444</v>
      </c>
      <c r="K2058">
        <v>1363630542</v>
      </c>
      <c r="L2058" s="14">
        <f t="shared" si="288"/>
        <v>41351.552569444444</v>
      </c>
      <c r="M2058" s="13">
        <f t="shared" si="289"/>
        <v>2013</v>
      </c>
      <c r="N2058" t="b">
        <v>0</v>
      </c>
      <c r="O2058">
        <v>554</v>
      </c>
      <c r="P2058" t="b">
        <v>1</v>
      </c>
      <c r="Q2058" t="s">
        <v>8294</v>
      </c>
      <c r="R2058" s="6">
        <f t="shared" si="290"/>
        <v>0.53452</v>
      </c>
      <c r="S2058" s="10">
        <f t="shared" si="291"/>
        <v>138.49458483754512</v>
      </c>
      <c r="T2058" t="str">
        <f t="shared" si="292"/>
        <v>technology/</v>
      </c>
      <c r="U2058" t="str">
        <f t="shared" si="293"/>
        <v>hardware</v>
      </c>
      <c r="V2058">
        <f t="shared" si="294"/>
        <v>11</v>
      </c>
      <c r="W2058">
        <f t="shared" si="295"/>
        <v>19</v>
      </c>
    </row>
    <row r="2059" spans="1:23" ht="45" x14ac:dyDescent="0.25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f t="shared" si="296"/>
        <v>42426.286249999997</v>
      </c>
      <c r="K2059">
        <v>1453895532</v>
      </c>
      <c r="L2059" s="14">
        <f t="shared" si="288"/>
        <v>42396.286249999997</v>
      </c>
      <c r="M2059" s="13">
        <f t="shared" si="289"/>
        <v>2016</v>
      </c>
      <c r="N2059" t="b">
        <v>0</v>
      </c>
      <c r="O2059">
        <v>666</v>
      </c>
      <c r="P2059" t="b">
        <v>1</v>
      </c>
      <c r="Q2059" t="s">
        <v>8294</v>
      </c>
      <c r="R2059" s="6">
        <f t="shared" si="290"/>
        <v>1.0223220000000002</v>
      </c>
      <c r="S2059" s="10">
        <f t="shared" si="291"/>
        <v>45.547792792792798</v>
      </c>
      <c r="T2059" t="str">
        <f t="shared" si="292"/>
        <v>technology/</v>
      </c>
      <c r="U2059" t="str">
        <f t="shared" si="293"/>
        <v>hardware</v>
      </c>
      <c r="V2059">
        <f t="shared" si="294"/>
        <v>11</v>
      </c>
      <c r="W2059">
        <f t="shared" si="295"/>
        <v>19</v>
      </c>
    </row>
    <row r="2060" spans="1:23" ht="30" x14ac:dyDescent="0.25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f t="shared" si="296"/>
        <v>42065.624999999993</v>
      </c>
      <c r="K2060">
        <v>1421916830</v>
      </c>
      <c r="L2060" s="14">
        <f t="shared" si="288"/>
        <v>42026.16238425926</v>
      </c>
      <c r="M2060" s="13">
        <f t="shared" si="289"/>
        <v>2015</v>
      </c>
      <c r="N2060" t="b">
        <v>0</v>
      </c>
      <c r="O2060">
        <v>410</v>
      </c>
      <c r="P2060" t="b">
        <v>1</v>
      </c>
      <c r="Q2060" t="s">
        <v>8294</v>
      </c>
      <c r="R2060" s="6">
        <f t="shared" si="290"/>
        <v>0.68281250000000004</v>
      </c>
      <c r="S2060" s="10">
        <f t="shared" si="291"/>
        <v>10.507317073170732</v>
      </c>
      <c r="T2060" t="str">
        <f t="shared" si="292"/>
        <v>technology/</v>
      </c>
      <c r="U2060" t="str">
        <f t="shared" si="293"/>
        <v>hardware</v>
      </c>
      <c r="V2060">
        <f t="shared" si="294"/>
        <v>11</v>
      </c>
      <c r="W2060">
        <f t="shared" si="295"/>
        <v>19</v>
      </c>
    </row>
    <row r="2061" spans="1:23" ht="45" x14ac:dyDescent="0.25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f t="shared" si="296"/>
        <v>42400.707638888889</v>
      </c>
      <c r="K2061">
        <v>1450880854</v>
      </c>
      <c r="L2061" s="14">
        <f t="shared" si="288"/>
        <v>42361.394143518519</v>
      </c>
      <c r="M2061" s="13">
        <f t="shared" si="289"/>
        <v>2015</v>
      </c>
      <c r="N2061" t="b">
        <v>0</v>
      </c>
      <c r="O2061">
        <v>375</v>
      </c>
      <c r="P2061" t="b">
        <v>1</v>
      </c>
      <c r="Q2061" t="s">
        <v>8294</v>
      </c>
      <c r="R2061" s="6">
        <f t="shared" si="290"/>
        <v>0.43456666666666666</v>
      </c>
      <c r="S2061" s="10">
        <f t="shared" si="291"/>
        <v>114.76533333333333</v>
      </c>
      <c r="T2061" t="str">
        <f t="shared" si="292"/>
        <v>technology/</v>
      </c>
      <c r="U2061" t="str">
        <f t="shared" si="293"/>
        <v>hardware</v>
      </c>
      <c r="V2061">
        <f t="shared" si="294"/>
        <v>11</v>
      </c>
      <c r="W2061">
        <f t="shared" si="295"/>
        <v>19</v>
      </c>
    </row>
    <row r="2062" spans="1:23" ht="45" x14ac:dyDescent="0.25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f t="shared" si="296"/>
        <v>41843.434606481482</v>
      </c>
      <c r="K2062">
        <v>1400945150</v>
      </c>
      <c r="L2062" s="14">
        <f t="shared" si="288"/>
        <v>41783.434606481482</v>
      </c>
      <c r="M2062" s="13">
        <f t="shared" si="289"/>
        <v>2014</v>
      </c>
      <c r="N2062" t="b">
        <v>0</v>
      </c>
      <c r="O2062">
        <v>1364</v>
      </c>
      <c r="P2062" t="b">
        <v>1</v>
      </c>
      <c r="Q2062" t="s">
        <v>8294</v>
      </c>
      <c r="R2062" s="6">
        <f t="shared" si="290"/>
        <v>0.96399999999999997</v>
      </c>
      <c r="S2062" s="10">
        <f t="shared" si="291"/>
        <v>35.997067448680355</v>
      </c>
      <c r="T2062" t="str">
        <f t="shared" si="292"/>
        <v>technology/</v>
      </c>
      <c r="U2062" t="str">
        <f t="shared" si="293"/>
        <v>hardware</v>
      </c>
      <c r="V2062">
        <f t="shared" si="294"/>
        <v>11</v>
      </c>
      <c r="W2062">
        <f t="shared" si="295"/>
        <v>19</v>
      </c>
    </row>
    <row r="2063" spans="1:23" ht="45" x14ac:dyDescent="0.25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f t="shared" si="296"/>
        <v>42735.556180555555</v>
      </c>
      <c r="K2063">
        <v>1480616454</v>
      </c>
      <c r="L2063" s="14">
        <f t="shared" si="288"/>
        <v>42705.556180555555</v>
      </c>
      <c r="M2063" s="13">
        <f t="shared" si="289"/>
        <v>2016</v>
      </c>
      <c r="N2063" t="b">
        <v>0</v>
      </c>
      <c r="O2063">
        <v>35</v>
      </c>
      <c r="P2063" t="b">
        <v>1</v>
      </c>
      <c r="Q2063" t="s">
        <v>8294</v>
      </c>
      <c r="R2063" s="6">
        <f t="shared" si="290"/>
        <v>7.9200000000000007E-2</v>
      </c>
      <c r="S2063" s="10">
        <f t="shared" si="291"/>
        <v>154.17142857142858</v>
      </c>
      <c r="T2063" t="str">
        <f t="shared" si="292"/>
        <v>technology/</v>
      </c>
      <c r="U2063" t="str">
        <f t="shared" si="293"/>
        <v>hardware</v>
      </c>
      <c r="V2063">
        <f t="shared" si="294"/>
        <v>11</v>
      </c>
      <c r="W2063">
        <f t="shared" si="295"/>
        <v>19</v>
      </c>
    </row>
    <row r="2064" spans="1:23" ht="45" x14ac:dyDescent="0.25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f t="shared" si="296"/>
        <v>42453.1330787037</v>
      </c>
      <c r="K2064">
        <v>1456218698</v>
      </c>
      <c r="L2064" s="14">
        <f t="shared" si="288"/>
        <v>42423.174745370365</v>
      </c>
      <c r="M2064" s="13">
        <f t="shared" si="289"/>
        <v>2016</v>
      </c>
      <c r="N2064" t="b">
        <v>0</v>
      </c>
      <c r="O2064">
        <v>203</v>
      </c>
      <c r="P2064" t="b">
        <v>1</v>
      </c>
      <c r="Q2064" t="s">
        <v>8294</v>
      </c>
      <c r="R2064" s="6">
        <f t="shared" si="290"/>
        <v>0.14976999999999999</v>
      </c>
      <c r="S2064" s="10">
        <f t="shared" si="291"/>
        <v>566.38916256157631</v>
      </c>
      <c r="T2064" t="str">
        <f t="shared" si="292"/>
        <v>technology/</v>
      </c>
      <c r="U2064" t="str">
        <f t="shared" si="293"/>
        <v>hardware</v>
      </c>
      <c r="V2064">
        <f t="shared" si="294"/>
        <v>11</v>
      </c>
      <c r="W2064">
        <f t="shared" si="295"/>
        <v>19</v>
      </c>
    </row>
    <row r="2065" spans="1:23" ht="30" x14ac:dyDescent="0.25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f t="shared" si="296"/>
        <v>42505.524317129624</v>
      </c>
      <c r="K2065">
        <v>1460482501</v>
      </c>
      <c r="L2065" s="14">
        <f t="shared" si="288"/>
        <v>42472.524317129624</v>
      </c>
      <c r="M2065" s="13">
        <f t="shared" si="289"/>
        <v>2016</v>
      </c>
      <c r="N2065" t="b">
        <v>0</v>
      </c>
      <c r="O2065">
        <v>49</v>
      </c>
      <c r="P2065" t="b">
        <v>1</v>
      </c>
      <c r="Q2065" t="s">
        <v>8294</v>
      </c>
      <c r="R2065" s="6">
        <f t="shared" si="290"/>
        <v>0.48049999999999998</v>
      </c>
      <c r="S2065" s="10">
        <f t="shared" si="291"/>
        <v>120.85714285714286</v>
      </c>
      <c r="T2065" t="str">
        <f t="shared" si="292"/>
        <v>technology/</v>
      </c>
      <c r="U2065" t="str">
        <f t="shared" si="293"/>
        <v>hardware</v>
      </c>
      <c r="V2065">
        <f t="shared" si="294"/>
        <v>11</v>
      </c>
      <c r="W2065">
        <f t="shared" si="295"/>
        <v>19</v>
      </c>
    </row>
    <row r="2066" spans="1:23" ht="45" x14ac:dyDescent="0.25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f t="shared" si="296"/>
        <v>41425.291666666664</v>
      </c>
      <c r="K2066">
        <v>1366879523</v>
      </c>
      <c r="L2066" s="14">
        <f t="shared" si="288"/>
        <v>41389.1565162037</v>
      </c>
      <c r="M2066" s="13">
        <f t="shared" si="289"/>
        <v>2013</v>
      </c>
      <c r="N2066" t="b">
        <v>0</v>
      </c>
      <c r="O2066">
        <v>5812</v>
      </c>
      <c r="P2066" t="b">
        <v>1</v>
      </c>
      <c r="Q2066" t="s">
        <v>8294</v>
      </c>
      <c r="R2066" s="6">
        <f t="shared" si="290"/>
        <v>0.91166760827906346</v>
      </c>
      <c r="S2066" s="10">
        <f t="shared" si="291"/>
        <v>86.163845492085343</v>
      </c>
      <c r="T2066" t="str">
        <f t="shared" si="292"/>
        <v>technology/</v>
      </c>
      <c r="U2066" t="str">
        <f t="shared" si="293"/>
        <v>hardware</v>
      </c>
      <c r="V2066">
        <f t="shared" si="294"/>
        <v>11</v>
      </c>
      <c r="W2066">
        <f t="shared" si="295"/>
        <v>19</v>
      </c>
    </row>
    <row r="2067" spans="1:23" ht="45" x14ac:dyDescent="0.25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f t="shared" si="296"/>
        <v>41633.125335648147</v>
      </c>
      <c r="K2067">
        <v>1385366429</v>
      </c>
      <c r="L2067" s="14">
        <f t="shared" si="288"/>
        <v>41603.125335648147</v>
      </c>
      <c r="M2067" s="13">
        <f t="shared" si="289"/>
        <v>2013</v>
      </c>
      <c r="N2067" t="b">
        <v>0</v>
      </c>
      <c r="O2067">
        <v>1556</v>
      </c>
      <c r="P2067" t="b">
        <v>1</v>
      </c>
      <c r="Q2067" t="s">
        <v>8294</v>
      </c>
      <c r="R2067" s="6">
        <f t="shared" si="290"/>
        <v>0.99215125000000004</v>
      </c>
      <c r="S2067" s="10">
        <f t="shared" si="291"/>
        <v>51.212114395886893</v>
      </c>
      <c r="T2067" t="str">
        <f t="shared" si="292"/>
        <v>technology/</v>
      </c>
      <c r="U2067" t="str">
        <f t="shared" si="293"/>
        <v>hardware</v>
      </c>
      <c r="V2067">
        <f t="shared" si="294"/>
        <v>11</v>
      </c>
      <c r="W2067">
        <f t="shared" si="295"/>
        <v>19</v>
      </c>
    </row>
    <row r="2068" spans="1:23" ht="45" x14ac:dyDescent="0.25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f t="shared" si="296"/>
        <v>41874.563460648147</v>
      </c>
      <c r="K2068">
        <v>1406226683</v>
      </c>
      <c r="L2068" s="14">
        <f t="shared" si="288"/>
        <v>41844.563460648147</v>
      </c>
      <c r="M2068" s="13">
        <f t="shared" si="289"/>
        <v>2014</v>
      </c>
      <c r="N2068" t="b">
        <v>0</v>
      </c>
      <c r="O2068">
        <v>65</v>
      </c>
      <c r="P2068" t="b">
        <v>1</v>
      </c>
      <c r="Q2068" t="s">
        <v>8294</v>
      </c>
      <c r="R2068" s="6">
        <f t="shared" si="290"/>
        <v>1.1859999999999999</v>
      </c>
      <c r="S2068" s="10">
        <f t="shared" si="291"/>
        <v>67.261538461538464</v>
      </c>
      <c r="T2068" t="str">
        <f t="shared" si="292"/>
        <v>technology/</v>
      </c>
      <c r="U2068" t="str">
        <f t="shared" si="293"/>
        <v>hardware</v>
      </c>
      <c r="V2068">
        <f t="shared" si="294"/>
        <v>11</v>
      </c>
      <c r="W2068">
        <f t="shared" si="295"/>
        <v>19</v>
      </c>
    </row>
    <row r="2069" spans="1:23" ht="30" x14ac:dyDescent="0.25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f t="shared" si="296"/>
        <v>42148.645555555551</v>
      </c>
      <c r="K2069">
        <v>1429648176</v>
      </c>
      <c r="L2069" s="14">
        <f t="shared" si="288"/>
        <v>42115.645555555551</v>
      </c>
      <c r="M2069" s="13">
        <f t="shared" si="289"/>
        <v>2015</v>
      </c>
      <c r="N2069" t="b">
        <v>0</v>
      </c>
      <c r="O2069">
        <v>10</v>
      </c>
      <c r="P2069" t="b">
        <v>1</v>
      </c>
      <c r="Q2069" t="s">
        <v>8294</v>
      </c>
      <c r="R2069" s="6">
        <f t="shared" si="290"/>
        <v>0.2686868686868687</v>
      </c>
      <c r="S2069" s="10">
        <f t="shared" si="291"/>
        <v>62.8</v>
      </c>
      <c r="T2069" t="str">
        <f t="shared" si="292"/>
        <v>technology/</v>
      </c>
      <c r="U2069" t="str">
        <f t="shared" si="293"/>
        <v>hardware</v>
      </c>
      <c r="V2069">
        <f t="shared" si="294"/>
        <v>11</v>
      </c>
      <c r="W2069">
        <f t="shared" si="295"/>
        <v>19</v>
      </c>
    </row>
    <row r="2070" spans="1:23" ht="45" x14ac:dyDescent="0.25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f t="shared" si="296"/>
        <v>42663.633275462962</v>
      </c>
      <c r="K2070">
        <v>1474402315</v>
      </c>
      <c r="L2070" s="14">
        <f t="shared" si="288"/>
        <v>42633.633275462962</v>
      </c>
      <c r="M2070" s="13">
        <f t="shared" si="289"/>
        <v>2016</v>
      </c>
      <c r="N2070" t="b">
        <v>0</v>
      </c>
      <c r="O2070">
        <v>76</v>
      </c>
      <c r="P2070" t="b">
        <v>1</v>
      </c>
      <c r="Q2070" t="s">
        <v>8294</v>
      </c>
      <c r="R2070" s="6">
        <f t="shared" si="290"/>
        <v>5.2238800000000044E-2</v>
      </c>
      <c r="S2070" s="10">
        <f t="shared" si="291"/>
        <v>346.13118421052633</v>
      </c>
      <c r="T2070" t="str">
        <f t="shared" si="292"/>
        <v>technology/</v>
      </c>
      <c r="U2070" t="str">
        <f t="shared" si="293"/>
        <v>hardware</v>
      </c>
      <c r="V2070">
        <f t="shared" si="294"/>
        <v>11</v>
      </c>
      <c r="W2070">
        <f t="shared" si="295"/>
        <v>19</v>
      </c>
    </row>
    <row r="2071" spans="1:23" ht="45" x14ac:dyDescent="0.25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f t="shared" si="296"/>
        <v>42371.763784722221</v>
      </c>
      <c r="K2071">
        <v>1449098391</v>
      </c>
      <c r="L2071" s="14">
        <f t="shared" si="288"/>
        <v>42340.763784722221</v>
      </c>
      <c r="M2071" s="13">
        <f t="shared" si="289"/>
        <v>2015</v>
      </c>
      <c r="N2071" t="b">
        <v>0</v>
      </c>
      <c r="O2071">
        <v>263</v>
      </c>
      <c r="P2071" t="b">
        <v>1</v>
      </c>
      <c r="Q2071" t="s">
        <v>8294</v>
      </c>
      <c r="R2071" s="6">
        <f t="shared" si="290"/>
        <v>0.28406660000000006</v>
      </c>
      <c r="S2071" s="10">
        <f t="shared" si="291"/>
        <v>244.11912547528519</v>
      </c>
      <c r="T2071" t="str">
        <f t="shared" si="292"/>
        <v>technology/</v>
      </c>
      <c r="U2071" t="str">
        <f t="shared" si="293"/>
        <v>hardware</v>
      </c>
      <c r="V2071">
        <f t="shared" si="294"/>
        <v>11</v>
      </c>
      <c r="W2071">
        <f t="shared" si="295"/>
        <v>19</v>
      </c>
    </row>
    <row r="2072" spans="1:23" ht="45" x14ac:dyDescent="0.25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f t="shared" si="296"/>
        <v>42549.448182870365</v>
      </c>
      <c r="K2072">
        <v>1464536723</v>
      </c>
      <c r="L2072" s="14">
        <f t="shared" si="288"/>
        <v>42519.448182870365</v>
      </c>
      <c r="M2072" s="13">
        <f t="shared" si="289"/>
        <v>2016</v>
      </c>
      <c r="N2072" t="b">
        <v>0</v>
      </c>
      <c r="O2072">
        <v>1530</v>
      </c>
      <c r="P2072" t="b">
        <v>1</v>
      </c>
      <c r="Q2072" t="s">
        <v>8294</v>
      </c>
      <c r="R2072" s="6">
        <f t="shared" si="290"/>
        <v>2.1732719999999999</v>
      </c>
      <c r="S2072" s="10">
        <f t="shared" si="291"/>
        <v>259.25424836601309</v>
      </c>
      <c r="T2072" t="str">
        <f t="shared" si="292"/>
        <v>technology/</v>
      </c>
      <c r="U2072" t="str">
        <f t="shared" si="293"/>
        <v>hardware</v>
      </c>
      <c r="V2072">
        <f t="shared" si="294"/>
        <v>11</v>
      </c>
      <c r="W2072">
        <f t="shared" si="295"/>
        <v>19</v>
      </c>
    </row>
    <row r="2073" spans="1:23" ht="45" x14ac:dyDescent="0.25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f t="shared" si="296"/>
        <v>42645.070416666662</v>
      </c>
      <c r="K2073">
        <v>1471502484</v>
      </c>
      <c r="L2073" s="14">
        <f t="shared" si="288"/>
        <v>42600.070416666662</v>
      </c>
      <c r="M2073" s="13">
        <f t="shared" si="289"/>
        <v>2016</v>
      </c>
      <c r="N2073" t="b">
        <v>0</v>
      </c>
      <c r="O2073">
        <v>278</v>
      </c>
      <c r="P2073" t="b">
        <v>1</v>
      </c>
      <c r="Q2073" t="s">
        <v>8294</v>
      </c>
      <c r="R2073" s="6">
        <f t="shared" si="290"/>
        <v>1.8072999999999999</v>
      </c>
      <c r="S2073" s="10">
        <f t="shared" si="291"/>
        <v>201.96402877697841</v>
      </c>
      <c r="T2073" t="str">
        <f t="shared" si="292"/>
        <v>technology/</v>
      </c>
      <c r="U2073" t="str">
        <f t="shared" si="293"/>
        <v>hardware</v>
      </c>
      <c r="V2073">
        <f t="shared" si="294"/>
        <v>11</v>
      </c>
      <c r="W2073">
        <f t="shared" si="295"/>
        <v>19</v>
      </c>
    </row>
    <row r="2074" spans="1:23" ht="45" x14ac:dyDescent="0.25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f t="shared" si="296"/>
        <v>42497.373055555552</v>
      </c>
      <c r="K2074">
        <v>1460037432</v>
      </c>
      <c r="L2074" s="14">
        <f t="shared" si="288"/>
        <v>42467.373055555552</v>
      </c>
      <c r="M2074" s="13">
        <f t="shared" si="289"/>
        <v>2016</v>
      </c>
      <c r="N2074" t="b">
        <v>0</v>
      </c>
      <c r="O2074">
        <v>350</v>
      </c>
      <c r="P2074" t="b">
        <v>1</v>
      </c>
      <c r="Q2074" t="s">
        <v>8294</v>
      </c>
      <c r="R2074" s="6">
        <f t="shared" si="290"/>
        <v>0.10731468531468531</v>
      </c>
      <c r="S2074" s="10">
        <f t="shared" si="291"/>
        <v>226.20857142857142</v>
      </c>
      <c r="T2074" t="str">
        <f t="shared" si="292"/>
        <v>technology/</v>
      </c>
      <c r="U2074" t="str">
        <f t="shared" si="293"/>
        <v>hardware</v>
      </c>
      <c r="V2074">
        <f t="shared" si="294"/>
        <v>11</v>
      </c>
      <c r="W2074">
        <f t="shared" si="295"/>
        <v>19</v>
      </c>
    </row>
    <row r="2075" spans="1:23" ht="45" x14ac:dyDescent="0.25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f t="shared" si="296"/>
        <v>42132.459699074076</v>
      </c>
      <c r="K2075">
        <v>1427212918</v>
      </c>
      <c r="L2075" s="14">
        <f t="shared" si="288"/>
        <v>42087.459699074076</v>
      </c>
      <c r="M2075" s="13">
        <f t="shared" si="289"/>
        <v>2015</v>
      </c>
      <c r="N2075" t="b">
        <v>0</v>
      </c>
      <c r="O2075">
        <v>470</v>
      </c>
      <c r="P2075" t="b">
        <v>1</v>
      </c>
      <c r="Q2075" t="s">
        <v>8294</v>
      </c>
      <c r="R2075" s="6">
        <f t="shared" si="290"/>
        <v>0.52604299999999993</v>
      </c>
      <c r="S2075" s="10">
        <f t="shared" si="291"/>
        <v>324.69</v>
      </c>
      <c r="T2075" t="str">
        <f t="shared" si="292"/>
        <v>technology/</v>
      </c>
      <c r="U2075" t="str">
        <f t="shared" si="293"/>
        <v>hardware</v>
      </c>
      <c r="V2075">
        <f t="shared" si="294"/>
        <v>11</v>
      </c>
      <c r="W2075">
        <f t="shared" si="295"/>
        <v>19</v>
      </c>
    </row>
    <row r="2076" spans="1:23" ht="30" x14ac:dyDescent="0.25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f t="shared" si="296"/>
        <v>42496.617847222216</v>
      </c>
      <c r="K2076">
        <v>1459972182</v>
      </c>
      <c r="L2076" s="14">
        <f t="shared" si="288"/>
        <v>42466.617847222216</v>
      </c>
      <c r="M2076" s="13">
        <f t="shared" si="289"/>
        <v>2016</v>
      </c>
      <c r="N2076" t="b">
        <v>0</v>
      </c>
      <c r="O2076">
        <v>3</v>
      </c>
      <c r="P2076" t="b">
        <v>1</v>
      </c>
      <c r="Q2076" t="s">
        <v>8294</v>
      </c>
      <c r="R2076" s="6">
        <f t="shared" si="290"/>
        <v>2.5000000000000001E-2</v>
      </c>
      <c r="S2076" s="10">
        <f t="shared" si="291"/>
        <v>205</v>
      </c>
      <c r="T2076" t="str">
        <f t="shared" si="292"/>
        <v>technology/</v>
      </c>
      <c r="U2076" t="str">
        <f t="shared" si="293"/>
        <v>hardware</v>
      </c>
      <c r="V2076">
        <f t="shared" si="294"/>
        <v>11</v>
      </c>
      <c r="W2076">
        <f t="shared" si="295"/>
        <v>19</v>
      </c>
    </row>
    <row r="2077" spans="1:23" ht="45" x14ac:dyDescent="0.25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f t="shared" si="296"/>
        <v>41480.473240740735</v>
      </c>
      <c r="K2077">
        <v>1372177288</v>
      </c>
      <c r="L2077" s="14">
        <f t="shared" si="288"/>
        <v>41450.473240740735</v>
      </c>
      <c r="M2077" s="13">
        <f t="shared" si="289"/>
        <v>2013</v>
      </c>
      <c r="N2077" t="b">
        <v>0</v>
      </c>
      <c r="O2077">
        <v>8200</v>
      </c>
      <c r="P2077" t="b">
        <v>1</v>
      </c>
      <c r="Q2077" t="s">
        <v>8294</v>
      </c>
      <c r="R2077" s="6">
        <f t="shared" si="290"/>
        <v>15.783738373837384</v>
      </c>
      <c r="S2077" s="10">
        <f t="shared" si="291"/>
        <v>20.465926829268295</v>
      </c>
      <c r="T2077" t="str">
        <f t="shared" si="292"/>
        <v>technology/</v>
      </c>
      <c r="U2077" t="str">
        <f t="shared" si="293"/>
        <v>hardware</v>
      </c>
      <c r="V2077">
        <f t="shared" si="294"/>
        <v>11</v>
      </c>
      <c r="W2077">
        <f t="shared" si="295"/>
        <v>19</v>
      </c>
    </row>
    <row r="2078" spans="1:23" ht="30" x14ac:dyDescent="0.25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f t="shared" si="296"/>
        <v>41843.672326388885</v>
      </c>
      <c r="K2078">
        <v>1402693689</v>
      </c>
      <c r="L2078" s="14">
        <f t="shared" si="288"/>
        <v>41803.672326388885</v>
      </c>
      <c r="M2078" s="13">
        <f t="shared" si="289"/>
        <v>2014</v>
      </c>
      <c r="N2078" t="b">
        <v>0</v>
      </c>
      <c r="O2078">
        <v>8359</v>
      </c>
      <c r="P2078" t="b">
        <v>1</v>
      </c>
      <c r="Q2078" t="s">
        <v>8294</v>
      </c>
      <c r="R2078" s="6">
        <f t="shared" si="290"/>
        <v>4.4334915642458101</v>
      </c>
      <c r="S2078" s="10">
        <f t="shared" si="291"/>
        <v>116.35303146309367</v>
      </c>
      <c r="T2078" t="str">
        <f t="shared" si="292"/>
        <v>technology/</v>
      </c>
      <c r="U2078" t="str">
        <f t="shared" si="293"/>
        <v>hardware</v>
      </c>
      <c r="V2078">
        <f t="shared" si="294"/>
        <v>11</v>
      </c>
      <c r="W2078">
        <f t="shared" si="295"/>
        <v>19</v>
      </c>
    </row>
    <row r="2079" spans="1:23" ht="45" x14ac:dyDescent="0.25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f t="shared" si="296"/>
        <v>42160.666666666664</v>
      </c>
      <c r="K2079">
        <v>1428541276</v>
      </c>
      <c r="L2079" s="14">
        <f t="shared" si="288"/>
        <v>42102.83421296296</v>
      </c>
      <c r="M2079" s="13">
        <f t="shared" si="289"/>
        <v>2015</v>
      </c>
      <c r="N2079" t="b">
        <v>0</v>
      </c>
      <c r="O2079">
        <v>188</v>
      </c>
      <c r="P2079" t="b">
        <v>1</v>
      </c>
      <c r="Q2079" t="s">
        <v>8294</v>
      </c>
      <c r="R2079" s="6">
        <f t="shared" si="290"/>
        <v>0.15508</v>
      </c>
      <c r="S2079" s="10">
        <f t="shared" si="291"/>
        <v>307.20212765957444</v>
      </c>
      <c r="T2079" t="str">
        <f t="shared" si="292"/>
        <v>technology/</v>
      </c>
      <c r="U2079" t="str">
        <f t="shared" si="293"/>
        <v>hardware</v>
      </c>
      <c r="V2079">
        <f t="shared" si="294"/>
        <v>11</v>
      </c>
      <c r="W2079">
        <f t="shared" si="295"/>
        <v>19</v>
      </c>
    </row>
    <row r="2080" spans="1:23" ht="45" x14ac:dyDescent="0.25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f t="shared" si="296"/>
        <v>42722.563159722216</v>
      </c>
      <c r="K2080">
        <v>1479493857</v>
      </c>
      <c r="L2080" s="14">
        <f t="shared" si="288"/>
        <v>42692.563159722216</v>
      </c>
      <c r="M2080" s="13">
        <f t="shared" si="289"/>
        <v>2016</v>
      </c>
      <c r="N2080" t="b">
        <v>0</v>
      </c>
      <c r="O2080">
        <v>48</v>
      </c>
      <c r="P2080" t="b">
        <v>1</v>
      </c>
      <c r="Q2080" t="s">
        <v>8294</v>
      </c>
      <c r="R2080" s="6">
        <f t="shared" si="290"/>
        <v>0.31204999999999999</v>
      </c>
      <c r="S2080" s="10">
        <f t="shared" si="291"/>
        <v>546.6875</v>
      </c>
      <c r="T2080" t="str">
        <f t="shared" si="292"/>
        <v>technology/</v>
      </c>
      <c r="U2080" t="str">
        <f t="shared" si="293"/>
        <v>hardware</v>
      </c>
      <c r="V2080">
        <f t="shared" si="294"/>
        <v>11</v>
      </c>
      <c r="W2080">
        <f t="shared" si="295"/>
        <v>19</v>
      </c>
    </row>
    <row r="2081" spans="1:23" ht="45" x14ac:dyDescent="0.25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f t="shared" si="296"/>
        <v>42180.583333333336</v>
      </c>
      <c r="K2081">
        <v>1432659793</v>
      </c>
      <c r="L2081" s="14">
        <f t="shared" si="288"/>
        <v>42150.502233796295</v>
      </c>
      <c r="M2081" s="13">
        <f t="shared" si="289"/>
        <v>2015</v>
      </c>
      <c r="N2081" t="b">
        <v>0</v>
      </c>
      <c r="O2081">
        <v>607</v>
      </c>
      <c r="P2081" t="b">
        <v>1</v>
      </c>
      <c r="Q2081" t="s">
        <v>8294</v>
      </c>
      <c r="R2081" s="6">
        <f t="shared" si="290"/>
        <v>1.8816999999999999</v>
      </c>
      <c r="S2081" s="10">
        <f t="shared" si="291"/>
        <v>47.474464579901152</v>
      </c>
      <c r="T2081" t="str">
        <f t="shared" si="292"/>
        <v>technology/</v>
      </c>
      <c r="U2081" t="str">
        <f t="shared" si="293"/>
        <v>hardware</v>
      </c>
      <c r="V2081">
        <f t="shared" si="294"/>
        <v>11</v>
      </c>
      <c r="W2081">
        <f t="shared" si="295"/>
        <v>19</v>
      </c>
    </row>
    <row r="2082" spans="1:23" ht="45" x14ac:dyDescent="0.25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f t="shared" si="296"/>
        <v>42319.790509259255</v>
      </c>
      <c r="K2082">
        <v>1444690700</v>
      </c>
      <c r="L2082" s="14">
        <f t="shared" si="288"/>
        <v>42289.748842592591</v>
      </c>
      <c r="M2082" s="13">
        <f t="shared" si="289"/>
        <v>2015</v>
      </c>
      <c r="N2082" t="b">
        <v>0</v>
      </c>
      <c r="O2082">
        <v>50</v>
      </c>
      <c r="P2082" t="b">
        <v>1</v>
      </c>
      <c r="Q2082" t="s">
        <v>8294</v>
      </c>
      <c r="R2082" s="6">
        <f t="shared" si="290"/>
        <v>4.0780000000000003</v>
      </c>
      <c r="S2082" s="10">
        <f t="shared" si="291"/>
        <v>101.56</v>
      </c>
      <c r="T2082" t="str">
        <f t="shared" si="292"/>
        <v>technology/</v>
      </c>
      <c r="U2082" t="str">
        <f t="shared" si="293"/>
        <v>hardware</v>
      </c>
      <c r="V2082">
        <f t="shared" si="294"/>
        <v>11</v>
      </c>
      <c r="W2082">
        <f t="shared" si="295"/>
        <v>19</v>
      </c>
    </row>
    <row r="2083" spans="1:23" ht="45" x14ac:dyDescent="0.25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f t="shared" si="296"/>
        <v>41044.999305555553</v>
      </c>
      <c r="K2083">
        <v>1333597555</v>
      </c>
      <c r="L2083" s="14">
        <f t="shared" si="288"/>
        <v>41003.948553240734</v>
      </c>
      <c r="M2083" s="13">
        <f t="shared" si="289"/>
        <v>2012</v>
      </c>
      <c r="N2083" t="b">
        <v>0</v>
      </c>
      <c r="O2083">
        <v>55</v>
      </c>
      <c r="P2083" t="b">
        <v>1</v>
      </c>
      <c r="Q2083" t="s">
        <v>8278</v>
      </c>
      <c r="R2083" s="6">
        <f t="shared" si="290"/>
        <v>0.14571428571428571</v>
      </c>
      <c r="S2083" s="10">
        <f t="shared" si="291"/>
        <v>72.909090909090907</v>
      </c>
      <c r="T2083" t="str">
        <f t="shared" si="292"/>
        <v>music/</v>
      </c>
      <c r="U2083" t="str">
        <f t="shared" si="293"/>
        <v>indie rock</v>
      </c>
      <c r="V2083">
        <f t="shared" si="294"/>
        <v>6</v>
      </c>
      <c r="W2083">
        <f t="shared" si="295"/>
        <v>16</v>
      </c>
    </row>
    <row r="2084" spans="1:23" ht="45" x14ac:dyDescent="0.25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f t="shared" si="296"/>
        <v>40870.953657407408</v>
      </c>
      <c r="K2084">
        <v>1316919196</v>
      </c>
      <c r="L2084" s="14">
        <f t="shared" si="288"/>
        <v>40810.911990740737</v>
      </c>
      <c r="M2084" s="13">
        <f t="shared" si="289"/>
        <v>2011</v>
      </c>
      <c r="N2084" t="b">
        <v>0</v>
      </c>
      <c r="O2084">
        <v>38</v>
      </c>
      <c r="P2084" t="b">
        <v>1</v>
      </c>
      <c r="Q2084" t="s">
        <v>8278</v>
      </c>
      <c r="R2084" s="6">
        <f t="shared" si="290"/>
        <v>0.10733333333333334</v>
      </c>
      <c r="S2084" s="10">
        <f t="shared" si="291"/>
        <v>43.710526315789473</v>
      </c>
      <c r="T2084" t="str">
        <f t="shared" si="292"/>
        <v>music/</v>
      </c>
      <c r="U2084" t="str">
        <f t="shared" si="293"/>
        <v>indie rock</v>
      </c>
      <c r="V2084">
        <f t="shared" si="294"/>
        <v>6</v>
      </c>
      <c r="W2084">
        <f t="shared" si="295"/>
        <v>16</v>
      </c>
    </row>
    <row r="2085" spans="1:23" ht="45" x14ac:dyDescent="0.25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f t="shared" si="296"/>
        <v>41064.513831018514</v>
      </c>
      <c r="K2085">
        <v>1336238395</v>
      </c>
      <c r="L2085" s="14">
        <f t="shared" si="288"/>
        <v>41034.513831018514</v>
      </c>
      <c r="M2085" s="13">
        <f t="shared" si="289"/>
        <v>2012</v>
      </c>
      <c r="N2085" t="b">
        <v>0</v>
      </c>
      <c r="O2085">
        <v>25</v>
      </c>
      <c r="P2085" t="b">
        <v>1</v>
      </c>
      <c r="Q2085" t="s">
        <v>8278</v>
      </c>
      <c r="R2085" s="6">
        <f t="shared" si="290"/>
        <v>0.13333333333333333</v>
      </c>
      <c r="S2085" s="10">
        <f t="shared" si="291"/>
        <v>34</v>
      </c>
      <c r="T2085" t="str">
        <f t="shared" si="292"/>
        <v>music/</v>
      </c>
      <c r="U2085" t="str">
        <f t="shared" si="293"/>
        <v>indie rock</v>
      </c>
      <c r="V2085">
        <f t="shared" si="294"/>
        <v>6</v>
      </c>
      <c r="W2085">
        <f t="shared" si="295"/>
        <v>16</v>
      </c>
    </row>
    <row r="2086" spans="1:23" ht="45" x14ac:dyDescent="0.25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f t="shared" si="296"/>
        <v>41763.082638888889</v>
      </c>
      <c r="K2086">
        <v>1396468782</v>
      </c>
      <c r="L2086" s="14">
        <f t="shared" si="288"/>
        <v>41731.624791666662</v>
      </c>
      <c r="M2086" s="13">
        <f t="shared" si="289"/>
        <v>2014</v>
      </c>
      <c r="N2086" t="b">
        <v>0</v>
      </c>
      <c r="O2086">
        <v>46</v>
      </c>
      <c r="P2086" t="b">
        <v>1</v>
      </c>
      <c r="Q2086" t="s">
        <v>8278</v>
      </c>
      <c r="R2086" s="6">
        <f t="shared" si="290"/>
        <v>8.3333333333333329E-2</v>
      </c>
      <c r="S2086" s="10">
        <f t="shared" si="291"/>
        <v>70.652173913043484</v>
      </c>
      <c r="T2086" t="str">
        <f t="shared" si="292"/>
        <v>music/</v>
      </c>
      <c r="U2086" t="str">
        <f t="shared" si="293"/>
        <v>indie rock</v>
      </c>
      <c r="V2086">
        <f t="shared" si="294"/>
        <v>6</v>
      </c>
      <c r="W2086">
        <f t="shared" si="295"/>
        <v>16</v>
      </c>
    </row>
    <row r="2087" spans="1:23" ht="45" x14ac:dyDescent="0.25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f t="shared" si="296"/>
        <v>41105.627164351848</v>
      </c>
      <c r="K2087">
        <v>1339790587</v>
      </c>
      <c r="L2087" s="14">
        <f t="shared" si="288"/>
        <v>41075.627164351848</v>
      </c>
      <c r="M2087" s="13">
        <f t="shared" si="289"/>
        <v>2012</v>
      </c>
      <c r="N2087" t="b">
        <v>0</v>
      </c>
      <c r="O2087">
        <v>83</v>
      </c>
      <c r="P2087" t="b">
        <v>1</v>
      </c>
      <c r="Q2087" t="s">
        <v>8278</v>
      </c>
      <c r="R2087" s="6">
        <f t="shared" si="290"/>
        <v>0.23533333333333334</v>
      </c>
      <c r="S2087" s="10">
        <f t="shared" si="291"/>
        <v>89.301204819277103</v>
      </c>
      <c r="T2087" t="str">
        <f t="shared" si="292"/>
        <v>music/</v>
      </c>
      <c r="U2087" t="str">
        <f t="shared" si="293"/>
        <v>indie rock</v>
      </c>
      <c r="V2087">
        <f t="shared" si="294"/>
        <v>6</v>
      </c>
      <c r="W2087">
        <f t="shared" si="295"/>
        <v>16</v>
      </c>
    </row>
    <row r="2088" spans="1:23" ht="30" x14ac:dyDescent="0.25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f t="shared" si="296"/>
        <v>40890.999305555553</v>
      </c>
      <c r="K2088">
        <v>1321200332</v>
      </c>
      <c r="L2088" s="14">
        <f t="shared" si="288"/>
        <v>40860.462175925924</v>
      </c>
      <c r="M2088" s="13">
        <f t="shared" si="289"/>
        <v>2011</v>
      </c>
      <c r="N2088" t="b">
        <v>0</v>
      </c>
      <c r="O2088">
        <v>35</v>
      </c>
      <c r="P2088" t="b">
        <v>1</v>
      </c>
      <c r="Q2088" t="s">
        <v>8278</v>
      </c>
      <c r="R2088" s="6">
        <f t="shared" si="290"/>
        <v>7.0000000000000001E-3</v>
      </c>
      <c r="S2088" s="10">
        <f t="shared" si="291"/>
        <v>115.08571428571429</v>
      </c>
      <c r="T2088" t="str">
        <f t="shared" si="292"/>
        <v>music/</v>
      </c>
      <c r="U2088" t="str">
        <f t="shared" si="293"/>
        <v>indie rock</v>
      </c>
      <c r="V2088">
        <f t="shared" si="294"/>
        <v>6</v>
      </c>
      <c r="W2088">
        <f t="shared" si="295"/>
        <v>16</v>
      </c>
    </row>
    <row r="2089" spans="1:23" ht="45" x14ac:dyDescent="0.25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f t="shared" si="296"/>
        <v>40793.996041666665</v>
      </c>
      <c r="K2089">
        <v>1312865658</v>
      </c>
      <c r="L2089" s="14">
        <f t="shared" si="288"/>
        <v>40763.996041666665</v>
      </c>
      <c r="M2089" s="13">
        <f t="shared" si="289"/>
        <v>2011</v>
      </c>
      <c r="N2089" t="b">
        <v>0</v>
      </c>
      <c r="O2089">
        <v>25</v>
      </c>
      <c r="P2089" t="b">
        <v>1</v>
      </c>
      <c r="Q2089" t="s">
        <v>8278</v>
      </c>
      <c r="R2089" s="6">
        <f t="shared" si="290"/>
        <v>3.5333333333333335E-2</v>
      </c>
      <c r="S2089" s="10">
        <f t="shared" si="291"/>
        <v>62.12</v>
      </c>
      <c r="T2089" t="str">
        <f t="shared" si="292"/>
        <v>music/</v>
      </c>
      <c r="U2089" t="str">
        <f t="shared" si="293"/>
        <v>indie rock</v>
      </c>
      <c r="V2089">
        <f t="shared" si="294"/>
        <v>6</v>
      </c>
      <c r="W2089">
        <f t="shared" si="295"/>
        <v>16</v>
      </c>
    </row>
    <row r="2090" spans="1:23" ht="45" x14ac:dyDescent="0.25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f t="shared" si="296"/>
        <v>40431.957638888889</v>
      </c>
      <c r="K2090">
        <v>1281028152</v>
      </c>
      <c r="L2090" s="14">
        <f t="shared" si="288"/>
        <v>40395.506388888891</v>
      </c>
      <c r="M2090" s="13">
        <f t="shared" si="289"/>
        <v>2010</v>
      </c>
      <c r="N2090" t="b">
        <v>0</v>
      </c>
      <c r="O2090">
        <v>75</v>
      </c>
      <c r="P2090" t="b">
        <v>1</v>
      </c>
      <c r="Q2090" t="s">
        <v>8278</v>
      </c>
      <c r="R2090" s="6">
        <f t="shared" si="290"/>
        <v>0.15510666666666673</v>
      </c>
      <c r="S2090" s="10">
        <f t="shared" si="291"/>
        <v>46.204266666666669</v>
      </c>
      <c r="T2090" t="str">
        <f t="shared" si="292"/>
        <v>music/</v>
      </c>
      <c r="U2090" t="str">
        <f t="shared" si="293"/>
        <v>indie rock</v>
      </c>
      <c r="V2090">
        <f t="shared" si="294"/>
        <v>6</v>
      </c>
      <c r="W2090">
        <f t="shared" si="295"/>
        <v>16</v>
      </c>
    </row>
    <row r="2091" spans="1:23" ht="30" x14ac:dyDescent="0.25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f t="shared" si="296"/>
        <v>41487.867986111109</v>
      </c>
      <c r="K2091">
        <v>1372384194</v>
      </c>
      <c r="L2091" s="14">
        <f t="shared" si="288"/>
        <v>41452.867986111109</v>
      </c>
      <c r="M2091" s="13">
        <f t="shared" si="289"/>
        <v>2013</v>
      </c>
      <c r="N2091" t="b">
        <v>0</v>
      </c>
      <c r="O2091">
        <v>62</v>
      </c>
      <c r="P2091" t="b">
        <v>1</v>
      </c>
      <c r="Q2091" t="s">
        <v>8278</v>
      </c>
      <c r="R2091" s="6">
        <f t="shared" si="290"/>
        <v>0.20400400000000007</v>
      </c>
      <c r="S2091" s="10">
        <f t="shared" si="291"/>
        <v>48.54854838709678</v>
      </c>
      <c r="T2091" t="str">
        <f t="shared" si="292"/>
        <v>music/</v>
      </c>
      <c r="U2091" t="str">
        <f t="shared" si="293"/>
        <v>indie rock</v>
      </c>
      <c r="V2091">
        <f t="shared" si="294"/>
        <v>6</v>
      </c>
      <c r="W2091">
        <f t="shared" si="295"/>
        <v>16</v>
      </c>
    </row>
    <row r="2092" spans="1:23" ht="45" x14ac:dyDescent="0.25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f t="shared" si="296"/>
        <v>41329.173090277771</v>
      </c>
      <c r="K2092">
        <v>1359104955</v>
      </c>
      <c r="L2092" s="14">
        <f t="shared" si="288"/>
        <v>41299.173090277771</v>
      </c>
      <c r="M2092" s="13">
        <f t="shared" si="289"/>
        <v>2013</v>
      </c>
      <c r="N2092" t="b">
        <v>0</v>
      </c>
      <c r="O2092">
        <v>160</v>
      </c>
      <c r="P2092" t="b">
        <v>1</v>
      </c>
      <c r="Q2092" t="s">
        <v>8278</v>
      </c>
      <c r="R2092" s="6">
        <f t="shared" si="290"/>
        <v>0.15040374999999995</v>
      </c>
      <c r="S2092" s="10">
        <f t="shared" si="291"/>
        <v>57.520187499999999</v>
      </c>
      <c r="T2092" t="str">
        <f t="shared" si="292"/>
        <v>music/</v>
      </c>
      <c r="U2092" t="str">
        <f t="shared" si="293"/>
        <v>indie rock</v>
      </c>
      <c r="V2092">
        <f t="shared" si="294"/>
        <v>6</v>
      </c>
      <c r="W2092">
        <f t="shared" si="295"/>
        <v>16</v>
      </c>
    </row>
    <row r="2093" spans="1:23" ht="45" x14ac:dyDescent="0.25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f t="shared" si="296"/>
        <v>40603.625</v>
      </c>
      <c r="K2093">
        <v>1294818278</v>
      </c>
      <c r="L2093" s="14">
        <f t="shared" si="288"/>
        <v>40555.114328703705</v>
      </c>
      <c r="M2093" s="13">
        <f t="shared" si="289"/>
        <v>2011</v>
      </c>
      <c r="N2093" t="b">
        <v>0</v>
      </c>
      <c r="O2093">
        <v>246</v>
      </c>
      <c r="P2093" t="b">
        <v>1</v>
      </c>
      <c r="Q2093" t="s">
        <v>8278</v>
      </c>
      <c r="R2093" s="6">
        <f t="shared" si="290"/>
        <v>0.20467777777777782</v>
      </c>
      <c r="S2093" s="10">
        <f t="shared" si="291"/>
        <v>88.147154471544724</v>
      </c>
      <c r="T2093" t="str">
        <f t="shared" si="292"/>
        <v>music/</v>
      </c>
      <c r="U2093" t="str">
        <f t="shared" si="293"/>
        <v>indie rock</v>
      </c>
      <c r="V2093">
        <f t="shared" si="294"/>
        <v>6</v>
      </c>
      <c r="W2093">
        <f t="shared" si="295"/>
        <v>16</v>
      </c>
    </row>
    <row r="2094" spans="1:23" ht="45" x14ac:dyDescent="0.25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f t="shared" si="296"/>
        <v>40823.499212962961</v>
      </c>
      <c r="K2094">
        <v>1312822732</v>
      </c>
      <c r="L2094" s="14">
        <f t="shared" si="288"/>
        <v>40763.499212962961</v>
      </c>
      <c r="M2094" s="13">
        <f t="shared" si="289"/>
        <v>2011</v>
      </c>
      <c r="N2094" t="b">
        <v>0</v>
      </c>
      <c r="O2094">
        <v>55</v>
      </c>
      <c r="P2094" t="b">
        <v>1</v>
      </c>
      <c r="Q2094" t="s">
        <v>8278</v>
      </c>
      <c r="R2094" s="6">
        <f t="shared" si="290"/>
        <v>1.2833333333333334E-2</v>
      </c>
      <c r="S2094" s="10">
        <f t="shared" si="291"/>
        <v>110.49090909090908</v>
      </c>
      <c r="T2094" t="str">
        <f t="shared" si="292"/>
        <v>music/</v>
      </c>
      <c r="U2094" t="str">
        <f t="shared" si="293"/>
        <v>indie rock</v>
      </c>
      <c r="V2094">
        <f t="shared" si="294"/>
        <v>6</v>
      </c>
      <c r="W2094">
        <f t="shared" si="295"/>
        <v>16</v>
      </c>
    </row>
    <row r="2095" spans="1:23" ht="45" x14ac:dyDescent="0.25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f t="shared" si="296"/>
        <v>41265.68787037037</v>
      </c>
      <c r="K2095">
        <v>1351024232</v>
      </c>
      <c r="L2095" s="14">
        <f t="shared" si="288"/>
        <v>41205.646203703705</v>
      </c>
      <c r="M2095" s="13">
        <f t="shared" si="289"/>
        <v>2012</v>
      </c>
      <c r="N2095" t="b">
        <v>0</v>
      </c>
      <c r="O2095">
        <v>23</v>
      </c>
      <c r="P2095" t="b">
        <v>1</v>
      </c>
      <c r="Q2095" t="s">
        <v>8278</v>
      </c>
      <c r="R2095" s="6">
        <f t="shared" si="290"/>
        <v>2.4666666666666667E-2</v>
      </c>
      <c r="S2095" s="10">
        <f t="shared" si="291"/>
        <v>66.826086956521735</v>
      </c>
      <c r="T2095" t="str">
        <f t="shared" si="292"/>
        <v>music/</v>
      </c>
      <c r="U2095" t="str">
        <f t="shared" si="293"/>
        <v>indie rock</v>
      </c>
      <c r="V2095">
        <f t="shared" si="294"/>
        <v>6</v>
      </c>
      <c r="W2095">
        <f t="shared" si="295"/>
        <v>16</v>
      </c>
    </row>
    <row r="2096" spans="1:23" ht="45" x14ac:dyDescent="0.25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f t="shared" si="296"/>
        <v>40972.916666666664</v>
      </c>
      <c r="K2096">
        <v>1327969730</v>
      </c>
      <c r="L2096" s="14">
        <f t="shared" si="288"/>
        <v>40938.811689814815</v>
      </c>
      <c r="M2096" s="13">
        <f t="shared" si="289"/>
        <v>2012</v>
      </c>
      <c r="N2096" t="b">
        <v>0</v>
      </c>
      <c r="O2096">
        <v>72</v>
      </c>
      <c r="P2096" t="b">
        <v>1</v>
      </c>
      <c r="Q2096" t="s">
        <v>8278</v>
      </c>
      <c r="R2096" s="6">
        <f t="shared" si="290"/>
        <v>0.20542857142857143</v>
      </c>
      <c r="S2096" s="10">
        <f t="shared" si="291"/>
        <v>58.597222222222221</v>
      </c>
      <c r="T2096" t="str">
        <f t="shared" si="292"/>
        <v>music/</v>
      </c>
      <c r="U2096" t="str">
        <f t="shared" si="293"/>
        <v>indie rock</v>
      </c>
      <c r="V2096">
        <f t="shared" si="294"/>
        <v>6</v>
      </c>
      <c r="W2096">
        <f t="shared" si="295"/>
        <v>16</v>
      </c>
    </row>
    <row r="2097" spans="1:23" ht="45" x14ac:dyDescent="0.25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f t="shared" si="296"/>
        <v>40818.525150462963</v>
      </c>
      <c r="K2097">
        <v>1312392973</v>
      </c>
      <c r="L2097" s="14">
        <f t="shared" si="288"/>
        <v>40758.525150462963</v>
      </c>
      <c r="M2097" s="13">
        <f t="shared" si="289"/>
        <v>2011</v>
      </c>
      <c r="N2097" t="b">
        <v>0</v>
      </c>
      <c r="O2097">
        <v>22</v>
      </c>
      <c r="P2097" t="b">
        <v>1</v>
      </c>
      <c r="Q2097" t="s">
        <v>8278</v>
      </c>
      <c r="R2097" s="6">
        <f t="shared" si="290"/>
        <v>0</v>
      </c>
      <c r="S2097" s="10">
        <f t="shared" si="291"/>
        <v>113.63636363636364</v>
      </c>
      <c r="T2097" t="str">
        <f t="shared" si="292"/>
        <v>music/</v>
      </c>
      <c r="U2097" t="str">
        <f t="shared" si="293"/>
        <v>indie rock</v>
      </c>
      <c r="V2097">
        <f t="shared" si="294"/>
        <v>6</v>
      </c>
      <c r="W2097">
        <f t="shared" si="295"/>
        <v>16</v>
      </c>
    </row>
    <row r="2098" spans="1:23" ht="45" x14ac:dyDescent="0.25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f t="shared" si="296"/>
        <v>41207.957638888889</v>
      </c>
      <c r="K2098">
        <v>1349892735</v>
      </c>
      <c r="L2098" s="14">
        <f t="shared" si="288"/>
        <v>41192.550173611111</v>
      </c>
      <c r="M2098" s="13">
        <f t="shared" si="289"/>
        <v>2012</v>
      </c>
      <c r="N2098" t="b">
        <v>0</v>
      </c>
      <c r="O2098">
        <v>14</v>
      </c>
      <c r="P2098" t="b">
        <v>1</v>
      </c>
      <c r="Q2098" t="s">
        <v>8278</v>
      </c>
      <c r="R2098" s="6">
        <f t="shared" si="290"/>
        <v>1.6666666666666666E-2</v>
      </c>
      <c r="S2098" s="10">
        <f t="shared" si="291"/>
        <v>43.571428571428569</v>
      </c>
      <c r="T2098" t="str">
        <f t="shared" si="292"/>
        <v>music/</v>
      </c>
      <c r="U2098" t="str">
        <f t="shared" si="293"/>
        <v>indie rock</v>
      </c>
      <c r="V2098">
        <f t="shared" si="294"/>
        <v>6</v>
      </c>
      <c r="W2098">
        <f t="shared" si="295"/>
        <v>16</v>
      </c>
    </row>
    <row r="2099" spans="1:23" ht="45" x14ac:dyDescent="0.25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f t="shared" si="296"/>
        <v>40878.418229166666</v>
      </c>
      <c r="K2099">
        <v>1317564135</v>
      </c>
      <c r="L2099" s="14">
        <f t="shared" si="288"/>
        <v>40818.376562500001</v>
      </c>
      <c r="M2099" s="13">
        <f t="shared" si="289"/>
        <v>2011</v>
      </c>
      <c r="N2099" t="b">
        <v>0</v>
      </c>
      <c r="O2099">
        <v>38</v>
      </c>
      <c r="P2099" t="b">
        <v>1</v>
      </c>
      <c r="Q2099" t="s">
        <v>8278</v>
      </c>
      <c r="R2099" s="6">
        <f t="shared" si="290"/>
        <v>0</v>
      </c>
      <c r="S2099" s="10">
        <f t="shared" si="291"/>
        <v>78.94736842105263</v>
      </c>
      <c r="T2099" t="str">
        <f t="shared" si="292"/>
        <v>music/</v>
      </c>
      <c r="U2099" t="str">
        <f t="shared" si="293"/>
        <v>indie rock</v>
      </c>
      <c r="V2099">
        <f t="shared" si="294"/>
        <v>6</v>
      </c>
      <c r="W2099">
        <f t="shared" si="295"/>
        <v>16</v>
      </c>
    </row>
    <row r="2100" spans="1:23" ht="45" x14ac:dyDescent="0.25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f t="shared" si="296"/>
        <v>40975.905497685184</v>
      </c>
      <c r="K2100">
        <v>1328582635</v>
      </c>
      <c r="L2100" s="14">
        <f t="shared" si="288"/>
        <v>40945.905497685184</v>
      </c>
      <c r="M2100" s="13">
        <f t="shared" si="289"/>
        <v>2012</v>
      </c>
      <c r="N2100" t="b">
        <v>0</v>
      </c>
      <c r="O2100">
        <v>32</v>
      </c>
      <c r="P2100" t="b">
        <v>1</v>
      </c>
      <c r="Q2100" t="s">
        <v>8278</v>
      </c>
      <c r="R2100" s="6">
        <f t="shared" si="290"/>
        <v>3.3333333333333335E-3</v>
      </c>
      <c r="S2100" s="10">
        <f t="shared" si="291"/>
        <v>188.125</v>
      </c>
      <c r="T2100" t="str">
        <f t="shared" si="292"/>
        <v>music/</v>
      </c>
      <c r="U2100" t="str">
        <f t="shared" si="293"/>
        <v>indie rock</v>
      </c>
      <c r="V2100">
        <f t="shared" si="294"/>
        <v>6</v>
      </c>
      <c r="W2100">
        <f t="shared" si="295"/>
        <v>16</v>
      </c>
    </row>
    <row r="2101" spans="1:23" x14ac:dyDescent="0.25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f t="shared" si="296"/>
        <v>42186.944444444445</v>
      </c>
      <c r="K2101">
        <v>1434650084</v>
      </c>
      <c r="L2101" s="14">
        <f t="shared" si="288"/>
        <v>42173.53800925926</v>
      </c>
      <c r="M2101" s="13">
        <f t="shared" si="289"/>
        <v>2015</v>
      </c>
      <c r="N2101" t="b">
        <v>0</v>
      </c>
      <c r="O2101">
        <v>63</v>
      </c>
      <c r="P2101" t="b">
        <v>1</v>
      </c>
      <c r="Q2101" t="s">
        <v>8278</v>
      </c>
      <c r="R2101" s="6">
        <f t="shared" si="290"/>
        <v>0.32366666666666666</v>
      </c>
      <c r="S2101" s="10">
        <f t="shared" si="291"/>
        <v>63.031746031746032</v>
      </c>
      <c r="T2101" t="str">
        <f t="shared" si="292"/>
        <v>music/</v>
      </c>
      <c r="U2101" t="str">
        <f t="shared" si="293"/>
        <v>indie rock</v>
      </c>
      <c r="V2101">
        <f t="shared" si="294"/>
        <v>6</v>
      </c>
      <c r="W2101">
        <f t="shared" si="295"/>
        <v>16</v>
      </c>
    </row>
    <row r="2102" spans="1:23" ht="45" x14ac:dyDescent="0.25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f t="shared" si="296"/>
        <v>41089.957638888889</v>
      </c>
      <c r="K2102">
        <v>1339704141</v>
      </c>
      <c r="L2102" s="14">
        <f t="shared" si="288"/>
        <v>41074.62663194444</v>
      </c>
      <c r="M2102" s="13">
        <f t="shared" si="289"/>
        <v>2012</v>
      </c>
      <c r="N2102" t="b">
        <v>0</v>
      </c>
      <c r="O2102">
        <v>27</v>
      </c>
      <c r="P2102" t="b">
        <v>1</v>
      </c>
      <c r="Q2102" t="s">
        <v>8278</v>
      </c>
      <c r="R2102" s="6">
        <f t="shared" si="290"/>
        <v>0.36666666666666664</v>
      </c>
      <c r="S2102" s="10">
        <f t="shared" si="291"/>
        <v>30.37037037037037</v>
      </c>
      <c r="T2102" t="str">
        <f t="shared" si="292"/>
        <v>music/</v>
      </c>
      <c r="U2102" t="str">
        <f t="shared" si="293"/>
        <v>indie rock</v>
      </c>
      <c r="V2102">
        <f t="shared" si="294"/>
        <v>6</v>
      </c>
      <c r="W2102">
        <f t="shared" si="295"/>
        <v>16</v>
      </c>
    </row>
    <row r="2103" spans="1:23" ht="45" x14ac:dyDescent="0.25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f t="shared" si="296"/>
        <v>40951.941134259258</v>
      </c>
      <c r="K2103">
        <v>1323920114</v>
      </c>
      <c r="L2103" s="14">
        <f t="shared" si="288"/>
        <v>40891.941134259258</v>
      </c>
      <c r="M2103" s="13">
        <f t="shared" si="289"/>
        <v>2011</v>
      </c>
      <c r="N2103" t="b">
        <v>0</v>
      </c>
      <c r="O2103">
        <v>44</v>
      </c>
      <c r="P2103" t="b">
        <v>1</v>
      </c>
      <c r="Q2103" t="s">
        <v>8278</v>
      </c>
      <c r="R2103" s="6">
        <f t="shared" si="290"/>
        <v>0.13250000000000001</v>
      </c>
      <c r="S2103" s="10">
        <f t="shared" si="291"/>
        <v>51.477272727272727</v>
      </c>
      <c r="T2103" t="str">
        <f t="shared" si="292"/>
        <v>music/</v>
      </c>
      <c r="U2103" t="str">
        <f t="shared" si="293"/>
        <v>indie rock</v>
      </c>
      <c r="V2103">
        <f t="shared" si="294"/>
        <v>6</v>
      </c>
      <c r="W2103">
        <f t="shared" si="295"/>
        <v>16</v>
      </c>
    </row>
    <row r="2104" spans="1:23" ht="45" x14ac:dyDescent="0.25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f t="shared" si="296"/>
        <v>40668.660277777773</v>
      </c>
      <c r="K2104">
        <v>1302036648</v>
      </c>
      <c r="L2104" s="14">
        <f t="shared" si="288"/>
        <v>40638.660277777773</v>
      </c>
      <c r="M2104" s="13">
        <f t="shared" si="289"/>
        <v>2011</v>
      </c>
      <c r="N2104" t="b">
        <v>0</v>
      </c>
      <c r="O2104">
        <v>38</v>
      </c>
      <c r="P2104" t="b">
        <v>1</v>
      </c>
      <c r="Q2104" t="s">
        <v>8278</v>
      </c>
      <c r="R2104" s="6">
        <f t="shared" si="290"/>
        <v>0.36</v>
      </c>
      <c r="S2104" s="10">
        <f t="shared" si="291"/>
        <v>35.789473684210527</v>
      </c>
      <c r="T2104" t="str">
        <f t="shared" si="292"/>
        <v>music/</v>
      </c>
      <c r="U2104" t="str">
        <f t="shared" si="293"/>
        <v>indie rock</v>
      </c>
      <c r="V2104">
        <f t="shared" si="294"/>
        <v>6</v>
      </c>
      <c r="W2104">
        <f t="shared" si="295"/>
        <v>16</v>
      </c>
    </row>
    <row r="2105" spans="1:23" ht="30" x14ac:dyDescent="0.25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f t="shared" si="296"/>
        <v>41222.588275462964</v>
      </c>
      <c r="K2105">
        <v>1349892427</v>
      </c>
      <c r="L2105" s="14">
        <f t="shared" si="288"/>
        <v>41192.546608796292</v>
      </c>
      <c r="M2105" s="13">
        <f t="shared" si="289"/>
        <v>2012</v>
      </c>
      <c r="N2105" t="b">
        <v>0</v>
      </c>
      <c r="O2105">
        <v>115</v>
      </c>
      <c r="P2105" t="b">
        <v>1</v>
      </c>
      <c r="Q2105" t="s">
        <v>8278</v>
      </c>
      <c r="R2105" s="6">
        <f t="shared" si="290"/>
        <v>0.46123183746946123</v>
      </c>
      <c r="S2105" s="10">
        <f t="shared" si="291"/>
        <v>98.817391304347822</v>
      </c>
      <c r="T2105" t="str">
        <f t="shared" si="292"/>
        <v>music/</v>
      </c>
      <c r="U2105" t="str">
        <f t="shared" si="293"/>
        <v>indie rock</v>
      </c>
      <c r="V2105">
        <f t="shared" si="294"/>
        <v>6</v>
      </c>
      <c r="W2105">
        <f t="shared" si="295"/>
        <v>16</v>
      </c>
    </row>
    <row r="2106" spans="1:23" ht="45" x14ac:dyDescent="0.25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f t="shared" si="296"/>
        <v>41424.791666666664</v>
      </c>
      <c r="K2106">
        <v>1367286434</v>
      </c>
      <c r="L2106" s="14">
        <f t="shared" si="288"/>
        <v>41393.86613425926</v>
      </c>
      <c r="M2106" s="13">
        <f t="shared" si="289"/>
        <v>2013</v>
      </c>
      <c r="N2106" t="b">
        <v>0</v>
      </c>
      <c r="O2106">
        <v>37</v>
      </c>
      <c r="P2106" t="b">
        <v>1</v>
      </c>
      <c r="Q2106" t="s">
        <v>8278</v>
      </c>
      <c r="R2106" s="6">
        <f t="shared" si="290"/>
        <v>0.29499999999999998</v>
      </c>
      <c r="S2106" s="10">
        <f t="shared" si="291"/>
        <v>28</v>
      </c>
      <c r="T2106" t="str">
        <f t="shared" si="292"/>
        <v>music/</v>
      </c>
      <c r="U2106" t="str">
        <f t="shared" si="293"/>
        <v>indie rock</v>
      </c>
      <c r="V2106">
        <f t="shared" si="294"/>
        <v>6</v>
      </c>
      <c r="W2106">
        <f t="shared" si="295"/>
        <v>16</v>
      </c>
    </row>
    <row r="2107" spans="1:23" ht="30" x14ac:dyDescent="0.25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f t="shared" si="296"/>
        <v>41963.958333333336</v>
      </c>
      <c r="K2107">
        <v>1415472953</v>
      </c>
      <c r="L2107" s="14">
        <f t="shared" si="288"/>
        <v>41951.580474537033</v>
      </c>
      <c r="M2107" s="13">
        <f t="shared" si="289"/>
        <v>2014</v>
      </c>
      <c r="N2107" t="b">
        <v>0</v>
      </c>
      <c r="O2107">
        <v>99</v>
      </c>
      <c r="P2107" t="b">
        <v>1</v>
      </c>
      <c r="Q2107" t="s">
        <v>8278</v>
      </c>
      <c r="R2107" s="6">
        <f t="shared" si="290"/>
        <v>1.54</v>
      </c>
      <c r="S2107" s="10">
        <f t="shared" si="291"/>
        <v>51.313131313131315</v>
      </c>
      <c r="T2107" t="str">
        <f t="shared" si="292"/>
        <v>music/</v>
      </c>
      <c r="U2107" t="str">
        <f t="shared" si="293"/>
        <v>indie rock</v>
      </c>
      <c r="V2107">
        <f t="shared" si="294"/>
        <v>6</v>
      </c>
      <c r="W2107">
        <f t="shared" si="295"/>
        <v>16</v>
      </c>
    </row>
    <row r="2108" spans="1:23" ht="45" x14ac:dyDescent="0.25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f t="shared" si="296"/>
        <v>41300.006643518514</v>
      </c>
      <c r="K2108">
        <v>1356584974</v>
      </c>
      <c r="L2108" s="14">
        <f t="shared" si="288"/>
        <v>41270.006643518514</v>
      </c>
      <c r="M2108" s="13">
        <f t="shared" si="289"/>
        <v>2012</v>
      </c>
      <c r="N2108" t="b">
        <v>0</v>
      </c>
      <c r="O2108">
        <v>44</v>
      </c>
      <c r="P2108" t="b">
        <v>1</v>
      </c>
      <c r="Q2108" t="s">
        <v>8278</v>
      </c>
      <c r="R2108" s="6">
        <f t="shared" si="290"/>
        <v>7.045454545454545E-2</v>
      </c>
      <c r="S2108" s="10">
        <f t="shared" si="291"/>
        <v>53.522727272727273</v>
      </c>
      <c r="T2108" t="str">
        <f t="shared" si="292"/>
        <v>music/</v>
      </c>
      <c r="U2108" t="str">
        <f t="shared" si="293"/>
        <v>indie rock</v>
      </c>
      <c r="V2108">
        <f t="shared" si="294"/>
        <v>6</v>
      </c>
      <c r="W2108">
        <f t="shared" si="295"/>
        <v>16</v>
      </c>
    </row>
    <row r="2109" spans="1:23" ht="45" x14ac:dyDescent="0.25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f t="shared" si="296"/>
        <v>41955.543900462959</v>
      </c>
      <c r="K2109">
        <v>1413997393</v>
      </c>
      <c r="L2109" s="14">
        <f t="shared" si="288"/>
        <v>41934.502233796295</v>
      </c>
      <c r="M2109" s="13">
        <f t="shared" si="289"/>
        <v>2014</v>
      </c>
      <c r="N2109" t="b">
        <v>0</v>
      </c>
      <c r="O2109">
        <v>58</v>
      </c>
      <c r="P2109" t="b">
        <v>1</v>
      </c>
      <c r="Q2109" t="s">
        <v>8278</v>
      </c>
      <c r="R2109" s="6">
        <f t="shared" si="290"/>
        <v>7.7329999999999927E-2</v>
      </c>
      <c r="S2109" s="10">
        <f t="shared" si="291"/>
        <v>37.149310344827583</v>
      </c>
      <c r="T2109" t="str">
        <f t="shared" si="292"/>
        <v>music/</v>
      </c>
      <c r="U2109" t="str">
        <f t="shared" si="293"/>
        <v>indie rock</v>
      </c>
      <c r="V2109">
        <f t="shared" si="294"/>
        <v>6</v>
      </c>
      <c r="W2109">
        <f t="shared" si="295"/>
        <v>16</v>
      </c>
    </row>
    <row r="2110" spans="1:23" ht="45" x14ac:dyDescent="0.25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f t="shared" si="296"/>
        <v>41161.954861111109</v>
      </c>
      <c r="K2110">
        <v>1344917580</v>
      </c>
      <c r="L2110" s="14">
        <f t="shared" si="288"/>
        <v>41134.967361111107</v>
      </c>
      <c r="M2110" s="13">
        <f t="shared" si="289"/>
        <v>2012</v>
      </c>
      <c r="N2110" t="b">
        <v>0</v>
      </c>
      <c r="O2110">
        <v>191</v>
      </c>
      <c r="P2110" t="b">
        <v>1</v>
      </c>
      <c r="Q2110" t="s">
        <v>8278</v>
      </c>
      <c r="R2110" s="6">
        <f t="shared" si="290"/>
        <v>7.3124999999999996E-2</v>
      </c>
      <c r="S2110" s="10">
        <f t="shared" si="291"/>
        <v>89.895287958115176</v>
      </c>
      <c r="T2110" t="str">
        <f t="shared" si="292"/>
        <v>music/</v>
      </c>
      <c r="U2110" t="str">
        <f t="shared" si="293"/>
        <v>indie rock</v>
      </c>
      <c r="V2110">
        <f t="shared" si="294"/>
        <v>6</v>
      </c>
      <c r="W2110">
        <f t="shared" si="295"/>
        <v>16</v>
      </c>
    </row>
    <row r="2111" spans="1:23" ht="30" x14ac:dyDescent="0.25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f t="shared" si="296"/>
        <v>42190.500196759262</v>
      </c>
      <c r="K2111">
        <v>1433523617</v>
      </c>
      <c r="L2111" s="14">
        <f t="shared" si="288"/>
        <v>42160.500196759262</v>
      </c>
      <c r="M2111" s="13">
        <f t="shared" si="289"/>
        <v>2015</v>
      </c>
      <c r="N2111" t="b">
        <v>0</v>
      </c>
      <c r="O2111">
        <v>40</v>
      </c>
      <c r="P2111" t="b">
        <v>1</v>
      </c>
      <c r="Q2111" t="s">
        <v>8278</v>
      </c>
      <c r="R2111" s="6">
        <f t="shared" si="290"/>
        <v>6.5250000000000002E-2</v>
      </c>
      <c r="S2111" s="10">
        <f t="shared" si="291"/>
        <v>106.52500000000001</v>
      </c>
      <c r="T2111" t="str">
        <f t="shared" si="292"/>
        <v>music/</v>
      </c>
      <c r="U2111" t="str">
        <f t="shared" si="293"/>
        <v>indie rock</v>
      </c>
      <c r="V2111">
        <f t="shared" si="294"/>
        <v>6</v>
      </c>
      <c r="W2111">
        <f t="shared" si="295"/>
        <v>16</v>
      </c>
    </row>
    <row r="2112" spans="1:23" ht="30" x14ac:dyDescent="0.25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f t="shared" si="296"/>
        <v>41786.999305555553</v>
      </c>
      <c r="K2112">
        <v>1398873969</v>
      </c>
      <c r="L2112" s="14">
        <f t="shared" si="288"/>
        <v>41759.462604166663</v>
      </c>
      <c r="M2112" s="13">
        <f t="shared" si="289"/>
        <v>2014</v>
      </c>
      <c r="N2112" t="b">
        <v>0</v>
      </c>
      <c r="O2112">
        <v>38</v>
      </c>
      <c r="P2112" t="b">
        <v>1</v>
      </c>
      <c r="Q2112" t="s">
        <v>8278</v>
      </c>
      <c r="R2112" s="6">
        <f t="shared" si="290"/>
        <v>3.5000000000000001E-3</v>
      </c>
      <c r="S2112" s="10">
        <f t="shared" si="291"/>
        <v>52.815789473684212</v>
      </c>
      <c r="T2112" t="str">
        <f t="shared" si="292"/>
        <v>music/</v>
      </c>
      <c r="U2112" t="str">
        <f t="shared" si="293"/>
        <v>indie rock</v>
      </c>
      <c r="V2112">
        <f t="shared" si="294"/>
        <v>6</v>
      </c>
      <c r="W2112">
        <f t="shared" si="295"/>
        <v>16</v>
      </c>
    </row>
    <row r="2113" spans="1:23" ht="45" x14ac:dyDescent="0.25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f t="shared" si="296"/>
        <v>40769.833333333328</v>
      </c>
      <c r="K2113">
        <v>1307594625</v>
      </c>
      <c r="L2113" s="14">
        <f t="shared" si="288"/>
        <v>40702.988715277774</v>
      </c>
      <c r="M2113" s="13">
        <f t="shared" si="289"/>
        <v>2011</v>
      </c>
      <c r="N2113" t="b">
        <v>0</v>
      </c>
      <c r="O2113">
        <v>39</v>
      </c>
      <c r="P2113" t="b">
        <v>1</v>
      </c>
      <c r="Q2113" t="s">
        <v>8278</v>
      </c>
      <c r="R2113" s="6">
        <f t="shared" si="290"/>
        <v>6.5000000000000002E-2</v>
      </c>
      <c r="S2113" s="10">
        <f t="shared" si="291"/>
        <v>54.615384615384613</v>
      </c>
      <c r="T2113" t="str">
        <f t="shared" si="292"/>
        <v>music/</v>
      </c>
      <c r="U2113" t="str">
        <f t="shared" si="293"/>
        <v>indie rock</v>
      </c>
      <c r="V2113">
        <f t="shared" si="294"/>
        <v>6</v>
      </c>
      <c r="W2113">
        <f t="shared" si="295"/>
        <v>16</v>
      </c>
    </row>
    <row r="2114" spans="1:23" ht="45" x14ac:dyDescent="0.25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f t="shared" si="296"/>
        <v>41379.719826388886</v>
      </c>
      <c r="K2114">
        <v>1364854593</v>
      </c>
      <c r="L2114" s="14">
        <f t="shared" si="288"/>
        <v>41365.719826388886</v>
      </c>
      <c r="M2114" s="13">
        <f t="shared" si="289"/>
        <v>2013</v>
      </c>
      <c r="N2114" t="b">
        <v>0</v>
      </c>
      <c r="O2114">
        <v>11</v>
      </c>
      <c r="P2114" t="b">
        <v>1</v>
      </c>
      <c r="Q2114" t="s">
        <v>8278</v>
      </c>
      <c r="R2114" s="6">
        <f t="shared" si="290"/>
        <v>0</v>
      </c>
      <c r="S2114" s="10">
        <f t="shared" si="291"/>
        <v>27.272727272727273</v>
      </c>
      <c r="T2114" t="str">
        <f t="shared" si="292"/>
        <v>music/</v>
      </c>
      <c r="U2114" t="str">
        <f t="shared" si="293"/>
        <v>indie rock</v>
      </c>
      <c r="V2114">
        <f t="shared" si="294"/>
        <v>6</v>
      </c>
      <c r="W2114">
        <f t="shared" si="295"/>
        <v>16</v>
      </c>
    </row>
    <row r="2115" spans="1:23" ht="30" x14ac:dyDescent="0.25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f t="shared" si="296"/>
        <v>41905.657129629624</v>
      </c>
      <c r="K2115">
        <v>1408481176</v>
      </c>
      <c r="L2115" s="14">
        <f t="shared" ref="L2115:L2178" si="297">(K2115/86400)+25569+(-5/24)</f>
        <v>41870.657129629624</v>
      </c>
      <c r="M2115" s="13">
        <f t="shared" ref="M2115:M2178" si="298">YEAR(L2115)</f>
        <v>2014</v>
      </c>
      <c r="N2115" t="b">
        <v>0</v>
      </c>
      <c r="O2115">
        <v>107</v>
      </c>
      <c r="P2115" t="b">
        <v>1</v>
      </c>
      <c r="Q2115" t="s">
        <v>8278</v>
      </c>
      <c r="R2115" s="6">
        <f t="shared" ref="R2115:R2178" si="299">(E2115-D2115)/D2115</f>
        <v>4.8571428571428571E-2</v>
      </c>
      <c r="S2115" s="10">
        <f t="shared" ref="S2115:S2178" si="300">E2115/O2115</f>
        <v>68.598130841121488</v>
      </c>
      <c r="T2115" t="str">
        <f t="shared" ref="T2115:T2178" si="301">LEFT(Q2115,V2115)</f>
        <v>music/</v>
      </c>
      <c r="U2115" t="str">
        <f t="shared" ref="U2115:U2178" si="302">RIGHT(Q2115, W2115-V2115)</f>
        <v>indie rock</v>
      </c>
      <c r="V2115">
        <f t="shared" ref="V2115:V2178" si="303">FIND("/",Q2115)</f>
        <v>6</v>
      </c>
      <c r="W2115">
        <f t="shared" ref="W2115:W2178" si="304">LEN(Q2115)</f>
        <v>16</v>
      </c>
    </row>
    <row r="2116" spans="1:23" ht="45" x14ac:dyDescent="0.25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f t="shared" ref="J2116:J2179" si="305">(I2116/86400)+25569+(-5/24)</f>
        <v>40520.999305555553</v>
      </c>
      <c r="K2116">
        <v>1286480070</v>
      </c>
      <c r="L2116" s="14">
        <f t="shared" si="297"/>
        <v>40458.607291666667</v>
      </c>
      <c r="M2116" s="13">
        <f t="shared" si="298"/>
        <v>2010</v>
      </c>
      <c r="N2116" t="b">
        <v>0</v>
      </c>
      <c r="O2116">
        <v>147</v>
      </c>
      <c r="P2116" t="b">
        <v>1</v>
      </c>
      <c r="Q2116" t="s">
        <v>8278</v>
      </c>
      <c r="R2116" s="6">
        <f t="shared" si="299"/>
        <v>4.7E-2</v>
      </c>
      <c r="S2116" s="10">
        <f t="shared" si="300"/>
        <v>35.612244897959187</v>
      </c>
      <c r="T2116" t="str">
        <f t="shared" si="301"/>
        <v>music/</v>
      </c>
      <c r="U2116" t="str">
        <f t="shared" si="302"/>
        <v>indie rock</v>
      </c>
      <c r="V2116">
        <f t="shared" si="303"/>
        <v>6</v>
      </c>
      <c r="W2116">
        <f t="shared" si="304"/>
        <v>16</v>
      </c>
    </row>
    <row r="2117" spans="1:23" ht="45" x14ac:dyDescent="0.25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f t="shared" si="305"/>
        <v>40593.872696759259</v>
      </c>
      <c r="K2117">
        <v>1295575001</v>
      </c>
      <c r="L2117" s="14">
        <f t="shared" si="297"/>
        <v>40563.872696759259</v>
      </c>
      <c r="M2117" s="13">
        <f t="shared" si="298"/>
        <v>2011</v>
      </c>
      <c r="N2117" t="b">
        <v>0</v>
      </c>
      <c r="O2117">
        <v>36</v>
      </c>
      <c r="P2117" t="b">
        <v>1</v>
      </c>
      <c r="Q2117" t="s">
        <v>8278</v>
      </c>
      <c r="R2117" s="6">
        <f t="shared" si="299"/>
        <v>1.2566666666666666</v>
      </c>
      <c r="S2117" s="10">
        <f t="shared" si="300"/>
        <v>94.027777777777771</v>
      </c>
      <c r="T2117" t="str">
        <f t="shared" si="301"/>
        <v>music/</v>
      </c>
      <c r="U2117" t="str">
        <f t="shared" si="302"/>
        <v>indie rock</v>
      </c>
      <c r="V2117">
        <f t="shared" si="303"/>
        <v>6</v>
      </c>
      <c r="W2117">
        <f t="shared" si="304"/>
        <v>16</v>
      </c>
    </row>
    <row r="2118" spans="1:23" ht="45" x14ac:dyDescent="0.25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f t="shared" si="305"/>
        <v>41184.569479166668</v>
      </c>
      <c r="K2118">
        <v>1345056003</v>
      </c>
      <c r="L2118" s="14">
        <f t="shared" si="297"/>
        <v>41136.569479166668</v>
      </c>
      <c r="M2118" s="13">
        <f t="shared" si="298"/>
        <v>2012</v>
      </c>
      <c r="N2118" t="b">
        <v>0</v>
      </c>
      <c r="O2118">
        <v>92</v>
      </c>
      <c r="P2118" t="b">
        <v>1</v>
      </c>
      <c r="Q2118" t="s">
        <v>8278</v>
      </c>
      <c r="R2118" s="6">
        <f t="shared" si="299"/>
        <v>9.0416666666666666E-3</v>
      </c>
      <c r="S2118" s="10">
        <f t="shared" si="300"/>
        <v>526.45652173913038</v>
      </c>
      <c r="T2118" t="str">
        <f t="shared" si="301"/>
        <v>music/</v>
      </c>
      <c r="U2118" t="str">
        <f t="shared" si="302"/>
        <v>indie rock</v>
      </c>
      <c r="V2118">
        <f t="shared" si="303"/>
        <v>6</v>
      </c>
      <c r="W2118">
        <f t="shared" si="304"/>
        <v>16</v>
      </c>
    </row>
    <row r="2119" spans="1:23" ht="45" x14ac:dyDescent="0.25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f t="shared" si="305"/>
        <v>42303.999305555553</v>
      </c>
      <c r="K2119">
        <v>1444699549</v>
      </c>
      <c r="L2119" s="14">
        <f t="shared" si="297"/>
        <v>42289.851261574069</v>
      </c>
      <c r="M2119" s="13">
        <f t="shared" si="298"/>
        <v>2015</v>
      </c>
      <c r="N2119" t="b">
        <v>0</v>
      </c>
      <c r="O2119">
        <v>35</v>
      </c>
      <c r="P2119" t="b">
        <v>1</v>
      </c>
      <c r="Q2119" t="s">
        <v>8278</v>
      </c>
      <c r="R2119" s="6">
        <f t="shared" si="299"/>
        <v>0.47749999999999998</v>
      </c>
      <c r="S2119" s="10">
        <f t="shared" si="300"/>
        <v>50.657142857142858</v>
      </c>
      <c r="T2119" t="str">
        <f t="shared" si="301"/>
        <v>music/</v>
      </c>
      <c r="U2119" t="str">
        <f t="shared" si="302"/>
        <v>indie rock</v>
      </c>
      <c r="V2119">
        <f t="shared" si="303"/>
        <v>6</v>
      </c>
      <c r="W2119">
        <f t="shared" si="304"/>
        <v>16</v>
      </c>
    </row>
    <row r="2120" spans="1:23" ht="30" x14ac:dyDescent="0.25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f t="shared" si="305"/>
        <v>40748.631203703699</v>
      </c>
      <c r="K2120">
        <v>1308946136</v>
      </c>
      <c r="L2120" s="14">
        <f t="shared" si="297"/>
        <v>40718.631203703699</v>
      </c>
      <c r="M2120" s="13">
        <f t="shared" si="298"/>
        <v>2011</v>
      </c>
      <c r="N2120" t="b">
        <v>0</v>
      </c>
      <c r="O2120">
        <v>17</v>
      </c>
      <c r="P2120" t="b">
        <v>1</v>
      </c>
      <c r="Q2120" t="s">
        <v>8278</v>
      </c>
      <c r="R2120" s="6">
        <f t="shared" si="299"/>
        <v>0.34610999999999992</v>
      </c>
      <c r="S2120" s="10">
        <f t="shared" si="300"/>
        <v>79.182941176470578</v>
      </c>
      <c r="T2120" t="str">
        <f t="shared" si="301"/>
        <v>music/</v>
      </c>
      <c r="U2120" t="str">
        <f t="shared" si="302"/>
        <v>indie rock</v>
      </c>
      <c r="V2120">
        <f t="shared" si="303"/>
        <v>6</v>
      </c>
      <c r="W2120">
        <f t="shared" si="304"/>
        <v>16</v>
      </c>
    </row>
    <row r="2121" spans="1:23" ht="30" x14ac:dyDescent="0.25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f t="shared" si="305"/>
        <v>41136.921817129631</v>
      </c>
      <c r="K2121">
        <v>1342494445</v>
      </c>
      <c r="L2121" s="14">
        <f t="shared" si="297"/>
        <v>41106.921817129631</v>
      </c>
      <c r="M2121" s="13">
        <f t="shared" si="298"/>
        <v>2012</v>
      </c>
      <c r="N2121" t="b">
        <v>0</v>
      </c>
      <c r="O2121">
        <v>22</v>
      </c>
      <c r="P2121" t="b">
        <v>1</v>
      </c>
      <c r="Q2121" t="s">
        <v>8278</v>
      </c>
      <c r="R2121" s="6">
        <f t="shared" si="299"/>
        <v>7.4999999999999997E-3</v>
      </c>
      <c r="S2121" s="10">
        <f t="shared" si="300"/>
        <v>91.590909090909093</v>
      </c>
      <c r="T2121" t="str">
        <f t="shared" si="301"/>
        <v>music/</v>
      </c>
      <c r="U2121" t="str">
        <f t="shared" si="302"/>
        <v>indie rock</v>
      </c>
      <c r="V2121">
        <f t="shared" si="303"/>
        <v>6</v>
      </c>
      <c r="W2121">
        <f t="shared" si="304"/>
        <v>16</v>
      </c>
    </row>
    <row r="2122" spans="1:23" ht="45" x14ac:dyDescent="0.25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f t="shared" si="305"/>
        <v>41640.756203703699</v>
      </c>
      <c r="K2122">
        <v>1384384136</v>
      </c>
      <c r="L2122" s="14">
        <f t="shared" si="297"/>
        <v>41591.756203703699</v>
      </c>
      <c r="M2122" s="13">
        <f t="shared" si="298"/>
        <v>2013</v>
      </c>
      <c r="N2122" t="b">
        <v>0</v>
      </c>
      <c r="O2122">
        <v>69</v>
      </c>
      <c r="P2122" t="b">
        <v>1</v>
      </c>
      <c r="Q2122" t="s">
        <v>8278</v>
      </c>
      <c r="R2122" s="6">
        <f t="shared" si="299"/>
        <v>8.8037500000000372E-3</v>
      </c>
      <c r="S2122" s="10">
        <f t="shared" si="300"/>
        <v>116.96275362318841</v>
      </c>
      <c r="T2122" t="str">
        <f t="shared" si="301"/>
        <v>music/</v>
      </c>
      <c r="U2122" t="str">
        <f t="shared" si="302"/>
        <v>indie rock</v>
      </c>
      <c r="V2122">
        <f t="shared" si="303"/>
        <v>6</v>
      </c>
      <c r="W2122">
        <f t="shared" si="304"/>
        <v>16</v>
      </c>
    </row>
    <row r="2123" spans="1:23" ht="30" x14ac:dyDescent="0.25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f t="shared" si="305"/>
        <v>42746.534120370365</v>
      </c>
      <c r="K2123">
        <v>1481564948</v>
      </c>
      <c r="L2123" s="14">
        <f t="shared" si="297"/>
        <v>42716.534120370365</v>
      </c>
      <c r="M2123" s="13">
        <f t="shared" si="298"/>
        <v>2016</v>
      </c>
      <c r="N2123" t="b">
        <v>0</v>
      </c>
      <c r="O2123">
        <v>10</v>
      </c>
      <c r="P2123" t="b">
        <v>0</v>
      </c>
      <c r="Q2123" t="s">
        <v>8281</v>
      </c>
      <c r="R2123" s="6">
        <f t="shared" si="299"/>
        <v>-0.99431999999999998</v>
      </c>
      <c r="S2123" s="10">
        <f t="shared" si="300"/>
        <v>28.4</v>
      </c>
      <c r="T2123" t="str">
        <f t="shared" si="301"/>
        <v>games/</v>
      </c>
      <c r="U2123" t="str">
        <f t="shared" si="302"/>
        <v>video games</v>
      </c>
      <c r="V2123">
        <f t="shared" si="303"/>
        <v>6</v>
      </c>
      <c r="W2123">
        <f t="shared" si="304"/>
        <v>17</v>
      </c>
    </row>
    <row r="2124" spans="1:23" ht="30" x14ac:dyDescent="0.25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f t="shared" si="305"/>
        <v>42742.092233796291</v>
      </c>
      <c r="K2124">
        <v>1481181169</v>
      </c>
      <c r="L2124" s="14">
        <f t="shared" si="297"/>
        <v>42712.092233796291</v>
      </c>
      <c r="M2124" s="13">
        <f t="shared" si="298"/>
        <v>2016</v>
      </c>
      <c r="N2124" t="b">
        <v>0</v>
      </c>
      <c r="O2124">
        <v>3</v>
      </c>
      <c r="P2124" t="b">
        <v>0</v>
      </c>
      <c r="Q2124" t="s">
        <v>8281</v>
      </c>
      <c r="R2124" s="6">
        <f t="shared" si="299"/>
        <v>-0.99612500000000004</v>
      </c>
      <c r="S2124" s="10">
        <f t="shared" si="300"/>
        <v>103.33333333333333</v>
      </c>
      <c r="T2124" t="str">
        <f t="shared" si="301"/>
        <v>games/</v>
      </c>
      <c r="U2124" t="str">
        <f t="shared" si="302"/>
        <v>video games</v>
      </c>
      <c r="V2124">
        <f t="shared" si="303"/>
        <v>6</v>
      </c>
      <c r="W2124">
        <f t="shared" si="304"/>
        <v>17</v>
      </c>
    </row>
    <row r="2125" spans="1:23" ht="60" x14ac:dyDescent="0.25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f t="shared" si="305"/>
        <v>40252.082638888889</v>
      </c>
      <c r="K2125">
        <v>1263982307</v>
      </c>
      <c r="L2125" s="14">
        <f t="shared" si="297"/>
        <v>40198.216516203705</v>
      </c>
      <c r="M2125" s="13">
        <f t="shared" si="298"/>
        <v>2010</v>
      </c>
      <c r="N2125" t="b">
        <v>0</v>
      </c>
      <c r="O2125">
        <v>5</v>
      </c>
      <c r="P2125" t="b">
        <v>0</v>
      </c>
      <c r="Q2125" t="s">
        <v>8281</v>
      </c>
      <c r="R2125" s="6">
        <f t="shared" si="299"/>
        <v>-0.9</v>
      </c>
      <c r="S2125" s="10">
        <f t="shared" si="300"/>
        <v>10</v>
      </c>
      <c r="T2125" t="str">
        <f t="shared" si="301"/>
        <v>games/</v>
      </c>
      <c r="U2125" t="str">
        <f t="shared" si="302"/>
        <v>video games</v>
      </c>
      <c r="V2125">
        <f t="shared" si="303"/>
        <v>6</v>
      </c>
      <c r="W2125">
        <f t="shared" si="304"/>
        <v>17</v>
      </c>
    </row>
    <row r="2126" spans="1:23" ht="45" x14ac:dyDescent="0.25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f t="shared" si="305"/>
        <v>40512</v>
      </c>
      <c r="K2126">
        <v>1286930435</v>
      </c>
      <c r="L2126" s="14">
        <f t="shared" si="297"/>
        <v>40463.819849537038</v>
      </c>
      <c r="M2126" s="13">
        <f t="shared" si="298"/>
        <v>2010</v>
      </c>
      <c r="N2126" t="b">
        <v>0</v>
      </c>
      <c r="O2126">
        <v>5</v>
      </c>
      <c r="P2126" t="b">
        <v>0</v>
      </c>
      <c r="Q2126" t="s">
        <v>8281</v>
      </c>
      <c r="R2126" s="6">
        <f t="shared" si="299"/>
        <v>-0.8954545454545455</v>
      </c>
      <c r="S2126" s="10">
        <f t="shared" si="300"/>
        <v>23</v>
      </c>
      <c r="T2126" t="str">
        <f t="shared" si="301"/>
        <v>games/</v>
      </c>
      <c r="U2126" t="str">
        <f t="shared" si="302"/>
        <v>video games</v>
      </c>
      <c r="V2126">
        <f t="shared" si="303"/>
        <v>6</v>
      </c>
      <c r="W2126">
        <f t="shared" si="304"/>
        <v>17</v>
      </c>
    </row>
    <row r="2127" spans="1:23" ht="45" x14ac:dyDescent="0.25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f t="shared" si="305"/>
        <v>42220.815196759257</v>
      </c>
      <c r="K2127">
        <v>1436142833</v>
      </c>
      <c r="L2127" s="14">
        <f t="shared" si="297"/>
        <v>42190.815196759257</v>
      </c>
      <c r="M2127" s="13">
        <f t="shared" si="298"/>
        <v>2015</v>
      </c>
      <c r="N2127" t="b">
        <v>0</v>
      </c>
      <c r="O2127">
        <v>27</v>
      </c>
      <c r="P2127" t="b">
        <v>0</v>
      </c>
      <c r="Q2127" t="s">
        <v>8281</v>
      </c>
      <c r="R2127" s="6">
        <f t="shared" si="299"/>
        <v>-0.98580000000000001</v>
      </c>
      <c r="S2127" s="10">
        <f t="shared" si="300"/>
        <v>31.555555555555557</v>
      </c>
      <c r="T2127" t="str">
        <f t="shared" si="301"/>
        <v>games/</v>
      </c>
      <c r="U2127" t="str">
        <f t="shared" si="302"/>
        <v>video games</v>
      </c>
      <c r="V2127">
        <f t="shared" si="303"/>
        <v>6</v>
      </c>
      <c r="W2127">
        <f t="shared" si="304"/>
        <v>17</v>
      </c>
    </row>
    <row r="2128" spans="1:23" ht="45" x14ac:dyDescent="0.25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f t="shared" si="305"/>
        <v>41981.76489583333</v>
      </c>
      <c r="K2128">
        <v>1415488887</v>
      </c>
      <c r="L2128" s="14">
        <f t="shared" si="297"/>
        <v>41951.76489583333</v>
      </c>
      <c r="M2128" s="13">
        <f t="shared" si="298"/>
        <v>2014</v>
      </c>
      <c r="N2128" t="b">
        <v>0</v>
      </c>
      <c r="O2128">
        <v>2</v>
      </c>
      <c r="P2128" t="b">
        <v>0</v>
      </c>
      <c r="Q2128" t="s">
        <v>8281</v>
      </c>
      <c r="R2128" s="6">
        <f t="shared" si="299"/>
        <v>-0.99950000000000006</v>
      </c>
      <c r="S2128" s="10">
        <f t="shared" si="300"/>
        <v>5</v>
      </c>
      <c r="T2128" t="str">
        <f t="shared" si="301"/>
        <v>games/</v>
      </c>
      <c r="U2128" t="str">
        <f t="shared" si="302"/>
        <v>video games</v>
      </c>
      <c r="V2128">
        <f t="shared" si="303"/>
        <v>6</v>
      </c>
      <c r="W2128">
        <f t="shared" si="304"/>
        <v>17</v>
      </c>
    </row>
    <row r="2129" spans="1:23" x14ac:dyDescent="0.25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f t="shared" si="305"/>
        <v>42075.255358796298</v>
      </c>
      <c r="K2129">
        <v>1423570063</v>
      </c>
      <c r="L2129" s="14">
        <f t="shared" si="297"/>
        <v>42045.297025462962</v>
      </c>
      <c r="M2129" s="13">
        <f t="shared" si="298"/>
        <v>2015</v>
      </c>
      <c r="N2129" t="b">
        <v>0</v>
      </c>
      <c r="O2129">
        <v>236</v>
      </c>
      <c r="P2129" t="b">
        <v>0</v>
      </c>
      <c r="Q2129" t="s">
        <v>8281</v>
      </c>
      <c r="R2129" s="6">
        <f t="shared" si="299"/>
        <v>-0.71157142857142852</v>
      </c>
      <c r="S2129" s="10">
        <f t="shared" si="300"/>
        <v>34.220338983050844</v>
      </c>
      <c r="T2129" t="str">
        <f t="shared" si="301"/>
        <v>games/</v>
      </c>
      <c r="U2129" t="str">
        <f t="shared" si="302"/>
        <v>video games</v>
      </c>
      <c r="V2129">
        <f t="shared" si="303"/>
        <v>6</v>
      </c>
      <c r="W2129">
        <f t="shared" si="304"/>
        <v>17</v>
      </c>
    </row>
    <row r="2130" spans="1:23" ht="45" x14ac:dyDescent="0.25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f t="shared" si="305"/>
        <v>41903.564456018517</v>
      </c>
      <c r="K2130">
        <v>1406140369</v>
      </c>
      <c r="L2130" s="14">
        <f t="shared" si="297"/>
        <v>41843.564456018517</v>
      </c>
      <c r="M2130" s="13">
        <f t="shared" si="298"/>
        <v>2014</v>
      </c>
      <c r="N2130" t="b">
        <v>0</v>
      </c>
      <c r="O2130">
        <v>1</v>
      </c>
      <c r="P2130" t="b">
        <v>0</v>
      </c>
      <c r="Q2130" t="s">
        <v>8281</v>
      </c>
      <c r="R2130" s="6">
        <f t="shared" si="299"/>
        <v>-0.99833333333333329</v>
      </c>
      <c r="S2130" s="10">
        <f t="shared" si="300"/>
        <v>25</v>
      </c>
      <c r="T2130" t="str">
        <f t="shared" si="301"/>
        <v>games/</v>
      </c>
      <c r="U2130" t="str">
        <f t="shared" si="302"/>
        <v>video games</v>
      </c>
      <c r="V2130">
        <f t="shared" si="303"/>
        <v>6</v>
      </c>
      <c r="W2130">
        <f t="shared" si="304"/>
        <v>17</v>
      </c>
    </row>
    <row r="2131" spans="1:23" ht="45" x14ac:dyDescent="0.25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f t="shared" si="305"/>
        <v>42438.815972222219</v>
      </c>
      <c r="K2131">
        <v>1454978100</v>
      </c>
      <c r="L2131" s="14">
        <f t="shared" si="297"/>
        <v>42408.815972222219</v>
      </c>
      <c r="M2131" s="13">
        <f t="shared" si="298"/>
        <v>2016</v>
      </c>
      <c r="N2131" t="b">
        <v>0</v>
      </c>
      <c r="O2131">
        <v>12</v>
      </c>
      <c r="P2131" t="b">
        <v>0</v>
      </c>
      <c r="Q2131" t="s">
        <v>8281</v>
      </c>
      <c r="R2131" s="6">
        <f t="shared" si="299"/>
        <v>-0.88200000000000001</v>
      </c>
      <c r="S2131" s="10">
        <f t="shared" si="300"/>
        <v>19.666666666666668</v>
      </c>
      <c r="T2131" t="str">
        <f t="shared" si="301"/>
        <v>games/</v>
      </c>
      <c r="U2131" t="str">
        <f t="shared" si="302"/>
        <v>video games</v>
      </c>
      <c r="V2131">
        <f t="shared" si="303"/>
        <v>6</v>
      </c>
      <c r="W2131">
        <f t="shared" si="304"/>
        <v>17</v>
      </c>
    </row>
    <row r="2132" spans="1:23" ht="30" x14ac:dyDescent="0.25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f t="shared" si="305"/>
        <v>41866.87804398148</v>
      </c>
      <c r="K2132">
        <v>1405130663</v>
      </c>
      <c r="L2132" s="14">
        <f t="shared" si="297"/>
        <v>41831.87804398148</v>
      </c>
      <c r="M2132" s="13">
        <f t="shared" si="298"/>
        <v>2014</v>
      </c>
      <c r="N2132" t="b">
        <v>0</v>
      </c>
      <c r="O2132">
        <v>4</v>
      </c>
      <c r="P2132" t="b">
        <v>0</v>
      </c>
      <c r="Q2132" t="s">
        <v>8281</v>
      </c>
      <c r="R2132" s="6">
        <f t="shared" si="299"/>
        <v>-0.99797619047619046</v>
      </c>
      <c r="S2132" s="10">
        <f t="shared" si="300"/>
        <v>21.25</v>
      </c>
      <c r="T2132" t="str">
        <f t="shared" si="301"/>
        <v>games/</v>
      </c>
      <c r="U2132" t="str">
        <f t="shared" si="302"/>
        <v>video games</v>
      </c>
      <c r="V2132">
        <f t="shared" si="303"/>
        <v>6</v>
      </c>
      <c r="W2132">
        <f t="shared" si="304"/>
        <v>17</v>
      </c>
    </row>
    <row r="2133" spans="1:23" ht="45" x14ac:dyDescent="0.25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f t="shared" si="305"/>
        <v>42196.998738425922</v>
      </c>
      <c r="K2133">
        <v>1434085091</v>
      </c>
      <c r="L2133" s="14">
        <f t="shared" si="297"/>
        <v>42166.998738425922</v>
      </c>
      <c r="M2133" s="13">
        <f t="shared" si="298"/>
        <v>2015</v>
      </c>
      <c r="N2133" t="b">
        <v>0</v>
      </c>
      <c r="O2133">
        <v>3</v>
      </c>
      <c r="P2133" t="b">
        <v>0</v>
      </c>
      <c r="Q2133" t="s">
        <v>8281</v>
      </c>
      <c r="R2133" s="6">
        <f t="shared" si="299"/>
        <v>-0.95</v>
      </c>
      <c r="S2133" s="10">
        <f t="shared" si="300"/>
        <v>8.3333333333333339</v>
      </c>
      <c r="T2133" t="str">
        <f t="shared" si="301"/>
        <v>games/</v>
      </c>
      <c r="U2133" t="str">
        <f t="shared" si="302"/>
        <v>video games</v>
      </c>
      <c r="V2133">
        <f t="shared" si="303"/>
        <v>6</v>
      </c>
      <c r="W2133">
        <f t="shared" si="304"/>
        <v>17</v>
      </c>
    </row>
    <row r="2134" spans="1:23" ht="45" x14ac:dyDescent="0.25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f t="shared" si="305"/>
        <v>41673.27884259259</v>
      </c>
      <c r="K2134">
        <v>1388835692</v>
      </c>
      <c r="L2134" s="14">
        <f t="shared" si="297"/>
        <v>41643.27884259259</v>
      </c>
      <c r="M2134" s="13">
        <f t="shared" si="298"/>
        <v>2014</v>
      </c>
      <c r="N2134" t="b">
        <v>0</v>
      </c>
      <c r="O2134">
        <v>99</v>
      </c>
      <c r="P2134" t="b">
        <v>0</v>
      </c>
      <c r="Q2134" t="s">
        <v>8281</v>
      </c>
      <c r="R2134" s="6">
        <f t="shared" si="299"/>
        <v>-0.97887009999999997</v>
      </c>
      <c r="S2134" s="10">
        <f t="shared" si="300"/>
        <v>21.34333333333333</v>
      </c>
      <c r="T2134" t="str">
        <f t="shared" si="301"/>
        <v>games/</v>
      </c>
      <c r="U2134" t="str">
        <f t="shared" si="302"/>
        <v>video games</v>
      </c>
      <c r="V2134">
        <f t="shared" si="303"/>
        <v>6</v>
      </c>
      <c r="W2134">
        <f t="shared" si="304"/>
        <v>17</v>
      </c>
    </row>
    <row r="2135" spans="1:23" ht="45" x14ac:dyDescent="0.25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f t="shared" si="305"/>
        <v>40657.082638888889</v>
      </c>
      <c r="K2135">
        <v>1300328399</v>
      </c>
      <c r="L2135" s="14">
        <f t="shared" si="297"/>
        <v>40618.888877314814</v>
      </c>
      <c r="M2135" s="13">
        <f t="shared" si="298"/>
        <v>2011</v>
      </c>
      <c r="N2135" t="b">
        <v>0</v>
      </c>
      <c r="O2135">
        <v>3</v>
      </c>
      <c r="P2135" t="b">
        <v>0</v>
      </c>
      <c r="Q2135" t="s">
        <v>8281</v>
      </c>
      <c r="R2135" s="6">
        <f t="shared" si="299"/>
        <v>-0.98399999999999999</v>
      </c>
      <c r="S2135" s="10">
        <f t="shared" si="300"/>
        <v>5.333333333333333</v>
      </c>
      <c r="T2135" t="str">
        <f t="shared" si="301"/>
        <v>games/</v>
      </c>
      <c r="U2135" t="str">
        <f t="shared" si="302"/>
        <v>video games</v>
      </c>
      <c r="V2135">
        <f t="shared" si="303"/>
        <v>6</v>
      </c>
      <c r="W2135">
        <f t="shared" si="304"/>
        <v>17</v>
      </c>
    </row>
    <row r="2136" spans="1:23" ht="45" x14ac:dyDescent="0.25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f t="shared" si="305"/>
        <v>41391.678136574068</v>
      </c>
      <c r="K2136">
        <v>1364505391</v>
      </c>
      <c r="L2136" s="14">
        <f t="shared" si="297"/>
        <v>41361.678136574068</v>
      </c>
      <c r="M2136" s="13">
        <f t="shared" si="298"/>
        <v>2013</v>
      </c>
      <c r="N2136" t="b">
        <v>0</v>
      </c>
      <c r="O2136">
        <v>3</v>
      </c>
      <c r="P2136" t="b">
        <v>0</v>
      </c>
      <c r="Q2136" t="s">
        <v>8281</v>
      </c>
      <c r="R2136" s="6">
        <f t="shared" si="299"/>
        <v>-0.98266666666666669</v>
      </c>
      <c r="S2136" s="10">
        <f t="shared" si="300"/>
        <v>34.666666666666664</v>
      </c>
      <c r="T2136" t="str">
        <f t="shared" si="301"/>
        <v>games/</v>
      </c>
      <c r="U2136" t="str">
        <f t="shared" si="302"/>
        <v>video games</v>
      </c>
      <c r="V2136">
        <f t="shared" si="303"/>
        <v>6</v>
      </c>
      <c r="W2136">
        <f t="shared" si="304"/>
        <v>17</v>
      </c>
    </row>
    <row r="2137" spans="1:23" ht="45" x14ac:dyDescent="0.25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f t="shared" si="305"/>
        <v>41186.755011574074</v>
      </c>
      <c r="K2137">
        <v>1346800033</v>
      </c>
      <c r="L2137" s="14">
        <f t="shared" si="297"/>
        <v>41156.755011574074</v>
      </c>
      <c r="M2137" s="13">
        <f t="shared" si="298"/>
        <v>2012</v>
      </c>
      <c r="N2137" t="b">
        <v>0</v>
      </c>
      <c r="O2137">
        <v>22</v>
      </c>
      <c r="P2137" t="b">
        <v>0</v>
      </c>
      <c r="Q2137" t="s">
        <v>8281</v>
      </c>
      <c r="R2137" s="6">
        <f t="shared" si="299"/>
        <v>-0.90439999999999998</v>
      </c>
      <c r="S2137" s="10">
        <f t="shared" si="300"/>
        <v>21.727272727272727</v>
      </c>
      <c r="T2137" t="str">
        <f t="shared" si="301"/>
        <v>games/</v>
      </c>
      <c r="U2137" t="str">
        <f t="shared" si="302"/>
        <v>video games</v>
      </c>
      <c r="V2137">
        <f t="shared" si="303"/>
        <v>6</v>
      </c>
      <c r="W2137">
        <f t="shared" si="304"/>
        <v>17</v>
      </c>
    </row>
    <row r="2138" spans="1:23" ht="45" x14ac:dyDescent="0.25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f t="shared" si="305"/>
        <v>41566.300763888888</v>
      </c>
      <c r="K2138">
        <v>1379592786</v>
      </c>
      <c r="L2138" s="14">
        <f t="shared" si="297"/>
        <v>41536.300763888888</v>
      </c>
      <c r="M2138" s="13">
        <f t="shared" si="298"/>
        <v>2013</v>
      </c>
      <c r="N2138" t="b">
        <v>0</v>
      </c>
      <c r="O2138">
        <v>4</v>
      </c>
      <c r="P2138" t="b">
        <v>0</v>
      </c>
      <c r="Q2138" t="s">
        <v>8281</v>
      </c>
      <c r="R2138" s="6">
        <f t="shared" si="299"/>
        <v>-0.99940387499999994</v>
      </c>
      <c r="S2138" s="10">
        <f t="shared" si="300"/>
        <v>11.922499999999999</v>
      </c>
      <c r="T2138" t="str">
        <f t="shared" si="301"/>
        <v>games/</v>
      </c>
      <c r="U2138" t="str">
        <f t="shared" si="302"/>
        <v>video games</v>
      </c>
      <c r="V2138">
        <f t="shared" si="303"/>
        <v>6</v>
      </c>
      <c r="W2138">
        <f t="shared" si="304"/>
        <v>17</v>
      </c>
    </row>
    <row r="2139" spans="1:23" ht="45" x14ac:dyDescent="0.25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f t="shared" si="305"/>
        <v>41978.562835648147</v>
      </c>
      <c r="K2139">
        <v>1415212229</v>
      </c>
      <c r="L2139" s="14">
        <f t="shared" si="297"/>
        <v>41948.562835648147</v>
      </c>
      <c r="M2139" s="13">
        <f t="shared" si="298"/>
        <v>2014</v>
      </c>
      <c r="N2139" t="b">
        <v>0</v>
      </c>
      <c r="O2139">
        <v>534</v>
      </c>
      <c r="P2139" t="b">
        <v>0</v>
      </c>
      <c r="Q2139" t="s">
        <v>8281</v>
      </c>
      <c r="R2139" s="6">
        <f t="shared" si="299"/>
        <v>-0.71594000000000002</v>
      </c>
      <c r="S2139" s="10">
        <f t="shared" si="300"/>
        <v>26.59737827715356</v>
      </c>
      <c r="T2139" t="str">
        <f t="shared" si="301"/>
        <v>games/</v>
      </c>
      <c r="U2139" t="str">
        <f t="shared" si="302"/>
        <v>video games</v>
      </c>
      <c r="V2139">
        <f t="shared" si="303"/>
        <v>6</v>
      </c>
      <c r="W2139">
        <f t="shared" si="304"/>
        <v>17</v>
      </c>
    </row>
    <row r="2140" spans="1:23" ht="30" x14ac:dyDescent="0.25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f t="shared" si="305"/>
        <v>41586.846516203703</v>
      </c>
      <c r="K2140">
        <v>1381364339</v>
      </c>
      <c r="L2140" s="14">
        <f t="shared" si="297"/>
        <v>41556.804849537039</v>
      </c>
      <c r="M2140" s="13">
        <f t="shared" si="298"/>
        <v>2013</v>
      </c>
      <c r="N2140" t="b">
        <v>0</v>
      </c>
      <c r="O2140">
        <v>12</v>
      </c>
      <c r="P2140" t="b">
        <v>0</v>
      </c>
      <c r="Q2140" t="s">
        <v>8281</v>
      </c>
      <c r="R2140" s="6">
        <f t="shared" si="299"/>
        <v>-0.872</v>
      </c>
      <c r="S2140" s="10">
        <f t="shared" si="300"/>
        <v>10.666666666666666</v>
      </c>
      <c r="T2140" t="str">
        <f t="shared" si="301"/>
        <v>games/</v>
      </c>
      <c r="U2140" t="str">
        <f t="shared" si="302"/>
        <v>video games</v>
      </c>
      <c r="V2140">
        <f t="shared" si="303"/>
        <v>6</v>
      </c>
      <c r="W2140">
        <f t="shared" si="304"/>
        <v>17</v>
      </c>
    </row>
    <row r="2141" spans="1:23" ht="45" x14ac:dyDescent="0.25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f t="shared" si="305"/>
        <v>42677.541759259257</v>
      </c>
      <c r="K2141">
        <v>1475604008</v>
      </c>
      <c r="L2141" s="14">
        <f t="shared" si="297"/>
        <v>42647.541759259257</v>
      </c>
      <c r="M2141" s="13">
        <f t="shared" si="298"/>
        <v>2016</v>
      </c>
      <c r="N2141" t="b">
        <v>0</v>
      </c>
      <c r="O2141">
        <v>56</v>
      </c>
      <c r="P2141" t="b">
        <v>0</v>
      </c>
      <c r="Q2141" t="s">
        <v>8281</v>
      </c>
      <c r="R2141" s="6">
        <f t="shared" si="299"/>
        <v>-0.94579999999999997</v>
      </c>
      <c r="S2141" s="10">
        <f t="shared" si="300"/>
        <v>29.035714285714285</v>
      </c>
      <c r="T2141" t="str">
        <f t="shared" si="301"/>
        <v>games/</v>
      </c>
      <c r="U2141" t="str">
        <f t="shared" si="302"/>
        <v>video games</v>
      </c>
      <c r="V2141">
        <f t="shared" si="303"/>
        <v>6</v>
      </c>
      <c r="W2141">
        <f t="shared" si="304"/>
        <v>17</v>
      </c>
    </row>
    <row r="2142" spans="1:23" ht="45" x14ac:dyDescent="0.25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f t="shared" si="305"/>
        <v>41285.625277777777</v>
      </c>
      <c r="K2142">
        <v>1355342424</v>
      </c>
      <c r="L2142" s="14">
        <f t="shared" si="297"/>
        <v>41255.625277777777</v>
      </c>
      <c r="M2142" s="13">
        <f t="shared" si="298"/>
        <v>2012</v>
      </c>
      <c r="N2142" t="b">
        <v>0</v>
      </c>
      <c r="O2142">
        <v>11</v>
      </c>
      <c r="P2142" t="b">
        <v>0</v>
      </c>
      <c r="Q2142" t="s">
        <v>8281</v>
      </c>
      <c r="R2142" s="6">
        <f t="shared" si="299"/>
        <v>-0.99887999999999999</v>
      </c>
      <c r="S2142" s="10">
        <f t="shared" si="300"/>
        <v>50.909090909090907</v>
      </c>
      <c r="T2142" t="str">
        <f t="shared" si="301"/>
        <v>games/</v>
      </c>
      <c r="U2142" t="str">
        <f t="shared" si="302"/>
        <v>video games</v>
      </c>
      <c r="V2142">
        <f t="shared" si="303"/>
        <v>6</v>
      </c>
      <c r="W2142">
        <f t="shared" si="304"/>
        <v>17</v>
      </c>
    </row>
    <row r="2143" spans="1:23" ht="45" x14ac:dyDescent="0.25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f t="shared" si="305"/>
        <v>41957.068969907406</v>
      </c>
      <c r="K2143">
        <v>1413351559</v>
      </c>
      <c r="L2143" s="14">
        <f t="shared" si="297"/>
        <v>41927.027303240735</v>
      </c>
      <c r="M2143" s="13">
        <f t="shared" si="298"/>
        <v>2014</v>
      </c>
      <c r="N2143" t="b">
        <v>0</v>
      </c>
      <c r="O2143">
        <v>0</v>
      </c>
      <c r="P2143" t="b">
        <v>0</v>
      </c>
      <c r="Q2143" t="s">
        <v>8281</v>
      </c>
      <c r="R2143" s="6">
        <f t="shared" si="299"/>
        <v>-1</v>
      </c>
      <c r="S2143" s="10" t="e">
        <f t="shared" si="300"/>
        <v>#DIV/0!</v>
      </c>
      <c r="T2143" t="str">
        <f t="shared" si="301"/>
        <v>games/</v>
      </c>
      <c r="U2143" t="str">
        <f t="shared" si="302"/>
        <v>video games</v>
      </c>
      <c r="V2143">
        <f t="shared" si="303"/>
        <v>6</v>
      </c>
      <c r="W2143">
        <f t="shared" si="304"/>
        <v>17</v>
      </c>
    </row>
    <row r="2144" spans="1:23" ht="45" x14ac:dyDescent="0.25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f t="shared" si="305"/>
        <v>42368.493171296293</v>
      </c>
      <c r="K2144">
        <v>1449075010</v>
      </c>
      <c r="L2144" s="14">
        <f t="shared" si="297"/>
        <v>42340.493171296293</v>
      </c>
      <c r="M2144" s="13">
        <f t="shared" si="298"/>
        <v>2015</v>
      </c>
      <c r="N2144" t="b">
        <v>0</v>
      </c>
      <c r="O2144">
        <v>12</v>
      </c>
      <c r="P2144" t="b">
        <v>0</v>
      </c>
      <c r="Q2144" t="s">
        <v>8281</v>
      </c>
      <c r="R2144" s="6">
        <f t="shared" si="299"/>
        <v>-0.9427619047619048</v>
      </c>
      <c r="S2144" s="10">
        <f t="shared" si="300"/>
        <v>50.083333333333336</v>
      </c>
      <c r="T2144" t="str">
        <f t="shared" si="301"/>
        <v>games/</v>
      </c>
      <c r="U2144" t="str">
        <f t="shared" si="302"/>
        <v>video games</v>
      </c>
      <c r="V2144">
        <f t="shared" si="303"/>
        <v>6</v>
      </c>
      <c r="W2144">
        <f t="shared" si="304"/>
        <v>17</v>
      </c>
    </row>
    <row r="2145" spans="1:23" ht="45" x14ac:dyDescent="0.25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f t="shared" si="305"/>
        <v>40380.583333333328</v>
      </c>
      <c r="K2145">
        <v>1275599812</v>
      </c>
      <c r="L2145" s="14">
        <f t="shared" si="297"/>
        <v>40332.678379629629</v>
      </c>
      <c r="M2145" s="13">
        <f t="shared" si="298"/>
        <v>2010</v>
      </c>
      <c r="N2145" t="b">
        <v>0</v>
      </c>
      <c r="O2145">
        <v>5</v>
      </c>
      <c r="P2145" t="b">
        <v>0</v>
      </c>
      <c r="Q2145" t="s">
        <v>8281</v>
      </c>
      <c r="R2145" s="6">
        <f t="shared" si="299"/>
        <v>-0.88749999999999996</v>
      </c>
      <c r="S2145" s="10">
        <f t="shared" si="300"/>
        <v>45</v>
      </c>
      <c r="T2145" t="str">
        <f t="shared" si="301"/>
        <v>games/</v>
      </c>
      <c r="U2145" t="str">
        <f t="shared" si="302"/>
        <v>video games</v>
      </c>
      <c r="V2145">
        <f t="shared" si="303"/>
        <v>6</v>
      </c>
      <c r="W2145">
        <f t="shared" si="304"/>
        <v>17</v>
      </c>
    </row>
    <row r="2146" spans="1:23" ht="30" x14ac:dyDescent="0.25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f t="shared" si="305"/>
        <v>41531.338425925926</v>
      </c>
      <c r="K2146">
        <v>1376399240</v>
      </c>
      <c r="L2146" s="14">
        <f t="shared" si="297"/>
        <v>41499.338425925926</v>
      </c>
      <c r="M2146" s="13">
        <f t="shared" si="298"/>
        <v>2013</v>
      </c>
      <c r="N2146" t="b">
        <v>0</v>
      </c>
      <c r="O2146">
        <v>24</v>
      </c>
      <c r="P2146" t="b">
        <v>0</v>
      </c>
      <c r="Q2146" t="s">
        <v>8281</v>
      </c>
      <c r="R2146" s="6">
        <f t="shared" si="299"/>
        <v>-0.98290140845070417</v>
      </c>
      <c r="S2146" s="10">
        <f t="shared" si="300"/>
        <v>25.291666666666668</v>
      </c>
      <c r="T2146" t="str">
        <f t="shared" si="301"/>
        <v>games/</v>
      </c>
      <c r="U2146" t="str">
        <f t="shared" si="302"/>
        <v>video games</v>
      </c>
      <c r="V2146">
        <f t="shared" si="303"/>
        <v>6</v>
      </c>
      <c r="W2146">
        <f t="shared" si="304"/>
        <v>17</v>
      </c>
    </row>
    <row r="2147" spans="1:23" ht="45" x14ac:dyDescent="0.25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f t="shared" si="305"/>
        <v>41605.070763888885</v>
      </c>
      <c r="K2147">
        <v>1382938914</v>
      </c>
      <c r="L2147" s="14">
        <f t="shared" si="297"/>
        <v>41575.029097222221</v>
      </c>
      <c r="M2147" s="13">
        <f t="shared" si="298"/>
        <v>2013</v>
      </c>
      <c r="N2147" t="b">
        <v>0</v>
      </c>
      <c r="O2147">
        <v>89</v>
      </c>
      <c r="P2147" t="b">
        <v>0</v>
      </c>
      <c r="Q2147" t="s">
        <v>8281</v>
      </c>
      <c r="R2147" s="6">
        <f t="shared" si="299"/>
        <v>-0.69566666666666666</v>
      </c>
      <c r="S2147" s="10">
        <f t="shared" si="300"/>
        <v>51.292134831460672</v>
      </c>
      <c r="T2147" t="str">
        <f t="shared" si="301"/>
        <v>games/</v>
      </c>
      <c r="U2147" t="str">
        <f t="shared" si="302"/>
        <v>video games</v>
      </c>
      <c r="V2147">
        <f t="shared" si="303"/>
        <v>6</v>
      </c>
      <c r="W2147">
        <f t="shared" si="304"/>
        <v>17</v>
      </c>
    </row>
    <row r="2148" spans="1:23" ht="45" x14ac:dyDescent="0.25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f t="shared" si="305"/>
        <v>42411.471180555549</v>
      </c>
      <c r="K2148">
        <v>1453997910</v>
      </c>
      <c r="L2148" s="14">
        <f t="shared" si="297"/>
        <v>42397.471180555549</v>
      </c>
      <c r="M2148" s="13">
        <f t="shared" si="298"/>
        <v>2016</v>
      </c>
      <c r="N2148" t="b">
        <v>0</v>
      </c>
      <c r="O2148">
        <v>1</v>
      </c>
      <c r="P2148" t="b">
        <v>0</v>
      </c>
      <c r="Q2148" t="s">
        <v>8281</v>
      </c>
      <c r="R2148" s="6">
        <f t="shared" si="299"/>
        <v>-0.99980000000000002</v>
      </c>
      <c r="S2148" s="10">
        <f t="shared" si="300"/>
        <v>1</v>
      </c>
      <c r="T2148" t="str">
        <f t="shared" si="301"/>
        <v>games/</v>
      </c>
      <c r="U2148" t="str">
        <f t="shared" si="302"/>
        <v>video games</v>
      </c>
      <c r="V2148">
        <f t="shared" si="303"/>
        <v>6</v>
      </c>
      <c r="W2148">
        <f t="shared" si="304"/>
        <v>17</v>
      </c>
    </row>
    <row r="2149" spans="1:23" x14ac:dyDescent="0.25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f t="shared" si="305"/>
        <v>41959.129027777781</v>
      </c>
      <c r="K2149">
        <v>1413356748</v>
      </c>
      <c r="L2149" s="14">
        <f t="shared" si="297"/>
        <v>41927.087361111109</v>
      </c>
      <c r="M2149" s="13">
        <f t="shared" si="298"/>
        <v>2014</v>
      </c>
      <c r="N2149" t="b">
        <v>0</v>
      </c>
      <c r="O2149">
        <v>55</v>
      </c>
      <c r="P2149" t="b">
        <v>0</v>
      </c>
      <c r="Q2149" t="s">
        <v>8281</v>
      </c>
      <c r="R2149" s="6">
        <f t="shared" si="299"/>
        <v>-0.99303589743589749</v>
      </c>
      <c r="S2149" s="10">
        <f t="shared" si="300"/>
        <v>49.381818181818183</v>
      </c>
      <c r="T2149" t="str">
        <f t="shared" si="301"/>
        <v>games/</v>
      </c>
      <c r="U2149" t="str">
        <f t="shared" si="302"/>
        <v>video games</v>
      </c>
      <c r="V2149">
        <f t="shared" si="303"/>
        <v>6</v>
      </c>
      <c r="W2149">
        <f t="shared" si="304"/>
        <v>17</v>
      </c>
    </row>
    <row r="2150" spans="1:23" ht="45" x14ac:dyDescent="0.25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f t="shared" si="305"/>
        <v>42096.483587962961</v>
      </c>
      <c r="K2150">
        <v>1425404182</v>
      </c>
      <c r="L2150" s="14">
        <f t="shared" si="297"/>
        <v>42066.525254629632</v>
      </c>
      <c r="M2150" s="13">
        <f t="shared" si="298"/>
        <v>2015</v>
      </c>
      <c r="N2150" t="b">
        <v>0</v>
      </c>
      <c r="O2150">
        <v>2</v>
      </c>
      <c r="P2150" t="b">
        <v>0</v>
      </c>
      <c r="Q2150" t="s">
        <v>8281</v>
      </c>
      <c r="R2150" s="6">
        <f t="shared" si="299"/>
        <v>-0.98</v>
      </c>
      <c r="S2150" s="10">
        <f t="shared" si="300"/>
        <v>1</v>
      </c>
      <c r="T2150" t="str">
        <f t="shared" si="301"/>
        <v>games/</v>
      </c>
      <c r="U2150" t="str">
        <f t="shared" si="302"/>
        <v>video games</v>
      </c>
      <c r="V2150">
        <f t="shared" si="303"/>
        <v>6</v>
      </c>
      <c r="W2150">
        <f t="shared" si="304"/>
        <v>17</v>
      </c>
    </row>
    <row r="2151" spans="1:23" ht="45" x14ac:dyDescent="0.25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f t="shared" si="305"/>
        <v>40389.791666666664</v>
      </c>
      <c r="K2151">
        <v>1277512556</v>
      </c>
      <c r="L2151" s="14">
        <f t="shared" si="297"/>
        <v>40354.816620370366</v>
      </c>
      <c r="M2151" s="13">
        <f t="shared" si="298"/>
        <v>2010</v>
      </c>
      <c r="N2151" t="b">
        <v>0</v>
      </c>
      <c r="O2151">
        <v>0</v>
      </c>
      <c r="P2151" t="b">
        <v>0</v>
      </c>
      <c r="Q2151" t="s">
        <v>8281</v>
      </c>
      <c r="R2151" s="6">
        <f t="shared" si="299"/>
        <v>-1</v>
      </c>
      <c r="S2151" s="10" t="e">
        <f t="shared" si="300"/>
        <v>#DIV/0!</v>
      </c>
      <c r="T2151" t="str">
        <f t="shared" si="301"/>
        <v>games/</v>
      </c>
      <c r="U2151" t="str">
        <f t="shared" si="302"/>
        <v>video games</v>
      </c>
      <c r="V2151">
        <f t="shared" si="303"/>
        <v>6</v>
      </c>
      <c r="W2151">
        <f t="shared" si="304"/>
        <v>17</v>
      </c>
    </row>
    <row r="2152" spans="1:23" x14ac:dyDescent="0.25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f t="shared" si="305"/>
        <v>42564.076377314814</v>
      </c>
      <c r="K2152">
        <v>1465800599</v>
      </c>
      <c r="L2152" s="14">
        <f t="shared" si="297"/>
        <v>42534.076377314814</v>
      </c>
      <c r="M2152" s="13">
        <f t="shared" si="298"/>
        <v>2016</v>
      </c>
      <c r="N2152" t="b">
        <v>0</v>
      </c>
      <c r="O2152">
        <v>4</v>
      </c>
      <c r="P2152" t="b">
        <v>0</v>
      </c>
      <c r="Q2152" t="s">
        <v>8281</v>
      </c>
      <c r="R2152" s="6">
        <f t="shared" si="299"/>
        <v>-0.9919</v>
      </c>
      <c r="S2152" s="10">
        <f t="shared" si="300"/>
        <v>101.25</v>
      </c>
      <c r="T2152" t="str">
        <f t="shared" si="301"/>
        <v>games/</v>
      </c>
      <c r="U2152" t="str">
        <f t="shared" si="302"/>
        <v>video games</v>
      </c>
      <c r="V2152">
        <f t="shared" si="303"/>
        <v>6</v>
      </c>
      <c r="W2152">
        <f t="shared" si="304"/>
        <v>17</v>
      </c>
    </row>
    <row r="2153" spans="1:23" ht="45" x14ac:dyDescent="0.25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f t="shared" si="305"/>
        <v>42550.639050925922</v>
      </c>
      <c r="K2153">
        <v>1464639614</v>
      </c>
      <c r="L2153" s="14">
        <f t="shared" si="297"/>
        <v>42520.639050925922</v>
      </c>
      <c r="M2153" s="13">
        <f t="shared" si="298"/>
        <v>2016</v>
      </c>
      <c r="N2153" t="b">
        <v>0</v>
      </c>
      <c r="O2153">
        <v>6</v>
      </c>
      <c r="P2153" t="b">
        <v>0</v>
      </c>
      <c r="Q2153" t="s">
        <v>8281</v>
      </c>
      <c r="R2153" s="6">
        <f t="shared" si="299"/>
        <v>-0.99737777777777781</v>
      </c>
      <c r="S2153" s="10">
        <f t="shared" si="300"/>
        <v>19.666666666666668</v>
      </c>
      <c r="T2153" t="str">
        <f t="shared" si="301"/>
        <v>games/</v>
      </c>
      <c r="U2153" t="str">
        <f t="shared" si="302"/>
        <v>video games</v>
      </c>
      <c r="V2153">
        <f t="shared" si="303"/>
        <v>6</v>
      </c>
      <c r="W2153">
        <f t="shared" si="304"/>
        <v>17</v>
      </c>
    </row>
    <row r="2154" spans="1:23" ht="45" x14ac:dyDescent="0.25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f t="shared" si="305"/>
        <v>41713.582280092589</v>
      </c>
      <c r="K2154">
        <v>1392321509</v>
      </c>
      <c r="L2154" s="14">
        <f t="shared" si="297"/>
        <v>41683.62394675926</v>
      </c>
      <c r="M2154" s="13">
        <f t="shared" si="298"/>
        <v>2014</v>
      </c>
      <c r="N2154" t="b">
        <v>0</v>
      </c>
      <c r="O2154">
        <v>4</v>
      </c>
      <c r="P2154" t="b">
        <v>0</v>
      </c>
      <c r="Q2154" t="s">
        <v>8281</v>
      </c>
      <c r="R2154" s="6">
        <f t="shared" si="299"/>
        <v>-0.99833333333333329</v>
      </c>
      <c r="S2154" s="10">
        <f t="shared" si="300"/>
        <v>12.5</v>
      </c>
      <c r="T2154" t="str">
        <f t="shared" si="301"/>
        <v>games/</v>
      </c>
      <c r="U2154" t="str">
        <f t="shared" si="302"/>
        <v>video games</v>
      </c>
      <c r="V2154">
        <f t="shared" si="303"/>
        <v>6</v>
      </c>
      <c r="W2154">
        <f t="shared" si="304"/>
        <v>17</v>
      </c>
    </row>
    <row r="2155" spans="1:23" ht="45" x14ac:dyDescent="0.25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f t="shared" si="305"/>
        <v>42014.124305555553</v>
      </c>
      <c r="K2155">
        <v>1417470718</v>
      </c>
      <c r="L2155" s="14">
        <f t="shared" si="297"/>
        <v>41974.702754629623</v>
      </c>
      <c r="M2155" s="13">
        <f t="shared" si="298"/>
        <v>2014</v>
      </c>
      <c r="N2155" t="b">
        <v>0</v>
      </c>
      <c r="O2155">
        <v>4</v>
      </c>
      <c r="P2155" t="b">
        <v>0</v>
      </c>
      <c r="Q2155" t="s">
        <v>8281</v>
      </c>
      <c r="R2155" s="6">
        <f t="shared" si="299"/>
        <v>-0.99990875545119084</v>
      </c>
      <c r="S2155" s="10">
        <f t="shared" si="300"/>
        <v>8.5</v>
      </c>
      <c r="T2155" t="str">
        <f t="shared" si="301"/>
        <v>games/</v>
      </c>
      <c r="U2155" t="str">
        <f t="shared" si="302"/>
        <v>video games</v>
      </c>
      <c r="V2155">
        <f t="shared" si="303"/>
        <v>6</v>
      </c>
      <c r="W2155">
        <f t="shared" si="304"/>
        <v>17</v>
      </c>
    </row>
    <row r="2156" spans="1:23" ht="30" x14ac:dyDescent="0.25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f t="shared" si="305"/>
        <v>41667.42392361111</v>
      </c>
      <c r="K2156">
        <v>1389193827</v>
      </c>
      <c r="L2156" s="14">
        <f t="shared" si="297"/>
        <v>41647.42392361111</v>
      </c>
      <c r="M2156" s="13">
        <f t="shared" si="298"/>
        <v>2014</v>
      </c>
      <c r="N2156" t="b">
        <v>0</v>
      </c>
      <c r="O2156">
        <v>2</v>
      </c>
      <c r="P2156" t="b">
        <v>0</v>
      </c>
      <c r="Q2156" t="s">
        <v>8281</v>
      </c>
      <c r="R2156" s="6">
        <f t="shared" si="299"/>
        <v>-0.99199999999999999</v>
      </c>
      <c r="S2156" s="10">
        <f t="shared" si="300"/>
        <v>1</v>
      </c>
      <c r="T2156" t="str">
        <f t="shared" si="301"/>
        <v>games/</v>
      </c>
      <c r="U2156" t="str">
        <f t="shared" si="302"/>
        <v>video games</v>
      </c>
      <c r="V2156">
        <f t="shared" si="303"/>
        <v>6</v>
      </c>
      <c r="W2156">
        <f t="shared" si="304"/>
        <v>17</v>
      </c>
    </row>
    <row r="2157" spans="1:23" ht="45" x14ac:dyDescent="0.25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f t="shared" si="305"/>
        <v>42460.497511574074</v>
      </c>
      <c r="K2157">
        <v>1456854985</v>
      </c>
      <c r="L2157" s="14">
        <f t="shared" si="297"/>
        <v>42430.539178240739</v>
      </c>
      <c r="M2157" s="13">
        <f t="shared" si="298"/>
        <v>2016</v>
      </c>
      <c r="N2157" t="b">
        <v>0</v>
      </c>
      <c r="O2157">
        <v>5</v>
      </c>
      <c r="P2157" t="b">
        <v>0</v>
      </c>
      <c r="Q2157" t="s">
        <v>8281</v>
      </c>
      <c r="R2157" s="6">
        <f t="shared" si="299"/>
        <v>-0.97699999999999998</v>
      </c>
      <c r="S2157" s="10">
        <f t="shared" si="300"/>
        <v>23</v>
      </c>
      <c r="T2157" t="str">
        <f t="shared" si="301"/>
        <v>games/</v>
      </c>
      <c r="U2157" t="str">
        <f t="shared" si="302"/>
        <v>video games</v>
      </c>
      <c r="V2157">
        <f t="shared" si="303"/>
        <v>6</v>
      </c>
      <c r="W2157">
        <f t="shared" si="304"/>
        <v>17</v>
      </c>
    </row>
    <row r="2158" spans="1:23" ht="30" x14ac:dyDescent="0.25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f t="shared" si="305"/>
        <v>41533.645902777775</v>
      </c>
      <c r="K2158">
        <v>1375475406</v>
      </c>
      <c r="L2158" s="14">
        <f t="shared" si="297"/>
        <v>41488.645902777775</v>
      </c>
      <c r="M2158" s="13">
        <f t="shared" si="298"/>
        <v>2013</v>
      </c>
      <c r="N2158" t="b">
        <v>0</v>
      </c>
      <c r="O2158">
        <v>83</v>
      </c>
      <c r="P2158" t="b">
        <v>0</v>
      </c>
      <c r="Q2158" t="s">
        <v>8281</v>
      </c>
      <c r="R2158" s="6">
        <f t="shared" si="299"/>
        <v>-0.97333928571428574</v>
      </c>
      <c r="S2158" s="10">
        <f t="shared" si="300"/>
        <v>17.987951807228917</v>
      </c>
      <c r="T2158" t="str">
        <f t="shared" si="301"/>
        <v>games/</v>
      </c>
      <c r="U2158" t="str">
        <f t="shared" si="302"/>
        <v>video games</v>
      </c>
      <c r="V2158">
        <f t="shared" si="303"/>
        <v>6</v>
      </c>
      <c r="W2158">
        <f t="shared" si="304"/>
        <v>17</v>
      </c>
    </row>
    <row r="2159" spans="1:23" ht="30" x14ac:dyDescent="0.25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f t="shared" si="305"/>
        <v>42727.124305555553</v>
      </c>
      <c r="K2159">
        <v>1479684783</v>
      </c>
      <c r="L2159" s="14">
        <f t="shared" si="297"/>
        <v>42694.772951388884</v>
      </c>
      <c r="M2159" s="13">
        <f t="shared" si="298"/>
        <v>2016</v>
      </c>
      <c r="N2159" t="b">
        <v>0</v>
      </c>
      <c r="O2159">
        <v>57</v>
      </c>
      <c r="P2159" t="b">
        <v>0</v>
      </c>
      <c r="Q2159" t="s">
        <v>8281</v>
      </c>
      <c r="R2159" s="6">
        <f t="shared" si="299"/>
        <v>-0.71808000000000005</v>
      </c>
      <c r="S2159" s="10">
        <f t="shared" si="300"/>
        <v>370.94736842105266</v>
      </c>
      <c r="T2159" t="str">
        <f t="shared" si="301"/>
        <v>games/</v>
      </c>
      <c r="U2159" t="str">
        <f t="shared" si="302"/>
        <v>video games</v>
      </c>
      <c r="V2159">
        <f t="shared" si="303"/>
        <v>6</v>
      </c>
      <c r="W2159">
        <f t="shared" si="304"/>
        <v>17</v>
      </c>
    </row>
    <row r="2160" spans="1:23" ht="45" x14ac:dyDescent="0.25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f t="shared" si="305"/>
        <v>41309.645532407405</v>
      </c>
      <c r="K2160">
        <v>1356121774</v>
      </c>
      <c r="L2160" s="14">
        <f t="shared" si="297"/>
        <v>41264.645532407405</v>
      </c>
      <c r="M2160" s="13">
        <f t="shared" si="298"/>
        <v>2012</v>
      </c>
      <c r="N2160" t="b">
        <v>0</v>
      </c>
      <c r="O2160">
        <v>311</v>
      </c>
      <c r="P2160" t="b">
        <v>0</v>
      </c>
      <c r="Q2160" t="s">
        <v>8281</v>
      </c>
      <c r="R2160" s="6">
        <f t="shared" si="299"/>
        <v>-0.93409963333333335</v>
      </c>
      <c r="S2160" s="10">
        <f t="shared" si="300"/>
        <v>63.569485530546629</v>
      </c>
      <c r="T2160" t="str">
        <f t="shared" si="301"/>
        <v>games/</v>
      </c>
      <c r="U2160" t="str">
        <f t="shared" si="302"/>
        <v>video games</v>
      </c>
      <c r="V2160">
        <f t="shared" si="303"/>
        <v>6</v>
      </c>
      <c r="W2160">
        <f t="shared" si="304"/>
        <v>17</v>
      </c>
    </row>
    <row r="2161" spans="1:23" ht="60" x14ac:dyDescent="0.25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f t="shared" si="305"/>
        <v>40740.522847222222</v>
      </c>
      <c r="K2161">
        <v>1308245574</v>
      </c>
      <c r="L2161" s="14">
        <f t="shared" si="297"/>
        <v>40710.522847222222</v>
      </c>
      <c r="M2161" s="13">
        <f t="shared" si="298"/>
        <v>2011</v>
      </c>
      <c r="N2161" t="b">
        <v>0</v>
      </c>
      <c r="O2161">
        <v>2</v>
      </c>
      <c r="P2161" t="b">
        <v>0</v>
      </c>
      <c r="Q2161" t="s">
        <v>8281</v>
      </c>
      <c r="R2161" s="6">
        <f t="shared" si="299"/>
        <v>-0.99277777777777776</v>
      </c>
      <c r="S2161" s="10">
        <f t="shared" si="300"/>
        <v>13</v>
      </c>
      <c r="T2161" t="str">
        <f t="shared" si="301"/>
        <v>games/</v>
      </c>
      <c r="U2161" t="str">
        <f t="shared" si="302"/>
        <v>video games</v>
      </c>
      <c r="V2161">
        <f t="shared" si="303"/>
        <v>6</v>
      </c>
      <c r="W2161">
        <f t="shared" si="304"/>
        <v>17</v>
      </c>
    </row>
    <row r="2162" spans="1:23" ht="45" x14ac:dyDescent="0.25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f t="shared" si="305"/>
        <v>41048.503530092588</v>
      </c>
      <c r="K2162">
        <v>1334855105</v>
      </c>
      <c r="L2162" s="14">
        <f t="shared" si="297"/>
        <v>41018.503530092588</v>
      </c>
      <c r="M2162" s="13">
        <f t="shared" si="298"/>
        <v>2012</v>
      </c>
      <c r="N2162" t="b">
        <v>0</v>
      </c>
      <c r="O2162">
        <v>16</v>
      </c>
      <c r="P2162" t="b">
        <v>0</v>
      </c>
      <c r="Q2162" t="s">
        <v>8281</v>
      </c>
      <c r="R2162" s="6">
        <f t="shared" si="299"/>
        <v>-0.99150000000000005</v>
      </c>
      <c r="S2162" s="10">
        <f t="shared" si="300"/>
        <v>5.3125</v>
      </c>
      <c r="T2162" t="str">
        <f t="shared" si="301"/>
        <v>games/</v>
      </c>
      <c r="U2162" t="str">
        <f t="shared" si="302"/>
        <v>video games</v>
      </c>
      <c r="V2162">
        <f t="shared" si="303"/>
        <v>6</v>
      </c>
      <c r="W2162">
        <f t="shared" si="304"/>
        <v>17</v>
      </c>
    </row>
    <row r="2163" spans="1:23" x14ac:dyDescent="0.25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f t="shared" si="305"/>
        <v>42270.644201388888</v>
      </c>
      <c r="K2163">
        <v>1440448059</v>
      </c>
      <c r="L2163" s="14">
        <f t="shared" si="297"/>
        <v>42240.644201388888</v>
      </c>
      <c r="M2163" s="13">
        <f t="shared" si="298"/>
        <v>2015</v>
      </c>
      <c r="N2163" t="b">
        <v>0</v>
      </c>
      <c r="O2163">
        <v>13</v>
      </c>
      <c r="P2163" t="b">
        <v>1</v>
      </c>
      <c r="Q2163" t="s">
        <v>8275</v>
      </c>
      <c r="R2163" s="6">
        <f t="shared" si="299"/>
        <v>0.1575</v>
      </c>
      <c r="S2163" s="10">
        <f t="shared" si="300"/>
        <v>35.615384615384613</v>
      </c>
      <c r="T2163" t="str">
        <f t="shared" si="301"/>
        <v>music/</v>
      </c>
      <c r="U2163" t="str">
        <f t="shared" si="302"/>
        <v>rock</v>
      </c>
      <c r="V2163">
        <f t="shared" si="303"/>
        <v>6</v>
      </c>
      <c r="W2163">
        <f t="shared" si="304"/>
        <v>10</v>
      </c>
    </row>
    <row r="2164" spans="1:23" ht="45" x14ac:dyDescent="0.25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f t="shared" si="305"/>
        <v>41844.557766203703</v>
      </c>
      <c r="K2164">
        <v>1403547791</v>
      </c>
      <c r="L2164" s="14">
        <f t="shared" si="297"/>
        <v>41813.557766203703</v>
      </c>
      <c r="M2164" s="13">
        <f t="shared" si="298"/>
        <v>2014</v>
      </c>
      <c r="N2164" t="b">
        <v>0</v>
      </c>
      <c r="O2164">
        <v>58</v>
      </c>
      <c r="P2164" t="b">
        <v>1</v>
      </c>
      <c r="Q2164" t="s">
        <v>8275</v>
      </c>
      <c r="R2164" s="6">
        <f t="shared" si="299"/>
        <v>0.12266666666666666</v>
      </c>
      <c r="S2164" s="10">
        <f t="shared" si="300"/>
        <v>87.103448275862064</v>
      </c>
      <c r="T2164" t="str">
        <f t="shared" si="301"/>
        <v>music/</v>
      </c>
      <c r="U2164" t="str">
        <f t="shared" si="302"/>
        <v>rock</v>
      </c>
      <c r="V2164">
        <f t="shared" si="303"/>
        <v>6</v>
      </c>
      <c r="W2164">
        <f t="shared" si="304"/>
        <v>10</v>
      </c>
    </row>
    <row r="2165" spans="1:23" ht="45" x14ac:dyDescent="0.25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f t="shared" si="305"/>
        <v>42162.951388888883</v>
      </c>
      <c r="K2165">
        <v>1429306520</v>
      </c>
      <c r="L2165" s="14">
        <f t="shared" si="297"/>
        <v>42111.691203703704</v>
      </c>
      <c r="M2165" s="13">
        <f t="shared" si="298"/>
        <v>2015</v>
      </c>
      <c r="N2165" t="b">
        <v>0</v>
      </c>
      <c r="O2165">
        <v>44</v>
      </c>
      <c r="P2165" t="b">
        <v>1</v>
      </c>
      <c r="Q2165" t="s">
        <v>8275</v>
      </c>
      <c r="R2165" s="6">
        <f t="shared" si="299"/>
        <v>0.32200000000000001</v>
      </c>
      <c r="S2165" s="10">
        <f t="shared" si="300"/>
        <v>75.11363636363636</v>
      </c>
      <c r="T2165" t="str">
        <f t="shared" si="301"/>
        <v>music/</v>
      </c>
      <c r="U2165" t="str">
        <f t="shared" si="302"/>
        <v>rock</v>
      </c>
      <c r="V2165">
        <f t="shared" si="303"/>
        <v>6</v>
      </c>
      <c r="W2165">
        <f t="shared" si="304"/>
        <v>10</v>
      </c>
    </row>
    <row r="2166" spans="1:23" ht="30" x14ac:dyDescent="0.25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f t="shared" si="305"/>
        <v>42545.957638888889</v>
      </c>
      <c r="K2166">
        <v>1464196414</v>
      </c>
      <c r="L2166" s="14">
        <f t="shared" si="297"/>
        <v>42515.509421296294</v>
      </c>
      <c r="M2166" s="13">
        <f t="shared" si="298"/>
        <v>2016</v>
      </c>
      <c r="N2166" t="b">
        <v>0</v>
      </c>
      <c r="O2166">
        <v>83</v>
      </c>
      <c r="P2166" t="b">
        <v>1</v>
      </c>
      <c r="Q2166" t="s">
        <v>8275</v>
      </c>
      <c r="R2166" s="6">
        <f t="shared" si="299"/>
        <v>2.6363636363636363E-2</v>
      </c>
      <c r="S2166" s="10">
        <f t="shared" si="300"/>
        <v>68.01204819277109</v>
      </c>
      <c r="T2166" t="str">
        <f t="shared" si="301"/>
        <v>music/</v>
      </c>
      <c r="U2166" t="str">
        <f t="shared" si="302"/>
        <v>rock</v>
      </c>
      <c r="V2166">
        <f t="shared" si="303"/>
        <v>6</v>
      </c>
      <c r="W2166">
        <f t="shared" si="304"/>
        <v>10</v>
      </c>
    </row>
    <row r="2167" spans="1:23" ht="45" x14ac:dyDescent="0.25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f t="shared" si="305"/>
        <v>42468.417071759257</v>
      </c>
      <c r="K2167">
        <v>1457539235</v>
      </c>
      <c r="L2167" s="14">
        <f t="shared" si="297"/>
        <v>42438.458738425928</v>
      </c>
      <c r="M2167" s="13">
        <f t="shared" si="298"/>
        <v>2016</v>
      </c>
      <c r="N2167" t="b">
        <v>0</v>
      </c>
      <c r="O2167">
        <v>117</v>
      </c>
      <c r="P2167" t="b">
        <v>1</v>
      </c>
      <c r="Q2167" t="s">
        <v>8275</v>
      </c>
      <c r="R2167" s="6">
        <f t="shared" si="299"/>
        <v>0.38640000000000002</v>
      </c>
      <c r="S2167" s="10">
        <f t="shared" si="300"/>
        <v>29.623931623931625</v>
      </c>
      <c r="T2167" t="str">
        <f t="shared" si="301"/>
        <v>music/</v>
      </c>
      <c r="U2167" t="str">
        <f t="shared" si="302"/>
        <v>rock</v>
      </c>
      <c r="V2167">
        <f t="shared" si="303"/>
        <v>6</v>
      </c>
      <c r="W2167">
        <f t="shared" si="304"/>
        <v>10</v>
      </c>
    </row>
    <row r="2168" spans="1:23" ht="45" x14ac:dyDescent="0.25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f t="shared" si="305"/>
        <v>41978.671504629623</v>
      </c>
      <c r="K2168">
        <v>1413922018</v>
      </c>
      <c r="L2168" s="14">
        <f t="shared" si="297"/>
        <v>41933.629837962959</v>
      </c>
      <c r="M2168" s="13">
        <f t="shared" si="298"/>
        <v>2014</v>
      </c>
      <c r="N2168" t="b">
        <v>0</v>
      </c>
      <c r="O2168">
        <v>32</v>
      </c>
      <c r="P2168" t="b">
        <v>1</v>
      </c>
      <c r="Q2168" t="s">
        <v>8275</v>
      </c>
      <c r="R2168" s="6">
        <f t="shared" si="299"/>
        <v>0.46600000000000003</v>
      </c>
      <c r="S2168" s="10">
        <f t="shared" si="300"/>
        <v>91.625</v>
      </c>
      <c r="T2168" t="str">
        <f t="shared" si="301"/>
        <v>music/</v>
      </c>
      <c r="U2168" t="str">
        <f t="shared" si="302"/>
        <v>rock</v>
      </c>
      <c r="V2168">
        <f t="shared" si="303"/>
        <v>6</v>
      </c>
      <c r="W2168">
        <f t="shared" si="304"/>
        <v>10</v>
      </c>
    </row>
    <row r="2169" spans="1:23" ht="30" x14ac:dyDescent="0.25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f t="shared" si="305"/>
        <v>41166.858067129629</v>
      </c>
      <c r="K2169">
        <v>1346463337</v>
      </c>
      <c r="L2169" s="14">
        <f t="shared" si="297"/>
        <v>41152.858067129629</v>
      </c>
      <c r="M2169" s="13">
        <f t="shared" si="298"/>
        <v>2012</v>
      </c>
      <c r="N2169" t="b">
        <v>0</v>
      </c>
      <c r="O2169">
        <v>8</v>
      </c>
      <c r="P2169" t="b">
        <v>1</v>
      </c>
      <c r="Q2169" t="s">
        <v>8275</v>
      </c>
      <c r="R2169" s="6">
        <f t="shared" si="299"/>
        <v>0.2</v>
      </c>
      <c r="S2169" s="10">
        <f t="shared" si="300"/>
        <v>22.5</v>
      </c>
      <c r="T2169" t="str">
        <f t="shared" si="301"/>
        <v>music/</v>
      </c>
      <c r="U2169" t="str">
        <f t="shared" si="302"/>
        <v>rock</v>
      </c>
      <c r="V2169">
        <f t="shared" si="303"/>
        <v>6</v>
      </c>
      <c r="W2169">
        <f t="shared" si="304"/>
        <v>10</v>
      </c>
    </row>
    <row r="2170" spans="1:23" ht="30" x14ac:dyDescent="0.25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f t="shared" si="305"/>
        <v>42775.999999999993</v>
      </c>
      <c r="K2170">
        <v>1484058261</v>
      </c>
      <c r="L2170" s="14">
        <f t="shared" si="297"/>
        <v>42745.391909722217</v>
      </c>
      <c r="M2170" s="13">
        <f t="shared" si="298"/>
        <v>2017</v>
      </c>
      <c r="N2170" t="b">
        <v>0</v>
      </c>
      <c r="O2170">
        <v>340</v>
      </c>
      <c r="P2170" t="b">
        <v>1</v>
      </c>
      <c r="Q2170" t="s">
        <v>8275</v>
      </c>
      <c r="R2170" s="6">
        <f t="shared" si="299"/>
        <v>0.21581611111111104</v>
      </c>
      <c r="S2170" s="10">
        <f t="shared" si="300"/>
        <v>64.366735294117646</v>
      </c>
      <c r="T2170" t="str">
        <f t="shared" si="301"/>
        <v>music/</v>
      </c>
      <c r="U2170" t="str">
        <f t="shared" si="302"/>
        <v>rock</v>
      </c>
      <c r="V2170">
        <f t="shared" si="303"/>
        <v>6</v>
      </c>
      <c r="W2170">
        <f t="shared" si="304"/>
        <v>10</v>
      </c>
    </row>
    <row r="2171" spans="1:23" ht="45" x14ac:dyDescent="0.25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f t="shared" si="305"/>
        <v>42796.492488425924</v>
      </c>
      <c r="K2171">
        <v>1488214151</v>
      </c>
      <c r="L2171" s="14">
        <f t="shared" si="297"/>
        <v>42793.492488425924</v>
      </c>
      <c r="M2171" s="13">
        <f t="shared" si="298"/>
        <v>2017</v>
      </c>
      <c r="N2171" t="b">
        <v>0</v>
      </c>
      <c r="O2171">
        <v>7</v>
      </c>
      <c r="P2171" t="b">
        <v>1</v>
      </c>
      <c r="Q2171" t="s">
        <v>8275</v>
      </c>
      <c r="R2171" s="6">
        <f t="shared" si="299"/>
        <v>0</v>
      </c>
      <c r="S2171" s="10">
        <f t="shared" si="300"/>
        <v>21.857142857142858</v>
      </c>
      <c r="T2171" t="str">
        <f t="shared" si="301"/>
        <v>music/</v>
      </c>
      <c r="U2171" t="str">
        <f t="shared" si="302"/>
        <v>rock</v>
      </c>
      <c r="V2171">
        <f t="shared" si="303"/>
        <v>6</v>
      </c>
      <c r="W2171">
        <f t="shared" si="304"/>
        <v>10</v>
      </c>
    </row>
    <row r="2172" spans="1:23" ht="45" x14ac:dyDescent="0.25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f t="shared" si="305"/>
        <v>42238.541921296295</v>
      </c>
      <c r="K2172">
        <v>1436810422</v>
      </c>
      <c r="L2172" s="14">
        <f t="shared" si="297"/>
        <v>42198.541921296295</v>
      </c>
      <c r="M2172" s="13">
        <f t="shared" si="298"/>
        <v>2015</v>
      </c>
      <c r="N2172" t="b">
        <v>0</v>
      </c>
      <c r="O2172">
        <v>19</v>
      </c>
      <c r="P2172" t="b">
        <v>1</v>
      </c>
      <c r="Q2172" t="s">
        <v>8275</v>
      </c>
      <c r="R2172" s="6">
        <f t="shared" si="299"/>
        <v>0.80857142857142861</v>
      </c>
      <c r="S2172" s="10">
        <f t="shared" si="300"/>
        <v>33.315789473684212</v>
      </c>
      <c r="T2172" t="str">
        <f t="shared" si="301"/>
        <v>music/</v>
      </c>
      <c r="U2172" t="str">
        <f t="shared" si="302"/>
        <v>rock</v>
      </c>
      <c r="V2172">
        <f t="shared" si="303"/>
        <v>6</v>
      </c>
      <c r="W2172">
        <f t="shared" si="304"/>
        <v>10</v>
      </c>
    </row>
    <row r="2173" spans="1:23" ht="45" x14ac:dyDescent="0.25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f t="shared" si="305"/>
        <v>42176.999999999993</v>
      </c>
      <c r="K2173">
        <v>1431903495</v>
      </c>
      <c r="L2173" s="14">
        <f t="shared" si="297"/>
        <v>42141.748784722215</v>
      </c>
      <c r="M2173" s="13">
        <f t="shared" si="298"/>
        <v>2015</v>
      </c>
      <c r="N2173" t="b">
        <v>0</v>
      </c>
      <c r="O2173">
        <v>47</v>
      </c>
      <c r="P2173" t="b">
        <v>1</v>
      </c>
      <c r="Q2173" t="s">
        <v>8275</v>
      </c>
      <c r="R2173" s="6">
        <f t="shared" si="299"/>
        <v>6.0749999999999998E-2</v>
      </c>
      <c r="S2173" s="10">
        <f t="shared" si="300"/>
        <v>90.276595744680847</v>
      </c>
      <c r="T2173" t="str">
        <f t="shared" si="301"/>
        <v>music/</v>
      </c>
      <c r="U2173" t="str">
        <f t="shared" si="302"/>
        <v>rock</v>
      </c>
      <c r="V2173">
        <f t="shared" si="303"/>
        <v>6</v>
      </c>
      <c r="W2173">
        <f t="shared" si="304"/>
        <v>10</v>
      </c>
    </row>
    <row r="2174" spans="1:23" ht="45" x14ac:dyDescent="0.25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f t="shared" si="305"/>
        <v>42112.371759259258</v>
      </c>
      <c r="K2174">
        <v>1426773320</v>
      </c>
      <c r="L2174" s="14">
        <f t="shared" si="297"/>
        <v>42082.371759259258</v>
      </c>
      <c r="M2174" s="13">
        <f t="shared" si="298"/>
        <v>2015</v>
      </c>
      <c r="N2174" t="b">
        <v>0</v>
      </c>
      <c r="O2174">
        <v>13</v>
      </c>
      <c r="P2174" t="b">
        <v>1</v>
      </c>
      <c r="Q2174" t="s">
        <v>8275</v>
      </c>
      <c r="R2174" s="6">
        <f t="shared" si="299"/>
        <v>0</v>
      </c>
      <c r="S2174" s="10">
        <f t="shared" si="300"/>
        <v>76.92307692307692</v>
      </c>
      <c r="T2174" t="str">
        <f t="shared" si="301"/>
        <v>music/</v>
      </c>
      <c r="U2174" t="str">
        <f t="shared" si="302"/>
        <v>rock</v>
      </c>
      <c r="V2174">
        <f t="shared" si="303"/>
        <v>6</v>
      </c>
      <c r="W2174">
        <f t="shared" si="304"/>
        <v>10</v>
      </c>
    </row>
    <row r="2175" spans="1:23" ht="45" x14ac:dyDescent="0.25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f t="shared" si="305"/>
        <v>41526.957638888889</v>
      </c>
      <c r="K2175">
        <v>1376066243</v>
      </c>
      <c r="L2175" s="14">
        <f t="shared" si="297"/>
        <v>41495.484293981477</v>
      </c>
      <c r="M2175" s="13">
        <f t="shared" si="298"/>
        <v>2013</v>
      </c>
      <c r="N2175" t="b">
        <v>0</v>
      </c>
      <c r="O2175">
        <v>90</v>
      </c>
      <c r="P2175" t="b">
        <v>1</v>
      </c>
      <c r="Q2175" t="s">
        <v>8275</v>
      </c>
      <c r="R2175" s="6">
        <f t="shared" si="299"/>
        <v>0.26928571428571429</v>
      </c>
      <c r="S2175" s="10">
        <f t="shared" si="300"/>
        <v>59.233333333333334</v>
      </c>
      <c r="T2175" t="str">
        <f t="shared" si="301"/>
        <v>music/</v>
      </c>
      <c r="U2175" t="str">
        <f t="shared" si="302"/>
        <v>rock</v>
      </c>
      <c r="V2175">
        <f t="shared" si="303"/>
        <v>6</v>
      </c>
      <c r="W2175">
        <f t="shared" si="304"/>
        <v>10</v>
      </c>
    </row>
    <row r="2176" spans="1:23" ht="45" x14ac:dyDescent="0.25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f t="shared" si="305"/>
        <v>42495.334571759253</v>
      </c>
      <c r="K2176">
        <v>1459861307</v>
      </c>
      <c r="L2176" s="14">
        <f t="shared" si="297"/>
        <v>42465.334571759253</v>
      </c>
      <c r="M2176" s="13">
        <f t="shared" si="298"/>
        <v>2016</v>
      </c>
      <c r="N2176" t="b">
        <v>0</v>
      </c>
      <c r="O2176">
        <v>63</v>
      </c>
      <c r="P2176" t="b">
        <v>1</v>
      </c>
      <c r="Q2176" t="s">
        <v>8275</v>
      </c>
      <c r="R2176" s="6">
        <f t="shared" si="299"/>
        <v>2.9749999999999999E-2</v>
      </c>
      <c r="S2176" s="10">
        <f t="shared" si="300"/>
        <v>65.38095238095238</v>
      </c>
      <c r="T2176" t="str">
        <f t="shared" si="301"/>
        <v>music/</v>
      </c>
      <c r="U2176" t="str">
        <f t="shared" si="302"/>
        <v>rock</v>
      </c>
      <c r="V2176">
        <f t="shared" si="303"/>
        <v>6</v>
      </c>
      <c r="W2176">
        <f t="shared" si="304"/>
        <v>10</v>
      </c>
    </row>
    <row r="2177" spans="1:23" ht="45" x14ac:dyDescent="0.25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f t="shared" si="305"/>
        <v>42571.800763888888</v>
      </c>
      <c r="K2177">
        <v>1468455186</v>
      </c>
      <c r="L2177" s="14">
        <f t="shared" si="297"/>
        <v>42564.800763888888</v>
      </c>
      <c r="M2177" s="13">
        <f t="shared" si="298"/>
        <v>2016</v>
      </c>
      <c r="N2177" t="b">
        <v>0</v>
      </c>
      <c r="O2177">
        <v>26</v>
      </c>
      <c r="P2177" t="b">
        <v>1</v>
      </c>
      <c r="Q2177" t="s">
        <v>8275</v>
      </c>
      <c r="R2177" s="6">
        <f t="shared" si="299"/>
        <v>1.5</v>
      </c>
      <c r="S2177" s="10">
        <f t="shared" si="300"/>
        <v>67.307692307692307</v>
      </c>
      <c r="T2177" t="str">
        <f t="shared" si="301"/>
        <v>music/</v>
      </c>
      <c r="U2177" t="str">
        <f t="shared" si="302"/>
        <v>rock</v>
      </c>
      <c r="V2177">
        <f t="shared" si="303"/>
        <v>6</v>
      </c>
      <c r="W2177">
        <f t="shared" si="304"/>
        <v>10</v>
      </c>
    </row>
    <row r="2178" spans="1:23" ht="45" x14ac:dyDescent="0.25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f t="shared" si="305"/>
        <v>42126.424872685187</v>
      </c>
      <c r="K2178">
        <v>1427987509</v>
      </c>
      <c r="L2178" s="14">
        <f t="shared" si="297"/>
        <v>42096.424872685187</v>
      </c>
      <c r="M2178" s="13">
        <f t="shared" si="298"/>
        <v>2015</v>
      </c>
      <c r="N2178" t="b">
        <v>0</v>
      </c>
      <c r="O2178">
        <v>71</v>
      </c>
      <c r="P2178" t="b">
        <v>1</v>
      </c>
      <c r="Q2178" t="s">
        <v>8275</v>
      </c>
      <c r="R2178" s="6">
        <f t="shared" si="299"/>
        <v>0.26019999999999999</v>
      </c>
      <c r="S2178" s="10">
        <f t="shared" si="300"/>
        <v>88.74647887323944</v>
      </c>
      <c r="T2178" t="str">
        <f t="shared" si="301"/>
        <v>music/</v>
      </c>
      <c r="U2178" t="str">
        <f t="shared" si="302"/>
        <v>rock</v>
      </c>
      <c r="V2178">
        <f t="shared" si="303"/>
        <v>6</v>
      </c>
      <c r="W2178">
        <f t="shared" si="304"/>
        <v>10</v>
      </c>
    </row>
    <row r="2179" spans="1:23" ht="45" x14ac:dyDescent="0.25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f t="shared" si="305"/>
        <v>42527.042442129627</v>
      </c>
      <c r="K2179">
        <v>1463032867</v>
      </c>
      <c r="L2179" s="14">
        <f t="shared" ref="L2179:L2242" si="306">(K2179/86400)+25569+(-5/24)</f>
        <v>42502.042442129627</v>
      </c>
      <c r="M2179" s="13">
        <f t="shared" ref="M2179:M2242" si="307">YEAR(L2179)</f>
        <v>2016</v>
      </c>
      <c r="N2179" t="b">
        <v>0</v>
      </c>
      <c r="O2179">
        <v>38</v>
      </c>
      <c r="P2179" t="b">
        <v>1</v>
      </c>
      <c r="Q2179" t="s">
        <v>8275</v>
      </c>
      <c r="R2179" s="6">
        <f t="shared" ref="R2179:R2242" si="308">(E2179-D2179)/D2179</f>
        <v>1.1999999999999999E-3</v>
      </c>
      <c r="S2179" s="10">
        <f t="shared" ref="S2179:S2242" si="309">E2179/O2179</f>
        <v>65.868421052631575</v>
      </c>
      <c r="T2179" t="str">
        <f t="shared" ref="T2179:T2242" si="310">LEFT(Q2179,V2179)</f>
        <v>music/</v>
      </c>
      <c r="U2179" t="str">
        <f t="shared" ref="U2179:U2242" si="311">RIGHT(Q2179, W2179-V2179)</f>
        <v>rock</v>
      </c>
      <c r="V2179">
        <f t="shared" ref="V2179:V2242" si="312">FIND("/",Q2179)</f>
        <v>6</v>
      </c>
      <c r="W2179">
        <f t="shared" ref="W2179:W2242" si="313">LEN(Q2179)</f>
        <v>10</v>
      </c>
    </row>
    <row r="2180" spans="1:23" ht="45" x14ac:dyDescent="0.25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f t="shared" ref="J2180:J2243" si="314">(I2180/86400)+25569+(-5/24)</f>
        <v>42753.428206018514</v>
      </c>
      <c r="K2180">
        <v>1482160597</v>
      </c>
      <c r="L2180" s="14">
        <f t="shared" si="306"/>
        <v>42723.428206018514</v>
      </c>
      <c r="M2180" s="13">
        <f t="shared" si="307"/>
        <v>2016</v>
      </c>
      <c r="N2180" t="b">
        <v>0</v>
      </c>
      <c r="O2180">
        <v>859</v>
      </c>
      <c r="P2180" t="b">
        <v>1</v>
      </c>
      <c r="Q2180" t="s">
        <v>8275</v>
      </c>
      <c r="R2180" s="6">
        <f t="shared" si="308"/>
        <v>0.38640000000000002</v>
      </c>
      <c r="S2180" s="10">
        <f t="shared" si="309"/>
        <v>40.349243306169967</v>
      </c>
      <c r="T2180" t="str">
        <f t="shared" si="310"/>
        <v>music/</v>
      </c>
      <c r="U2180" t="str">
        <f t="shared" si="311"/>
        <v>rock</v>
      </c>
      <c r="V2180">
        <f t="shared" si="312"/>
        <v>6</v>
      </c>
      <c r="W2180">
        <f t="shared" si="313"/>
        <v>10</v>
      </c>
    </row>
    <row r="2181" spans="1:23" ht="30" x14ac:dyDescent="0.25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f t="shared" si="314"/>
        <v>42104.962870370371</v>
      </c>
      <c r="K2181">
        <v>1426133192</v>
      </c>
      <c r="L2181" s="14">
        <f t="shared" si="306"/>
        <v>42074.962870370371</v>
      </c>
      <c r="M2181" s="13">
        <f t="shared" si="307"/>
        <v>2015</v>
      </c>
      <c r="N2181" t="b">
        <v>0</v>
      </c>
      <c r="O2181">
        <v>21</v>
      </c>
      <c r="P2181" t="b">
        <v>1</v>
      </c>
      <c r="Q2181" t="s">
        <v>8275</v>
      </c>
      <c r="R2181" s="6">
        <f t="shared" si="308"/>
        <v>0.61399999999999999</v>
      </c>
      <c r="S2181" s="10">
        <f t="shared" si="309"/>
        <v>76.857142857142861</v>
      </c>
      <c r="T2181" t="str">
        <f t="shared" si="310"/>
        <v>music/</v>
      </c>
      <c r="U2181" t="str">
        <f t="shared" si="311"/>
        <v>rock</v>
      </c>
      <c r="V2181">
        <f t="shared" si="312"/>
        <v>6</v>
      </c>
      <c r="W2181">
        <f t="shared" si="313"/>
        <v>10</v>
      </c>
    </row>
    <row r="2182" spans="1:23" ht="30" x14ac:dyDescent="0.25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f t="shared" si="314"/>
        <v>42321.503101851849</v>
      </c>
      <c r="K2182">
        <v>1443801868</v>
      </c>
      <c r="L2182" s="14">
        <f t="shared" si="306"/>
        <v>42279.461435185185</v>
      </c>
      <c r="M2182" s="13">
        <f t="shared" si="307"/>
        <v>2015</v>
      </c>
      <c r="N2182" t="b">
        <v>0</v>
      </c>
      <c r="O2182">
        <v>78</v>
      </c>
      <c r="P2182" t="b">
        <v>1</v>
      </c>
      <c r="Q2182" t="s">
        <v>8275</v>
      </c>
      <c r="R2182" s="6">
        <f t="shared" si="308"/>
        <v>7.1842000000000003E-2</v>
      </c>
      <c r="S2182" s="10">
        <f t="shared" si="309"/>
        <v>68.707820512820518</v>
      </c>
      <c r="T2182" t="str">
        <f t="shared" si="310"/>
        <v>music/</v>
      </c>
      <c r="U2182" t="str">
        <f t="shared" si="311"/>
        <v>rock</v>
      </c>
      <c r="V2182">
        <f t="shared" si="312"/>
        <v>6</v>
      </c>
      <c r="W2182">
        <f t="shared" si="313"/>
        <v>10</v>
      </c>
    </row>
    <row r="2183" spans="1:23" ht="45" x14ac:dyDescent="0.25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f t="shared" si="314"/>
        <v>42786.796909722216</v>
      </c>
      <c r="K2183">
        <v>1486426053</v>
      </c>
      <c r="L2183" s="14">
        <f t="shared" si="306"/>
        <v>42772.796909722216</v>
      </c>
      <c r="M2183" s="13">
        <f t="shared" si="307"/>
        <v>2017</v>
      </c>
      <c r="N2183" t="b">
        <v>0</v>
      </c>
      <c r="O2183">
        <v>53</v>
      </c>
      <c r="P2183" t="b">
        <v>1</v>
      </c>
      <c r="Q2183" t="s">
        <v>8296</v>
      </c>
      <c r="R2183" s="6">
        <f t="shared" si="308"/>
        <v>0.53100000000000003</v>
      </c>
      <c r="S2183" s="10">
        <f t="shared" si="309"/>
        <v>57.773584905660378</v>
      </c>
      <c r="T2183" t="str">
        <f t="shared" si="310"/>
        <v>games/</v>
      </c>
      <c r="U2183" t="str">
        <f t="shared" si="311"/>
        <v>tabletop games</v>
      </c>
      <c r="V2183">
        <f t="shared" si="312"/>
        <v>6</v>
      </c>
      <c r="W2183">
        <f t="shared" si="313"/>
        <v>20</v>
      </c>
    </row>
    <row r="2184" spans="1:23" ht="30" x14ac:dyDescent="0.25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f t="shared" si="314"/>
        <v>41914.692418981482</v>
      </c>
      <c r="K2184">
        <v>1409261825</v>
      </c>
      <c r="L2184" s="14">
        <f t="shared" si="306"/>
        <v>41879.692418981482</v>
      </c>
      <c r="M2184" s="13">
        <f t="shared" si="307"/>
        <v>2014</v>
      </c>
      <c r="N2184" t="b">
        <v>0</v>
      </c>
      <c r="O2184">
        <v>356</v>
      </c>
      <c r="P2184" t="b">
        <v>1</v>
      </c>
      <c r="Q2184" t="s">
        <v>8296</v>
      </c>
      <c r="R2184" s="6">
        <f t="shared" si="308"/>
        <v>4.2416666666666663</v>
      </c>
      <c r="S2184" s="10">
        <f t="shared" si="309"/>
        <v>44.171348314606739</v>
      </c>
      <c r="T2184" t="str">
        <f t="shared" si="310"/>
        <v>games/</v>
      </c>
      <c r="U2184" t="str">
        <f t="shared" si="311"/>
        <v>tabletop games</v>
      </c>
      <c r="V2184">
        <f t="shared" si="312"/>
        <v>6</v>
      </c>
      <c r="W2184">
        <f t="shared" si="313"/>
        <v>20</v>
      </c>
    </row>
    <row r="2185" spans="1:23" ht="45" x14ac:dyDescent="0.25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f t="shared" si="314"/>
        <v>42774.999999999993</v>
      </c>
      <c r="K2185">
        <v>1484037977</v>
      </c>
      <c r="L2185" s="14">
        <f t="shared" si="306"/>
        <v>42745.157141203701</v>
      </c>
      <c r="M2185" s="13">
        <f t="shared" si="307"/>
        <v>2017</v>
      </c>
      <c r="N2185" t="b">
        <v>0</v>
      </c>
      <c r="O2185">
        <v>279</v>
      </c>
      <c r="P2185" t="b">
        <v>1</v>
      </c>
      <c r="Q2185" t="s">
        <v>8296</v>
      </c>
      <c r="R2185" s="6">
        <f t="shared" si="308"/>
        <v>3.8927777777777779</v>
      </c>
      <c r="S2185" s="10">
        <f t="shared" si="309"/>
        <v>31.566308243727597</v>
      </c>
      <c r="T2185" t="str">
        <f t="shared" si="310"/>
        <v>games/</v>
      </c>
      <c r="U2185" t="str">
        <f t="shared" si="311"/>
        <v>tabletop games</v>
      </c>
      <c r="V2185">
        <f t="shared" si="312"/>
        <v>6</v>
      </c>
      <c r="W2185">
        <f t="shared" si="313"/>
        <v>20</v>
      </c>
    </row>
    <row r="2186" spans="1:23" ht="45" x14ac:dyDescent="0.25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f t="shared" si="314"/>
        <v>42394.458333333336</v>
      </c>
      <c r="K2186">
        <v>1452530041</v>
      </c>
      <c r="L2186" s="14">
        <f t="shared" si="306"/>
        <v>42380.481956018521</v>
      </c>
      <c r="M2186" s="13">
        <f t="shared" si="307"/>
        <v>2016</v>
      </c>
      <c r="N2186" t="b">
        <v>1</v>
      </c>
      <c r="O2186">
        <v>266</v>
      </c>
      <c r="P2186" t="b">
        <v>1</v>
      </c>
      <c r="Q2186" t="s">
        <v>8296</v>
      </c>
      <c r="R2186" s="6">
        <f t="shared" si="308"/>
        <v>1.8473999999999999</v>
      </c>
      <c r="S2186" s="10">
        <f t="shared" si="309"/>
        <v>107.04511278195488</v>
      </c>
      <c r="T2186" t="str">
        <f t="shared" si="310"/>
        <v>games/</v>
      </c>
      <c r="U2186" t="str">
        <f t="shared" si="311"/>
        <v>tabletop games</v>
      </c>
      <c r="V2186">
        <f t="shared" si="312"/>
        <v>6</v>
      </c>
      <c r="W2186">
        <f t="shared" si="313"/>
        <v>20</v>
      </c>
    </row>
    <row r="2187" spans="1:23" ht="45" x14ac:dyDescent="0.25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f t="shared" si="314"/>
        <v>41359.141655092586</v>
      </c>
      <c r="K2187">
        <v>1360830239</v>
      </c>
      <c r="L2187" s="14">
        <f t="shared" si="306"/>
        <v>41319.141655092586</v>
      </c>
      <c r="M2187" s="13">
        <f t="shared" si="307"/>
        <v>2013</v>
      </c>
      <c r="N2187" t="b">
        <v>0</v>
      </c>
      <c r="O2187">
        <v>623</v>
      </c>
      <c r="P2187" t="b">
        <v>1</v>
      </c>
      <c r="Q2187" t="s">
        <v>8296</v>
      </c>
      <c r="R2187" s="6">
        <f t="shared" si="308"/>
        <v>17.569700000000001</v>
      </c>
      <c r="S2187" s="10">
        <f t="shared" si="309"/>
        <v>149.03451043338683</v>
      </c>
      <c r="T2187" t="str">
        <f t="shared" si="310"/>
        <v>games/</v>
      </c>
      <c r="U2187" t="str">
        <f t="shared" si="311"/>
        <v>tabletop games</v>
      </c>
      <c r="V2187">
        <f t="shared" si="312"/>
        <v>6</v>
      </c>
      <c r="W2187">
        <f t="shared" si="313"/>
        <v>20</v>
      </c>
    </row>
    <row r="2188" spans="1:23" ht="30" x14ac:dyDescent="0.25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f t="shared" si="314"/>
        <v>42619.874999999993</v>
      </c>
      <c r="K2188">
        <v>1470062743</v>
      </c>
      <c r="L2188" s="14">
        <f t="shared" si="306"/>
        <v>42583.406747685185</v>
      </c>
      <c r="M2188" s="13">
        <f t="shared" si="307"/>
        <v>2016</v>
      </c>
      <c r="N2188" t="b">
        <v>0</v>
      </c>
      <c r="O2188">
        <v>392</v>
      </c>
      <c r="P2188" t="b">
        <v>1</v>
      </c>
      <c r="Q2188" t="s">
        <v>8296</v>
      </c>
      <c r="R2188" s="6">
        <f t="shared" si="308"/>
        <v>9.6750000000000003E-2</v>
      </c>
      <c r="S2188" s="10">
        <f t="shared" si="309"/>
        <v>55.956632653061227</v>
      </c>
      <c r="T2188" t="str">
        <f t="shared" si="310"/>
        <v>games/</v>
      </c>
      <c r="U2188" t="str">
        <f t="shared" si="311"/>
        <v>tabletop games</v>
      </c>
      <c r="V2188">
        <f t="shared" si="312"/>
        <v>6</v>
      </c>
      <c r="W2188">
        <f t="shared" si="313"/>
        <v>20</v>
      </c>
    </row>
    <row r="2189" spans="1:23" ht="45" x14ac:dyDescent="0.25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f t="shared" si="314"/>
        <v>42096.957638888889</v>
      </c>
      <c r="K2189">
        <v>1425531666</v>
      </c>
      <c r="L2189" s="14">
        <f t="shared" si="306"/>
        <v>42068.000763888886</v>
      </c>
      <c r="M2189" s="13">
        <f t="shared" si="307"/>
        <v>2015</v>
      </c>
      <c r="N2189" t="b">
        <v>1</v>
      </c>
      <c r="O2189">
        <v>3562</v>
      </c>
      <c r="P2189" t="b">
        <v>1</v>
      </c>
      <c r="Q2189" t="s">
        <v>8296</v>
      </c>
      <c r="R2189" s="6">
        <f t="shared" si="308"/>
        <v>9.1464250000000007</v>
      </c>
      <c r="S2189" s="10">
        <f t="shared" si="309"/>
        <v>56.970381807973048</v>
      </c>
      <c r="T2189" t="str">
        <f t="shared" si="310"/>
        <v>games/</v>
      </c>
      <c r="U2189" t="str">
        <f t="shared" si="311"/>
        <v>tabletop games</v>
      </c>
      <c r="V2189">
        <f t="shared" si="312"/>
        <v>6</v>
      </c>
      <c r="W2189">
        <f t="shared" si="313"/>
        <v>20</v>
      </c>
    </row>
    <row r="2190" spans="1:23" ht="45" x14ac:dyDescent="0.25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f t="shared" si="314"/>
        <v>42668.499999999993</v>
      </c>
      <c r="K2190">
        <v>1474380241</v>
      </c>
      <c r="L2190" s="14">
        <f t="shared" si="306"/>
        <v>42633.377789351849</v>
      </c>
      <c r="M2190" s="13">
        <f t="shared" si="307"/>
        <v>2016</v>
      </c>
      <c r="N2190" t="b">
        <v>0</v>
      </c>
      <c r="O2190">
        <v>514</v>
      </c>
      <c r="P2190" t="b">
        <v>1</v>
      </c>
      <c r="Q2190" t="s">
        <v>8296</v>
      </c>
      <c r="R2190" s="6">
        <f t="shared" si="308"/>
        <v>3.1217692027666546</v>
      </c>
      <c r="S2190" s="10">
        <f t="shared" si="309"/>
        <v>44.056420233463037</v>
      </c>
      <c r="T2190" t="str">
        <f t="shared" si="310"/>
        <v>games/</v>
      </c>
      <c r="U2190" t="str">
        <f t="shared" si="311"/>
        <v>tabletop games</v>
      </c>
      <c r="V2190">
        <f t="shared" si="312"/>
        <v>6</v>
      </c>
      <c r="W2190">
        <f t="shared" si="313"/>
        <v>20</v>
      </c>
    </row>
    <row r="2191" spans="1:23" ht="45" x14ac:dyDescent="0.25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f t="shared" si="314"/>
        <v>42481.708333333336</v>
      </c>
      <c r="K2191">
        <v>1460055300</v>
      </c>
      <c r="L2191" s="14">
        <f t="shared" si="306"/>
        <v>42467.579861111109</v>
      </c>
      <c r="M2191" s="13">
        <f t="shared" si="307"/>
        <v>2016</v>
      </c>
      <c r="N2191" t="b">
        <v>0</v>
      </c>
      <c r="O2191">
        <v>88</v>
      </c>
      <c r="P2191" t="b">
        <v>1</v>
      </c>
      <c r="Q2191" t="s">
        <v>8296</v>
      </c>
      <c r="R2191" s="6">
        <f t="shared" si="308"/>
        <v>4.0324999999999998</v>
      </c>
      <c r="S2191" s="10">
        <f t="shared" si="309"/>
        <v>68.625</v>
      </c>
      <c r="T2191" t="str">
        <f t="shared" si="310"/>
        <v>games/</v>
      </c>
      <c r="U2191" t="str">
        <f t="shared" si="311"/>
        <v>tabletop games</v>
      </c>
      <c r="V2191">
        <f t="shared" si="312"/>
        <v>6</v>
      </c>
      <c r="W2191">
        <f t="shared" si="313"/>
        <v>20</v>
      </c>
    </row>
    <row r="2192" spans="1:23" ht="45" x14ac:dyDescent="0.25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f t="shared" si="314"/>
        <v>42452.082638888889</v>
      </c>
      <c r="K2192">
        <v>1455721204</v>
      </c>
      <c r="L2192" s="14">
        <f t="shared" si="306"/>
        <v>42417.416712962957</v>
      </c>
      <c r="M2192" s="13">
        <f t="shared" si="307"/>
        <v>2016</v>
      </c>
      <c r="N2192" t="b">
        <v>0</v>
      </c>
      <c r="O2192">
        <v>537</v>
      </c>
      <c r="P2192" t="b">
        <v>1</v>
      </c>
      <c r="Q2192" t="s">
        <v>8296</v>
      </c>
      <c r="R2192" s="6">
        <f t="shared" si="308"/>
        <v>0.84610526315789469</v>
      </c>
      <c r="S2192" s="10">
        <f t="shared" si="309"/>
        <v>65.318435754189949</v>
      </c>
      <c r="T2192" t="str">
        <f t="shared" si="310"/>
        <v>games/</v>
      </c>
      <c r="U2192" t="str">
        <f t="shared" si="311"/>
        <v>tabletop games</v>
      </c>
      <c r="V2192">
        <f t="shared" si="312"/>
        <v>6</v>
      </c>
      <c r="W2192">
        <f t="shared" si="313"/>
        <v>20</v>
      </c>
    </row>
    <row r="2193" spans="1:23" ht="45" x14ac:dyDescent="0.25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f t="shared" si="314"/>
        <v>42780.6253125</v>
      </c>
      <c r="K2193">
        <v>1486065627</v>
      </c>
      <c r="L2193" s="14">
        <f t="shared" si="306"/>
        <v>42768.6253125</v>
      </c>
      <c r="M2193" s="13">
        <f t="shared" si="307"/>
        <v>2017</v>
      </c>
      <c r="N2193" t="b">
        <v>0</v>
      </c>
      <c r="O2193">
        <v>25</v>
      </c>
      <c r="P2193" t="b">
        <v>1</v>
      </c>
      <c r="Q2193" t="s">
        <v>8296</v>
      </c>
      <c r="R2193" s="6">
        <f t="shared" si="308"/>
        <v>0.19733333333333333</v>
      </c>
      <c r="S2193" s="10">
        <f t="shared" si="309"/>
        <v>35.92</v>
      </c>
      <c r="T2193" t="str">
        <f t="shared" si="310"/>
        <v>games/</v>
      </c>
      <c r="U2193" t="str">
        <f t="shared" si="311"/>
        <v>tabletop games</v>
      </c>
      <c r="V2193">
        <f t="shared" si="312"/>
        <v>6</v>
      </c>
      <c r="W2193">
        <f t="shared" si="313"/>
        <v>20</v>
      </c>
    </row>
    <row r="2194" spans="1:23" ht="45" x14ac:dyDescent="0.25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f t="shared" si="314"/>
        <v>42719.749999999993</v>
      </c>
      <c r="K2194">
        <v>1479414344</v>
      </c>
      <c r="L2194" s="14">
        <f t="shared" si="306"/>
        <v>42691.642870370364</v>
      </c>
      <c r="M2194" s="13">
        <f t="shared" si="307"/>
        <v>2016</v>
      </c>
      <c r="N2194" t="b">
        <v>0</v>
      </c>
      <c r="O2194">
        <v>3238</v>
      </c>
      <c r="P2194" t="b">
        <v>1</v>
      </c>
      <c r="Q2194" t="s">
        <v>8296</v>
      </c>
      <c r="R2194" s="6">
        <f t="shared" si="308"/>
        <v>9.812401666666668</v>
      </c>
      <c r="S2194" s="10">
        <f t="shared" si="309"/>
        <v>40.070667078443485</v>
      </c>
      <c r="T2194" t="str">
        <f t="shared" si="310"/>
        <v>games/</v>
      </c>
      <c r="U2194" t="str">
        <f t="shared" si="311"/>
        <v>tabletop games</v>
      </c>
      <c r="V2194">
        <f t="shared" si="312"/>
        <v>6</v>
      </c>
      <c r="W2194">
        <f t="shared" si="313"/>
        <v>20</v>
      </c>
    </row>
    <row r="2195" spans="1:23" ht="45" x14ac:dyDescent="0.25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f t="shared" si="314"/>
        <v>42694.999305555553</v>
      </c>
      <c r="K2195">
        <v>1477043072</v>
      </c>
      <c r="L2195" s="14">
        <f t="shared" si="306"/>
        <v>42664.197592592587</v>
      </c>
      <c r="M2195" s="13">
        <f t="shared" si="307"/>
        <v>2016</v>
      </c>
      <c r="N2195" t="b">
        <v>0</v>
      </c>
      <c r="O2195">
        <v>897</v>
      </c>
      <c r="P2195" t="b">
        <v>1</v>
      </c>
      <c r="Q2195" t="s">
        <v>8296</v>
      </c>
      <c r="R2195" s="6">
        <f t="shared" si="308"/>
        <v>3.5237333333333334</v>
      </c>
      <c r="S2195" s="10">
        <f t="shared" si="309"/>
        <v>75.647714604236342</v>
      </c>
      <c r="T2195" t="str">
        <f t="shared" si="310"/>
        <v>games/</v>
      </c>
      <c r="U2195" t="str">
        <f t="shared" si="311"/>
        <v>tabletop games</v>
      </c>
      <c r="V2195">
        <f t="shared" si="312"/>
        <v>6</v>
      </c>
      <c r="W2195">
        <f t="shared" si="313"/>
        <v>20</v>
      </c>
    </row>
    <row r="2196" spans="1:23" ht="45" x14ac:dyDescent="0.25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f t="shared" si="314"/>
        <v>42455.507986111108</v>
      </c>
      <c r="K2196">
        <v>1456423890</v>
      </c>
      <c r="L2196" s="14">
        <f t="shared" si="306"/>
        <v>42425.54965277778</v>
      </c>
      <c r="M2196" s="13">
        <f t="shared" si="307"/>
        <v>2016</v>
      </c>
      <c r="N2196" t="b">
        <v>0</v>
      </c>
      <c r="O2196">
        <v>878</v>
      </c>
      <c r="P2196" t="b">
        <v>1</v>
      </c>
      <c r="Q2196" t="s">
        <v>8296</v>
      </c>
      <c r="R2196" s="6">
        <f t="shared" si="308"/>
        <v>4.3737000000000004</v>
      </c>
      <c r="S2196" s="10">
        <f t="shared" si="309"/>
        <v>61.203872437357631</v>
      </c>
      <c r="T2196" t="str">
        <f t="shared" si="310"/>
        <v>games/</v>
      </c>
      <c r="U2196" t="str">
        <f t="shared" si="311"/>
        <v>tabletop games</v>
      </c>
      <c r="V2196">
        <f t="shared" si="312"/>
        <v>6</v>
      </c>
      <c r="W2196">
        <f t="shared" si="313"/>
        <v>20</v>
      </c>
    </row>
    <row r="2197" spans="1:23" ht="30" x14ac:dyDescent="0.25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f t="shared" si="314"/>
        <v>42227.563657407409</v>
      </c>
      <c r="K2197">
        <v>1436725900</v>
      </c>
      <c r="L2197" s="14">
        <f t="shared" si="306"/>
        <v>42197.563657407409</v>
      </c>
      <c r="M2197" s="13">
        <f t="shared" si="307"/>
        <v>2015</v>
      </c>
      <c r="N2197" t="b">
        <v>0</v>
      </c>
      <c r="O2197">
        <v>115</v>
      </c>
      <c r="P2197" t="b">
        <v>1</v>
      </c>
      <c r="Q2197" t="s">
        <v>8296</v>
      </c>
      <c r="R2197" s="6">
        <f t="shared" si="308"/>
        <v>0.20326086956521738</v>
      </c>
      <c r="S2197" s="10">
        <f t="shared" si="309"/>
        <v>48.130434782608695</v>
      </c>
      <c r="T2197" t="str">
        <f t="shared" si="310"/>
        <v>games/</v>
      </c>
      <c r="U2197" t="str">
        <f t="shared" si="311"/>
        <v>tabletop games</v>
      </c>
      <c r="V2197">
        <f t="shared" si="312"/>
        <v>6</v>
      </c>
      <c r="W2197">
        <f t="shared" si="313"/>
        <v>20</v>
      </c>
    </row>
    <row r="2198" spans="1:23" ht="30" x14ac:dyDescent="0.25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f t="shared" si="314"/>
        <v>42706.083333333336</v>
      </c>
      <c r="K2198">
        <v>1478000502</v>
      </c>
      <c r="L2198" s="14">
        <f t="shared" si="306"/>
        <v>42675.278958333329</v>
      </c>
      <c r="M2198" s="13">
        <f t="shared" si="307"/>
        <v>2016</v>
      </c>
      <c r="N2198" t="b">
        <v>0</v>
      </c>
      <c r="O2198">
        <v>234</v>
      </c>
      <c r="P2198" t="b">
        <v>1</v>
      </c>
      <c r="Q2198" t="s">
        <v>8296</v>
      </c>
      <c r="R2198" s="6">
        <f t="shared" si="308"/>
        <v>0.13835714285714285</v>
      </c>
      <c r="S2198" s="10">
        <f t="shared" si="309"/>
        <v>68.106837606837601</v>
      </c>
      <c r="T2198" t="str">
        <f t="shared" si="310"/>
        <v>games/</v>
      </c>
      <c r="U2198" t="str">
        <f t="shared" si="311"/>
        <v>tabletop games</v>
      </c>
      <c r="V2198">
        <f t="shared" si="312"/>
        <v>6</v>
      </c>
      <c r="W2198">
        <f t="shared" si="313"/>
        <v>20</v>
      </c>
    </row>
    <row r="2199" spans="1:23" ht="45" x14ac:dyDescent="0.25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f t="shared" si="314"/>
        <v>42063.37568287037</v>
      </c>
      <c r="K2199">
        <v>1422540059</v>
      </c>
      <c r="L2199" s="14">
        <f t="shared" si="306"/>
        <v>42033.37568287037</v>
      </c>
      <c r="M2199" s="13">
        <f t="shared" si="307"/>
        <v>2015</v>
      </c>
      <c r="N2199" t="b">
        <v>0</v>
      </c>
      <c r="O2199">
        <v>4330</v>
      </c>
      <c r="P2199" t="b">
        <v>1</v>
      </c>
      <c r="Q2199" t="s">
        <v>8296</v>
      </c>
      <c r="R2199" s="6">
        <f t="shared" si="308"/>
        <v>8.5103109999999997</v>
      </c>
      <c r="S2199" s="10">
        <f t="shared" si="309"/>
        <v>65.891300230946882</v>
      </c>
      <c r="T2199" t="str">
        <f t="shared" si="310"/>
        <v>games/</v>
      </c>
      <c r="U2199" t="str">
        <f t="shared" si="311"/>
        <v>tabletop games</v>
      </c>
      <c r="V2199">
        <f t="shared" si="312"/>
        <v>6</v>
      </c>
      <c r="W2199">
        <f t="shared" si="313"/>
        <v>20</v>
      </c>
    </row>
    <row r="2200" spans="1:23" ht="45" x14ac:dyDescent="0.25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f t="shared" si="314"/>
        <v>42322.347222222219</v>
      </c>
      <c r="K2200">
        <v>1444911600</v>
      </c>
      <c r="L2200" s="14">
        <f t="shared" si="306"/>
        <v>42292.305555555555</v>
      </c>
      <c r="M2200" s="13">
        <f t="shared" si="307"/>
        <v>2015</v>
      </c>
      <c r="N2200" t="b">
        <v>0</v>
      </c>
      <c r="O2200">
        <v>651</v>
      </c>
      <c r="P2200" t="b">
        <v>1</v>
      </c>
      <c r="Q2200" t="s">
        <v>8296</v>
      </c>
      <c r="R2200" s="6">
        <f t="shared" si="308"/>
        <v>0.32892500000000002</v>
      </c>
      <c r="S2200" s="10">
        <f t="shared" si="309"/>
        <v>81.654377880184327</v>
      </c>
      <c r="T2200" t="str">
        <f t="shared" si="310"/>
        <v>games/</v>
      </c>
      <c r="U2200" t="str">
        <f t="shared" si="311"/>
        <v>tabletop games</v>
      </c>
      <c r="V2200">
        <f t="shared" si="312"/>
        <v>6</v>
      </c>
      <c r="W2200">
        <f t="shared" si="313"/>
        <v>20</v>
      </c>
    </row>
    <row r="2201" spans="1:23" ht="30" x14ac:dyDescent="0.25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f t="shared" si="314"/>
        <v>42292.208310185182</v>
      </c>
      <c r="K2201">
        <v>1442311198</v>
      </c>
      <c r="L2201" s="14">
        <f t="shared" si="306"/>
        <v>42262.208310185182</v>
      </c>
      <c r="M2201" s="13">
        <f t="shared" si="307"/>
        <v>2015</v>
      </c>
      <c r="N2201" t="b">
        <v>1</v>
      </c>
      <c r="O2201">
        <v>251</v>
      </c>
      <c r="P2201" t="b">
        <v>1</v>
      </c>
      <c r="Q2201" t="s">
        <v>8296</v>
      </c>
      <c r="R2201" s="6">
        <f t="shared" si="308"/>
        <v>0.46977777777777779</v>
      </c>
      <c r="S2201" s="10">
        <f t="shared" si="309"/>
        <v>52.701195219123505</v>
      </c>
      <c r="T2201" t="str">
        <f t="shared" si="310"/>
        <v>games/</v>
      </c>
      <c r="U2201" t="str">
        <f t="shared" si="311"/>
        <v>tabletop games</v>
      </c>
      <c r="V2201">
        <f t="shared" si="312"/>
        <v>6</v>
      </c>
      <c r="W2201">
        <f t="shared" si="313"/>
        <v>20</v>
      </c>
    </row>
    <row r="2202" spans="1:23" ht="45" x14ac:dyDescent="0.25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f t="shared" si="314"/>
        <v>42190.916666666664</v>
      </c>
      <c r="K2202">
        <v>1433775668</v>
      </c>
      <c r="L2202" s="14">
        <f t="shared" si="306"/>
        <v>42163.417453703696</v>
      </c>
      <c r="M2202" s="13">
        <f t="shared" si="307"/>
        <v>2015</v>
      </c>
      <c r="N2202" t="b">
        <v>0</v>
      </c>
      <c r="O2202">
        <v>263</v>
      </c>
      <c r="P2202" t="b">
        <v>1</v>
      </c>
      <c r="Q2202" t="s">
        <v>8296</v>
      </c>
      <c r="R2202" s="6">
        <f t="shared" si="308"/>
        <v>4.4215</v>
      </c>
      <c r="S2202" s="10">
        <f t="shared" si="309"/>
        <v>41.228136882129277</v>
      </c>
      <c r="T2202" t="str">
        <f t="shared" si="310"/>
        <v>games/</v>
      </c>
      <c r="U2202" t="str">
        <f t="shared" si="311"/>
        <v>tabletop games</v>
      </c>
      <c r="V2202">
        <f t="shared" si="312"/>
        <v>6</v>
      </c>
      <c r="W2202">
        <f t="shared" si="313"/>
        <v>20</v>
      </c>
    </row>
    <row r="2203" spans="1:23" ht="45" x14ac:dyDescent="0.25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f t="shared" si="314"/>
        <v>41290.638483796291</v>
      </c>
      <c r="K2203">
        <v>1357157965</v>
      </c>
      <c r="L2203" s="14">
        <f t="shared" si="306"/>
        <v>41276.638483796291</v>
      </c>
      <c r="M2203" s="13">
        <f t="shared" si="307"/>
        <v>2013</v>
      </c>
      <c r="N2203" t="b">
        <v>0</v>
      </c>
      <c r="O2203">
        <v>28</v>
      </c>
      <c r="P2203" t="b">
        <v>1</v>
      </c>
      <c r="Q2203" t="s">
        <v>8279</v>
      </c>
      <c r="R2203" s="6">
        <f t="shared" si="308"/>
        <v>2.8271818181818182</v>
      </c>
      <c r="S2203" s="10">
        <f t="shared" si="309"/>
        <v>15.035357142857142</v>
      </c>
      <c r="T2203" t="str">
        <f t="shared" si="310"/>
        <v>music/</v>
      </c>
      <c r="U2203" t="str">
        <f t="shared" si="311"/>
        <v>electronic music</v>
      </c>
      <c r="V2203">
        <f t="shared" si="312"/>
        <v>6</v>
      </c>
      <c r="W2203">
        <f t="shared" si="313"/>
        <v>22</v>
      </c>
    </row>
    <row r="2204" spans="1:23" ht="30" x14ac:dyDescent="0.25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f t="shared" si="314"/>
        <v>41214.640833333331</v>
      </c>
      <c r="K2204">
        <v>1349209368</v>
      </c>
      <c r="L2204" s="14">
        <f t="shared" si="306"/>
        <v>41184.640833333331</v>
      </c>
      <c r="M2204" s="13">
        <f t="shared" si="307"/>
        <v>2012</v>
      </c>
      <c r="N2204" t="b">
        <v>0</v>
      </c>
      <c r="O2204">
        <v>721</v>
      </c>
      <c r="P2204" t="b">
        <v>1</v>
      </c>
      <c r="Q2204" t="s">
        <v>8279</v>
      </c>
      <c r="R2204" s="6">
        <f t="shared" si="308"/>
        <v>6.0418124999999998</v>
      </c>
      <c r="S2204" s="10">
        <f t="shared" si="309"/>
        <v>39.066920943134534</v>
      </c>
      <c r="T2204" t="str">
        <f t="shared" si="310"/>
        <v>music/</v>
      </c>
      <c r="U2204" t="str">
        <f t="shared" si="311"/>
        <v>electronic music</v>
      </c>
      <c r="V2204">
        <f t="shared" si="312"/>
        <v>6</v>
      </c>
      <c r="W2204">
        <f t="shared" si="313"/>
        <v>22</v>
      </c>
    </row>
    <row r="2205" spans="1:23" ht="45" x14ac:dyDescent="0.25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f t="shared" si="314"/>
        <v>42271.651412037034</v>
      </c>
      <c r="K2205">
        <v>1440535082</v>
      </c>
      <c r="L2205" s="14">
        <f t="shared" si="306"/>
        <v>42241.651412037034</v>
      </c>
      <c r="M2205" s="13">
        <f t="shared" si="307"/>
        <v>2015</v>
      </c>
      <c r="N2205" t="b">
        <v>0</v>
      </c>
      <c r="O2205">
        <v>50</v>
      </c>
      <c r="P2205" t="b">
        <v>1</v>
      </c>
      <c r="Q2205" t="s">
        <v>8279</v>
      </c>
      <c r="R2205" s="6">
        <f t="shared" si="308"/>
        <v>9.5500000000000002E-2</v>
      </c>
      <c r="S2205" s="10">
        <f t="shared" si="309"/>
        <v>43.82</v>
      </c>
      <c r="T2205" t="str">
        <f t="shared" si="310"/>
        <v>music/</v>
      </c>
      <c r="U2205" t="str">
        <f t="shared" si="311"/>
        <v>electronic music</v>
      </c>
      <c r="V2205">
        <f t="shared" si="312"/>
        <v>6</v>
      </c>
      <c r="W2205">
        <f t="shared" si="313"/>
        <v>22</v>
      </c>
    </row>
    <row r="2206" spans="1:23" ht="45" x14ac:dyDescent="0.25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f t="shared" si="314"/>
        <v>41342.103229166663</v>
      </c>
      <c r="K2206">
        <v>1360222119</v>
      </c>
      <c r="L2206" s="14">
        <f t="shared" si="306"/>
        <v>41312.103229166663</v>
      </c>
      <c r="M2206" s="13">
        <f t="shared" si="307"/>
        <v>2013</v>
      </c>
      <c r="N2206" t="b">
        <v>0</v>
      </c>
      <c r="O2206">
        <v>73</v>
      </c>
      <c r="P2206" t="b">
        <v>1</v>
      </c>
      <c r="Q2206" t="s">
        <v>8279</v>
      </c>
      <c r="R2206" s="6">
        <f t="shared" si="308"/>
        <v>0.32866666666666666</v>
      </c>
      <c r="S2206" s="10">
        <f t="shared" si="309"/>
        <v>27.301369863013697</v>
      </c>
      <c r="T2206" t="str">
        <f t="shared" si="310"/>
        <v>music/</v>
      </c>
      <c r="U2206" t="str">
        <f t="shared" si="311"/>
        <v>electronic music</v>
      </c>
      <c r="V2206">
        <f t="shared" si="312"/>
        <v>6</v>
      </c>
      <c r="W2206">
        <f t="shared" si="313"/>
        <v>22</v>
      </c>
    </row>
    <row r="2207" spans="1:23" ht="45" x14ac:dyDescent="0.25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f t="shared" si="314"/>
        <v>41061.613298611112</v>
      </c>
      <c r="K2207">
        <v>1335987789</v>
      </c>
      <c r="L2207" s="14">
        <f t="shared" si="306"/>
        <v>41031.613298611112</v>
      </c>
      <c r="M2207" s="13">
        <f t="shared" si="307"/>
        <v>2012</v>
      </c>
      <c r="N2207" t="b">
        <v>0</v>
      </c>
      <c r="O2207">
        <v>27</v>
      </c>
      <c r="P2207" t="b">
        <v>1</v>
      </c>
      <c r="Q2207" t="s">
        <v>8279</v>
      </c>
      <c r="R2207" s="6">
        <f t="shared" si="308"/>
        <v>0.52</v>
      </c>
      <c r="S2207" s="10">
        <f t="shared" si="309"/>
        <v>42.222222222222221</v>
      </c>
      <c r="T2207" t="str">
        <f t="shared" si="310"/>
        <v>music/</v>
      </c>
      <c r="U2207" t="str">
        <f t="shared" si="311"/>
        <v>electronic music</v>
      </c>
      <c r="V2207">
        <f t="shared" si="312"/>
        <v>6</v>
      </c>
      <c r="W2207">
        <f t="shared" si="313"/>
        <v>22</v>
      </c>
    </row>
    <row r="2208" spans="1:23" ht="45" x14ac:dyDescent="0.25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f t="shared" si="314"/>
        <v>41015.048888888887</v>
      </c>
      <c r="K2208">
        <v>1333001424</v>
      </c>
      <c r="L2208" s="14">
        <f t="shared" si="306"/>
        <v>40997.048888888887</v>
      </c>
      <c r="M2208" s="13">
        <f t="shared" si="307"/>
        <v>2012</v>
      </c>
      <c r="N2208" t="b">
        <v>0</v>
      </c>
      <c r="O2208">
        <v>34</v>
      </c>
      <c r="P2208" t="b">
        <v>1</v>
      </c>
      <c r="Q2208" t="s">
        <v>8279</v>
      </c>
      <c r="R2208" s="6">
        <f t="shared" si="308"/>
        <v>2.7272727272727271E-2</v>
      </c>
      <c r="S2208" s="10">
        <f t="shared" si="309"/>
        <v>33.235294117647058</v>
      </c>
      <c r="T2208" t="str">
        <f t="shared" si="310"/>
        <v>music/</v>
      </c>
      <c r="U2208" t="str">
        <f t="shared" si="311"/>
        <v>electronic music</v>
      </c>
      <c r="V2208">
        <f t="shared" si="312"/>
        <v>6</v>
      </c>
      <c r="W2208">
        <f t="shared" si="313"/>
        <v>22</v>
      </c>
    </row>
    <row r="2209" spans="1:23" ht="45" x14ac:dyDescent="0.25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f t="shared" si="314"/>
        <v>41594.027465277773</v>
      </c>
      <c r="K2209">
        <v>1381984773</v>
      </c>
      <c r="L2209" s="14">
        <f t="shared" si="306"/>
        <v>41563.985798611109</v>
      </c>
      <c r="M2209" s="13">
        <f t="shared" si="307"/>
        <v>2013</v>
      </c>
      <c r="N2209" t="b">
        <v>0</v>
      </c>
      <c r="O2209">
        <v>7</v>
      </c>
      <c r="P2209" t="b">
        <v>1</v>
      </c>
      <c r="Q2209" t="s">
        <v>8279</v>
      </c>
      <c r="R2209" s="6">
        <f t="shared" si="308"/>
        <v>0</v>
      </c>
      <c r="S2209" s="10">
        <f t="shared" si="309"/>
        <v>285.71428571428572</v>
      </c>
      <c r="T2209" t="str">
        <f t="shared" si="310"/>
        <v>music/</v>
      </c>
      <c r="U2209" t="str">
        <f t="shared" si="311"/>
        <v>electronic music</v>
      </c>
      <c r="V2209">
        <f t="shared" si="312"/>
        <v>6</v>
      </c>
      <c r="W2209">
        <f t="shared" si="313"/>
        <v>22</v>
      </c>
    </row>
    <row r="2210" spans="1:23" ht="45" x14ac:dyDescent="0.25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f t="shared" si="314"/>
        <v>41005.958333333328</v>
      </c>
      <c r="K2210">
        <v>1328649026</v>
      </c>
      <c r="L2210" s="14">
        <f t="shared" si="306"/>
        <v>40946.673912037033</v>
      </c>
      <c r="M2210" s="13">
        <f t="shared" si="307"/>
        <v>2012</v>
      </c>
      <c r="N2210" t="b">
        <v>0</v>
      </c>
      <c r="O2210">
        <v>24</v>
      </c>
      <c r="P2210" t="b">
        <v>1</v>
      </c>
      <c r="Q2210" t="s">
        <v>8279</v>
      </c>
      <c r="R2210" s="6">
        <f t="shared" si="308"/>
        <v>1.6E-2</v>
      </c>
      <c r="S2210" s="10">
        <f t="shared" si="309"/>
        <v>42.333333333333336</v>
      </c>
      <c r="T2210" t="str">
        <f t="shared" si="310"/>
        <v>music/</v>
      </c>
      <c r="U2210" t="str">
        <f t="shared" si="311"/>
        <v>electronic music</v>
      </c>
      <c r="V2210">
        <f t="shared" si="312"/>
        <v>6</v>
      </c>
      <c r="W2210">
        <f t="shared" si="313"/>
        <v>22</v>
      </c>
    </row>
    <row r="2211" spans="1:23" ht="30" x14ac:dyDescent="0.25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f t="shared" si="314"/>
        <v>41743.75</v>
      </c>
      <c r="K2211">
        <v>1396524644</v>
      </c>
      <c r="L2211" s="14">
        <f t="shared" si="306"/>
        <v>41732.27134259259</v>
      </c>
      <c r="M2211" s="13">
        <f t="shared" si="307"/>
        <v>2014</v>
      </c>
      <c r="N2211" t="b">
        <v>0</v>
      </c>
      <c r="O2211">
        <v>15</v>
      </c>
      <c r="P2211" t="b">
        <v>1</v>
      </c>
      <c r="Q2211" t="s">
        <v>8279</v>
      </c>
      <c r="R2211" s="6">
        <f t="shared" si="308"/>
        <v>0.50800000000000001</v>
      </c>
      <c r="S2211" s="10">
        <f t="shared" si="309"/>
        <v>50.266666666666666</v>
      </c>
      <c r="T2211" t="str">
        <f t="shared" si="310"/>
        <v>music/</v>
      </c>
      <c r="U2211" t="str">
        <f t="shared" si="311"/>
        <v>electronic music</v>
      </c>
      <c r="V2211">
        <f t="shared" si="312"/>
        <v>6</v>
      </c>
      <c r="W2211">
        <f t="shared" si="313"/>
        <v>22</v>
      </c>
    </row>
    <row r="2212" spans="1:23" ht="45" x14ac:dyDescent="0.25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f t="shared" si="314"/>
        <v>41013.525000000001</v>
      </c>
      <c r="K2212">
        <v>1329442510</v>
      </c>
      <c r="L2212" s="14">
        <f t="shared" si="306"/>
        <v>40955.857754629629</v>
      </c>
      <c r="M2212" s="13">
        <f t="shared" si="307"/>
        <v>2012</v>
      </c>
      <c r="N2212" t="b">
        <v>0</v>
      </c>
      <c r="O2212">
        <v>72</v>
      </c>
      <c r="P2212" t="b">
        <v>1</v>
      </c>
      <c r="Q2212" t="s">
        <v>8279</v>
      </c>
      <c r="R2212" s="6">
        <f t="shared" si="308"/>
        <v>0.11425</v>
      </c>
      <c r="S2212" s="10">
        <f t="shared" si="309"/>
        <v>61.902777777777779</v>
      </c>
      <c r="T2212" t="str">
        <f t="shared" si="310"/>
        <v>music/</v>
      </c>
      <c r="U2212" t="str">
        <f t="shared" si="311"/>
        <v>electronic music</v>
      </c>
      <c r="V2212">
        <f t="shared" si="312"/>
        <v>6</v>
      </c>
      <c r="W2212">
        <f t="shared" si="313"/>
        <v>22</v>
      </c>
    </row>
    <row r="2213" spans="1:23" ht="45" x14ac:dyDescent="0.25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f t="shared" si="314"/>
        <v>41739.082638888889</v>
      </c>
      <c r="K2213">
        <v>1395168625</v>
      </c>
      <c r="L2213" s="14">
        <f t="shared" si="306"/>
        <v>41716.576678240737</v>
      </c>
      <c r="M2213" s="13">
        <f t="shared" si="307"/>
        <v>2014</v>
      </c>
      <c r="N2213" t="b">
        <v>0</v>
      </c>
      <c r="O2213">
        <v>120</v>
      </c>
      <c r="P2213" t="b">
        <v>1</v>
      </c>
      <c r="Q2213" t="s">
        <v>8279</v>
      </c>
      <c r="R2213" s="6">
        <f t="shared" si="308"/>
        <v>0.95599999999999996</v>
      </c>
      <c r="S2213" s="10">
        <f t="shared" si="309"/>
        <v>40.75</v>
      </c>
      <c r="T2213" t="str">
        <f t="shared" si="310"/>
        <v>music/</v>
      </c>
      <c r="U2213" t="str">
        <f t="shared" si="311"/>
        <v>electronic music</v>
      </c>
      <c r="V2213">
        <f t="shared" si="312"/>
        <v>6</v>
      </c>
      <c r="W2213">
        <f t="shared" si="313"/>
        <v>22</v>
      </c>
    </row>
    <row r="2214" spans="1:23" ht="45" x14ac:dyDescent="0.25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f t="shared" si="314"/>
        <v>41581.833333333328</v>
      </c>
      <c r="K2214">
        <v>1380650177</v>
      </c>
      <c r="L2214" s="14">
        <f t="shared" si="306"/>
        <v>41548.539085648146</v>
      </c>
      <c r="M2214" s="13">
        <f t="shared" si="307"/>
        <v>2013</v>
      </c>
      <c r="N2214" t="b">
        <v>0</v>
      </c>
      <c r="O2214">
        <v>123</v>
      </c>
      <c r="P2214" t="b">
        <v>1</v>
      </c>
      <c r="Q2214" t="s">
        <v>8279</v>
      </c>
      <c r="R2214" s="6">
        <f t="shared" si="308"/>
        <v>0.14383333333333334</v>
      </c>
      <c r="S2214" s="10">
        <f t="shared" si="309"/>
        <v>55.796747967479675</v>
      </c>
      <c r="T2214" t="str">
        <f t="shared" si="310"/>
        <v>music/</v>
      </c>
      <c r="U2214" t="str">
        <f t="shared" si="311"/>
        <v>electronic music</v>
      </c>
      <c r="V2214">
        <f t="shared" si="312"/>
        <v>6</v>
      </c>
      <c r="W2214">
        <f t="shared" si="313"/>
        <v>22</v>
      </c>
    </row>
    <row r="2215" spans="1:23" ht="45" x14ac:dyDescent="0.25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f t="shared" si="314"/>
        <v>42139.617812499993</v>
      </c>
      <c r="K2215">
        <v>1429127379</v>
      </c>
      <c r="L2215" s="14">
        <f t="shared" si="306"/>
        <v>42109.617812499993</v>
      </c>
      <c r="M2215" s="13">
        <f t="shared" si="307"/>
        <v>2015</v>
      </c>
      <c r="N2215" t="b">
        <v>0</v>
      </c>
      <c r="O2215">
        <v>1</v>
      </c>
      <c r="P2215" t="b">
        <v>1</v>
      </c>
      <c r="Q2215" t="s">
        <v>8279</v>
      </c>
      <c r="R2215" s="6">
        <f t="shared" si="308"/>
        <v>1</v>
      </c>
      <c r="S2215" s="10">
        <f t="shared" si="309"/>
        <v>10</v>
      </c>
      <c r="T2215" t="str">
        <f t="shared" si="310"/>
        <v>music/</v>
      </c>
      <c r="U2215" t="str">
        <f t="shared" si="311"/>
        <v>electronic music</v>
      </c>
      <c r="V2215">
        <f t="shared" si="312"/>
        <v>6</v>
      </c>
      <c r="W2215">
        <f t="shared" si="313"/>
        <v>22</v>
      </c>
    </row>
    <row r="2216" spans="1:23" ht="45" x14ac:dyDescent="0.25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f t="shared" si="314"/>
        <v>41676.58388888889</v>
      </c>
      <c r="K2216">
        <v>1389121248</v>
      </c>
      <c r="L2216" s="14">
        <f t="shared" si="306"/>
        <v>41646.58388888889</v>
      </c>
      <c r="M2216" s="13">
        <f t="shared" si="307"/>
        <v>2014</v>
      </c>
      <c r="N2216" t="b">
        <v>0</v>
      </c>
      <c r="O2216">
        <v>24</v>
      </c>
      <c r="P2216" t="b">
        <v>1</v>
      </c>
      <c r="Q2216" t="s">
        <v>8279</v>
      </c>
      <c r="R2216" s="6">
        <f t="shared" si="308"/>
        <v>1.9250166666666666</v>
      </c>
      <c r="S2216" s="10">
        <f t="shared" si="309"/>
        <v>73.125416666666666</v>
      </c>
      <c r="T2216" t="str">
        <f t="shared" si="310"/>
        <v>music/</v>
      </c>
      <c r="U2216" t="str">
        <f t="shared" si="311"/>
        <v>electronic music</v>
      </c>
      <c r="V2216">
        <f t="shared" si="312"/>
        <v>6</v>
      </c>
      <c r="W2216">
        <f t="shared" si="313"/>
        <v>22</v>
      </c>
    </row>
    <row r="2217" spans="1:23" ht="30" x14ac:dyDescent="0.25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f t="shared" si="314"/>
        <v>40981.082638888889</v>
      </c>
      <c r="K2217">
        <v>1329671572</v>
      </c>
      <c r="L2217" s="14">
        <f t="shared" si="306"/>
        <v>40958.508935185186</v>
      </c>
      <c r="M2217" s="13">
        <f t="shared" si="307"/>
        <v>2012</v>
      </c>
      <c r="N2217" t="b">
        <v>0</v>
      </c>
      <c r="O2217">
        <v>33</v>
      </c>
      <c r="P2217" t="b">
        <v>1</v>
      </c>
      <c r="Q2217" t="s">
        <v>8279</v>
      </c>
      <c r="R2217" s="6">
        <f t="shared" si="308"/>
        <v>0.5636363636363636</v>
      </c>
      <c r="S2217" s="10">
        <f t="shared" si="309"/>
        <v>26.060606060606062</v>
      </c>
      <c r="T2217" t="str">
        <f t="shared" si="310"/>
        <v>music/</v>
      </c>
      <c r="U2217" t="str">
        <f t="shared" si="311"/>
        <v>electronic music</v>
      </c>
      <c r="V2217">
        <f t="shared" si="312"/>
        <v>6</v>
      </c>
      <c r="W2217">
        <f t="shared" si="313"/>
        <v>22</v>
      </c>
    </row>
    <row r="2218" spans="1:23" ht="45" x14ac:dyDescent="0.25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f t="shared" si="314"/>
        <v>42208.543344907404</v>
      </c>
      <c r="K2218">
        <v>1436464945</v>
      </c>
      <c r="L2218" s="14">
        <f t="shared" si="306"/>
        <v>42194.543344907404</v>
      </c>
      <c r="M2218" s="13">
        <f t="shared" si="307"/>
        <v>2015</v>
      </c>
      <c r="N2218" t="b">
        <v>0</v>
      </c>
      <c r="O2218">
        <v>14</v>
      </c>
      <c r="P2218" t="b">
        <v>1</v>
      </c>
      <c r="Q2218" t="s">
        <v>8279</v>
      </c>
      <c r="R2218" s="6">
        <f t="shared" si="308"/>
        <v>5.6666666666666664E-2</v>
      </c>
      <c r="S2218" s="10">
        <f t="shared" si="309"/>
        <v>22.642857142857142</v>
      </c>
      <c r="T2218" t="str">
        <f t="shared" si="310"/>
        <v>music/</v>
      </c>
      <c r="U2218" t="str">
        <f t="shared" si="311"/>
        <v>electronic music</v>
      </c>
      <c r="V2218">
        <f t="shared" si="312"/>
        <v>6</v>
      </c>
      <c r="W2218">
        <f t="shared" si="313"/>
        <v>22</v>
      </c>
    </row>
    <row r="2219" spans="1:23" ht="45" x14ac:dyDescent="0.25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f t="shared" si="314"/>
        <v>42310.124999999993</v>
      </c>
      <c r="K2219">
        <v>1445539113</v>
      </c>
      <c r="L2219" s="14">
        <f t="shared" si="306"/>
        <v>42299.568437499998</v>
      </c>
      <c r="M2219" s="13">
        <f t="shared" si="307"/>
        <v>2015</v>
      </c>
      <c r="N2219" t="b">
        <v>0</v>
      </c>
      <c r="O2219">
        <v>9</v>
      </c>
      <c r="P2219" t="b">
        <v>1</v>
      </c>
      <c r="Q2219" t="s">
        <v>8279</v>
      </c>
      <c r="R2219" s="6">
        <f t="shared" si="308"/>
        <v>1.1904761904761904E-2</v>
      </c>
      <c r="S2219" s="10">
        <f t="shared" si="309"/>
        <v>47.222222222222221</v>
      </c>
      <c r="T2219" t="str">
        <f t="shared" si="310"/>
        <v>music/</v>
      </c>
      <c r="U2219" t="str">
        <f t="shared" si="311"/>
        <v>electronic music</v>
      </c>
      <c r="V2219">
        <f t="shared" si="312"/>
        <v>6</v>
      </c>
      <c r="W2219">
        <f t="shared" si="313"/>
        <v>22</v>
      </c>
    </row>
    <row r="2220" spans="1:23" ht="45" x14ac:dyDescent="0.25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f t="shared" si="314"/>
        <v>41149.791666666664</v>
      </c>
      <c r="K2220">
        <v>1344281383</v>
      </c>
      <c r="L2220" s="14">
        <f t="shared" si="306"/>
        <v>41127.603969907403</v>
      </c>
      <c r="M2220" s="13">
        <f t="shared" si="307"/>
        <v>2012</v>
      </c>
      <c r="N2220" t="b">
        <v>0</v>
      </c>
      <c r="O2220">
        <v>76</v>
      </c>
      <c r="P2220" t="b">
        <v>1</v>
      </c>
      <c r="Q2220" t="s">
        <v>8279</v>
      </c>
      <c r="R2220" s="6">
        <f t="shared" si="308"/>
        <v>0.22832999999999992</v>
      </c>
      <c r="S2220" s="10">
        <f t="shared" si="309"/>
        <v>32.324473684210524</v>
      </c>
      <c r="T2220" t="str">
        <f t="shared" si="310"/>
        <v>music/</v>
      </c>
      <c r="U2220" t="str">
        <f t="shared" si="311"/>
        <v>electronic music</v>
      </c>
      <c r="V2220">
        <f t="shared" si="312"/>
        <v>6</v>
      </c>
      <c r="W2220">
        <f t="shared" si="313"/>
        <v>22</v>
      </c>
    </row>
    <row r="2221" spans="1:23" ht="45" x14ac:dyDescent="0.25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f t="shared" si="314"/>
        <v>42235.510555555556</v>
      </c>
      <c r="K2221">
        <v>1437412512</v>
      </c>
      <c r="L2221" s="14">
        <f t="shared" si="306"/>
        <v>42205.510555555556</v>
      </c>
      <c r="M2221" s="13">
        <f t="shared" si="307"/>
        <v>2015</v>
      </c>
      <c r="N2221" t="b">
        <v>0</v>
      </c>
      <c r="O2221">
        <v>19</v>
      </c>
      <c r="P2221" t="b">
        <v>1</v>
      </c>
      <c r="Q2221" t="s">
        <v>8279</v>
      </c>
      <c r="R2221" s="6">
        <f t="shared" si="308"/>
        <v>1.4999999999999999E-2</v>
      </c>
      <c r="S2221" s="10">
        <f t="shared" si="309"/>
        <v>53.421052631578945</v>
      </c>
      <c r="T2221" t="str">
        <f t="shared" si="310"/>
        <v>music/</v>
      </c>
      <c r="U2221" t="str">
        <f t="shared" si="311"/>
        <v>electronic music</v>
      </c>
      <c r="V2221">
        <f t="shared" si="312"/>
        <v>6</v>
      </c>
      <c r="W2221">
        <f t="shared" si="313"/>
        <v>22</v>
      </c>
    </row>
    <row r="2222" spans="1:23" ht="45" x14ac:dyDescent="0.25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f t="shared" si="314"/>
        <v>41481.852268518516</v>
      </c>
      <c r="K2222">
        <v>1372296436</v>
      </c>
      <c r="L2222" s="14">
        <f t="shared" si="306"/>
        <v>41451.852268518516</v>
      </c>
      <c r="M2222" s="13">
        <f t="shared" si="307"/>
        <v>2013</v>
      </c>
      <c r="N2222" t="b">
        <v>0</v>
      </c>
      <c r="O2222">
        <v>69</v>
      </c>
      <c r="P2222" t="b">
        <v>1</v>
      </c>
      <c r="Q2222" t="s">
        <v>8279</v>
      </c>
      <c r="R2222" s="6">
        <f t="shared" si="308"/>
        <v>1.1428571428571429E-2</v>
      </c>
      <c r="S2222" s="10">
        <f t="shared" si="309"/>
        <v>51.304347826086953</v>
      </c>
      <c r="T2222" t="str">
        <f t="shared" si="310"/>
        <v>music/</v>
      </c>
      <c r="U2222" t="str">
        <f t="shared" si="311"/>
        <v>electronic music</v>
      </c>
      <c r="V2222">
        <f t="shared" si="312"/>
        <v>6</v>
      </c>
      <c r="W2222">
        <f t="shared" si="313"/>
        <v>22</v>
      </c>
    </row>
    <row r="2223" spans="1:23" ht="45" x14ac:dyDescent="0.25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f t="shared" si="314"/>
        <v>42482.791666666664</v>
      </c>
      <c r="K2223">
        <v>1458748809</v>
      </c>
      <c r="L2223" s="14">
        <f t="shared" si="306"/>
        <v>42452.458437499998</v>
      </c>
      <c r="M2223" s="13">
        <f t="shared" si="307"/>
        <v>2016</v>
      </c>
      <c r="N2223" t="b">
        <v>0</v>
      </c>
      <c r="O2223">
        <v>218</v>
      </c>
      <c r="P2223" t="b">
        <v>1</v>
      </c>
      <c r="Q2223" t="s">
        <v>8296</v>
      </c>
      <c r="R2223" s="6">
        <f t="shared" si="308"/>
        <v>8.1199999999999994E-2</v>
      </c>
      <c r="S2223" s="10">
        <f t="shared" si="309"/>
        <v>37.197247706422019</v>
      </c>
      <c r="T2223" t="str">
        <f t="shared" si="310"/>
        <v>games/</v>
      </c>
      <c r="U2223" t="str">
        <f t="shared" si="311"/>
        <v>tabletop games</v>
      </c>
      <c r="V2223">
        <f t="shared" si="312"/>
        <v>6</v>
      </c>
      <c r="W2223">
        <f t="shared" si="313"/>
        <v>20</v>
      </c>
    </row>
    <row r="2224" spans="1:23" ht="45" x14ac:dyDescent="0.25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f t="shared" si="314"/>
        <v>40936.579247685186</v>
      </c>
      <c r="K2224">
        <v>1325184847</v>
      </c>
      <c r="L2224" s="14">
        <f t="shared" si="306"/>
        <v>40906.579247685186</v>
      </c>
      <c r="M2224" s="13">
        <f t="shared" si="307"/>
        <v>2011</v>
      </c>
      <c r="N2224" t="b">
        <v>0</v>
      </c>
      <c r="O2224">
        <v>30</v>
      </c>
      <c r="P2224" t="b">
        <v>1</v>
      </c>
      <c r="Q2224" t="s">
        <v>8296</v>
      </c>
      <c r="R2224" s="6">
        <f t="shared" si="308"/>
        <v>0.626</v>
      </c>
      <c r="S2224" s="10">
        <f t="shared" si="309"/>
        <v>27.1</v>
      </c>
      <c r="T2224" t="str">
        <f t="shared" si="310"/>
        <v>games/</v>
      </c>
      <c r="U2224" t="str">
        <f t="shared" si="311"/>
        <v>tabletop games</v>
      </c>
      <c r="V2224">
        <f t="shared" si="312"/>
        <v>6</v>
      </c>
      <c r="W2224">
        <f t="shared" si="313"/>
        <v>20</v>
      </c>
    </row>
    <row r="2225" spans="1:23" ht="45" x14ac:dyDescent="0.25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f t="shared" si="314"/>
        <v>42182.432500000003</v>
      </c>
      <c r="K2225">
        <v>1432826568</v>
      </c>
      <c r="L2225" s="14">
        <f t="shared" si="306"/>
        <v>42152.432500000003</v>
      </c>
      <c r="M2225" s="13">
        <f t="shared" si="307"/>
        <v>2015</v>
      </c>
      <c r="N2225" t="b">
        <v>0</v>
      </c>
      <c r="O2225">
        <v>100</v>
      </c>
      <c r="P2225" t="b">
        <v>1</v>
      </c>
      <c r="Q2225" t="s">
        <v>8296</v>
      </c>
      <c r="R2225" s="6">
        <f t="shared" si="308"/>
        <v>5.8000000000000003E-2</v>
      </c>
      <c r="S2225" s="10">
        <f t="shared" si="309"/>
        <v>206.31</v>
      </c>
      <c r="T2225" t="str">
        <f t="shared" si="310"/>
        <v>games/</v>
      </c>
      <c r="U2225" t="str">
        <f t="shared" si="311"/>
        <v>tabletop games</v>
      </c>
      <c r="V2225">
        <f t="shared" si="312"/>
        <v>6</v>
      </c>
      <c r="W2225">
        <f t="shared" si="313"/>
        <v>20</v>
      </c>
    </row>
    <row r="2226" spans="1:23" ht="45" x14ac:dyDescent="0.25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f t="shared" si="314"/>
        <v>42672.583333333336</v>
      </c>
      <c r="K2226">
        <v>1475337675</v>
      </c>
      <c r="L2226" s="14">
        <f t="shared" si="306"/>
        <v>42644.459201388883</v>
      </c>
      <c r="M2226" s="13">
        <f t="shared" si="307"/>
        <v>2016</v>
      </c>
      <c r="N2226" t="b">
        <v>0</v>
      </c>
      <c r="O2226">
        <v>296</v>
      </c>
      <c r="P2226" t="b">
        <v>1</v>
      </c>
      <c r="Q2226" t="s">
        <v>8296</v>
      </c>
      <c r="R2226" s="6">
        <f t="shared" si="308"/>
        <v>1.4315</v>
      </c>
      <c r="S2226" s="10">
        <f t="shared" si="309"/>
        <v>82.145270270270274</v>
      </c>
      <c r="T2226" t="str">
        <f t="shared" si="310"/>
        <v>games/</v>
      </c>
      <c r="U2226" t="str">
        <f t="shared" si="311"/>
        <v>tabletop games</v>
      </c>
      <c r="V2226">
        <f t="shared" si="312"/>
        <v>6</v>
      </c>
      <c r="W2226">
        <f t="shared" si="313"/>
        <v>20</v>
      </c>
    </row>
    <row r="2227" spans="1:23" ht="45" x14ac:dyDescent="0.25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f t="shared" si="314"/>
        <v>41903.583506944444</v>
      </c>
      <c r="K2227">
        <v>1408734015</v>
      </c>
      <c r="L2227" s="14">
        <f t="shared" si="306"/>
        <v>41873.583506944444</v>
      </c>
      <c r="M2227" s="13">
        <f t="shared" si="307"/>
        <v>2014</v>
      </c>
      <c r="N2227" t="b">
        <v>0</v>
      </c>
      <c r="O2227">
        <v>1204</v>
      </c>
      <c r="P2227" t="b">
        <v>1</v>
      </c>
      <c r="Q2227" t="s">
        <v>8296</v>
      </c>
      <c r="R2227" s="6">
        <f t="shared" si="308"/>
        <v>8.4483338095238096</v>
      </c>
      <c r="S2227" s="10">
        <f t="shared" si="309"/>
        <v>164.79651993355483</v>
      </c>
      <c r="T2227" t="str">
        <f t="shared" si="310"/>
        <v>games/</v>
      </c>
      <c r="U2227" t="str">
        <f t="shared" si="311"/>
        <v>tabletop games</v>
      </c>
      <c r="V2227">
        <f t="shared" si="312"/>
        <v>6</v>
      </c>
      <c r="W2227">
        <f t="shared" si="313"/>
        <v>20</v>
      </c>
    </row>
    <row r="2228" spans="1:23" ht="45" x14ac:dyDescent="0.25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f t="shared" si="314"/>
        <v>42411.999305555553</v>
      </c>
      <c r="K2228">
        <v>1452625822</v>
      </c>
      <c r="L2228" s="14">
        <f t="shared" si="306"/>
        <v>42381.590532407405</v>
      </c>
      <c r="M2228" s="13">
        <f t="shared" si="307"/>
        <v>2016</v>
      </c>
      <c r="N2228" t="b">
        <v>0</v>
      </c>
      <c r="O2228">
        <v>321</v>
      </c>
      <c r="P2228" t="b">
        <v>1</v>
      </c>
      <c r="Q2228" t="s">
        <v>8296</v>
      </c>
      <c r="R2228" s="6">
        <f t="shared" si="308"/>
        <v>8.4628333333333403E-2</v>
      </c>
      <c r="S2228" s="10">
        <f t="shared" si="309"/>
        <v>60.820280373831778</v>
      </c>
      <c r="T2228" t="str">
        <f t="shared" si="310"/>
        <v>games/</v>
      </c>
      <c r="U2228" t="str">
        <f t="shared" si="311"/>
        <v>tabletop games</v>
      </c>
      <c r="V2228">
        <f t="shared" si="312"/>
        <v>6</v>
      </c>
      <c r="W2228">
        <f t="shared" si="313"/>
        <v>20</v>
      </c>
    </row>
    <row r="2229" spans="1:23" ht="45" x14ac:dyDescent="0.25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f t="shared" si="314"/>
        <v>41591.640682870369</v>
      </c>
      <c r="K2229">
        <v>1381778555</v>
      </c>
      <c r="L2229" s="14">
        <f t="shared" si="306"/>
        <v>41561.599016203698</v>
      </c>
      <c r="M2229" s="13">
        <f t="shared" si="307"/>
        <v>2013</v>
      </c>
      <c r="N2229" t="b">
        <v>0</v>
      </c>
      <c r="O2229">
        <v>301</v>
      </c>
      <c r="P2229" t="b">
        <v>1</v>
      </c>
      <c r="Q2229" t="s">
        <v>8296</v>
      </c>
      <c r="R2229" s="6">
        <f t="shared" si="308"/>
        <v>0.57376923076923081</v>
      </c>
      <c r="S2229" s="10">
        <f t="shared" si="309"/>
        <v>67.970099667774093</v>
      </c>
      <c r="T2229" t="str">
        <f t="shared" si="310"/>
        <v>games/</v>
      </c>
      <c r="U2229" t="str">
        <f t="shared" si="311"/>
        <v>tabletop games</v>
      </c>
      <c r="V2229">
        <f t="shared" si="312"/>
        <v>6</v>
      </c>
      <c r="W2229">
        <f t="shared" si="313"/>
        <v>20</v>
      </c>
    </row>
    <row r="2230" spans="1:23" ht="45" x14ac:dyDescent="0.25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f t="shared" si="314"/>
        <v>42232.069861111107</v>
      </c>
      <c r="K2230">
        <v>1437115236</v>
      </c>
      <c r="L2230" s="14">
        <f t="shared" si="306"/>
        <v>42202.069861111107</v>
      </c>
      <c r="M2230" s="13">
        <f t="shared" si="307"/>
        <v>2015</v>
      </c>
      <c r="N2230" t="b">
        <v>0</v>
      </c>
      <c r="O2230">
        <v>144</v>
      </c>
      <c r="P2230" t="b">
        <v>1</v>
      </c>
      <c r="Q2230" t="s">
        <v>8296</v>
      </c>
      <c r="R2230" s="6">
        <f t="shared" si="308"/>
        <v>10.744899999999999</v>
      </c>
      <c r="S2230" s="10">
        <f t="shared" si="309"/>
        <v>81.561805555555551</v>
      </c>
      <c r="T2230" t="str">
        <f t="shared" si="310"/>
        <v>games/</v>
      </c>
      <c r="U2230" t="str">
        <f t="shared" si="311"/>
        <v>tabletop games</v>
      </c>
      <c r="V2230">
        <f t="shared" si="312"/>
        <v>6</v>
      </c>
      <c r="W2230">
        <f t="shared" si="313"/>
        <v>20</v>
      </c>
    </row>
    <row r="2231" spans="1:23" ht="45" x14ac:dyDescent="0.25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f t="shared" si="314"/>
        <v>41519.958333333328</v>
      </c>
      <c r="K2231">
        <v>1375113391</v>
      </c>
      <c r="L2231" s="14">
        <f t="shared" si="306"/>
        <v>41484.455914351849</v>
      </c>
      <c r="M2231" s="13">
        <f t="shared" si="307"/>
        <v>2013</v>
      </c>
      <c r="N2231" t="b">
        <v>0</v>
      </c>
      <c r="O2231">
        <v>539</v>
      </c>
      <c r="P2231" t="b">
        <v>1</v>
      </c>
      <c r="Q2231" t="s">
        <v>8296</v>
      </c>
      <c r="R2231" s="6">
        <f t="shared" si="308"/>
        <v>0.71047553669495755</v>
      </c>
      <c r="S2231" s="10">
        <f t="shared" si="309"/>
        <v>25.42547309833024</v>
      </c>
      <c r="T2231" t="str">
        <f t="shared" si="310"/>
        <v>games/</v>
      </c>
      <c r="U2231" t="str">
        <f t="shared" si="311"/>
        <v>tabletop games</v>
      </c>
      <c r="V2231">
        <f t="shared" si="312"/>
        <v>6</v>
      </c>
      <c r="W2231">
        <f t="shared" si="313"/>
        <v>20</v>
      </c>
    </row>
    <row r="2232" spans="1:23" ht="45" x14ac:dyDescent="0.25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f t="shared" si="314"/>
        <v>41754.672766203701</v>
      </c>
      <c r="K2232">
        <v>1395868127</v>
      </c>
      <c r="L2232" s="14">
        <f t="shared" si="306"/>
        <v>41724.672766203701</v>
      </c>
      <c r="M2232" s="13">
        <f t="shared" si="307"/>
        <v>2014</v>
      </c>
      <c r="N2232" t="b">
        <v>0</v>
      </c>
      <c r="O2232">
        <v>498</v>
      </c>
      <c r="P2232" t="b">
        <v>1</v>
      </c>
      <c r="Q2232" t="s">
        <v>8296</v>
      </c>
      <c r="R2232" s="6">
        <f t="shared" si="308"/>
        <v>0.2595294117647059</v>
      </c>
      <c r="S2232" s="10">
        <f t="shared" si="309"/>
        <v>21.497991967871485</v>
      </c>
      <c r="T2232" t="str">
        <f t="shared" si="310"/>
        <v>games/</v>
      </c>
      <c r="U2232" t="str">
        <f t="shared" si="311"/>
        <v>tabletop games</v>
      </c>
      <c r="V2232">
        <f t="shared" si="312"/>
        <v>6</v>
      </c>
      <c r="W2232">
        <f t="shared" si="313"/>
        <v>20</v>
      </c>
    </row>
    <row r="2233" spans="1:23" ht="45" x14ac:dyDescent="0.25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f t="shared" si="314"/>
        <v>41450</v>
      </c>
      <c r="K2233">
        <v>1369864301</v>
      </c>
      <c r="L2233" s="14">
        <f t="shared" si="306"/>
        <v>41423.702557870369</v>
      </c>
      <c r="M2233" s="13">
        <f t="shared" si="307"/>
        <v>2013</v>
      </c>
      <c r="N2233" t="b">
        <v>0</v>
      </c>
      <c r="O2233">
        <v>1113</v>
      </c>
      <c r="P2233" t="b">
        <v>1</v>
      </c>
      <c r="Q2233" t="s">
        <v>8296</v>
      </c>
      <c r="R2233" s="6">
        <f t="shared" si="308"/>
        <v>11.121296000000001</v>
      </c>
      <c r="S2233" s="10">
        <f t="shared" si="309"/>
        <v>27.226630727762803</v>
      </c>
      <c r="T2233" t="str">
        <f t="shared" si="310"/>
        <v>games/</v>
      </c>
      <c r="U2233" t="str">
        <f t="shared" si="311"/>
        <v>tabletop games</v>
      </c>
      <c r="V2233">
        <f t="shared" si="312"/>
        <v>6</v>
      </c>
      <c r="W2233">
        <f t="shared" si="313"/>
        <v>20</v>
      </c>
    </row>
    <row r="2234" spans="1:23" ht="45" x14ac:dyDescent="0.25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f t="shared" si="314"/>
        <v>41838.916666666664</v>
      </c>
      <c r="K2234">
        <v>1402945408</v>
      </c>
      <c r="L2234" s="14">
        <f t="shared" si="306"/>
        <v>41806.585740740738</v>
      </c>
      <c r="M2234" s="13">
        <f t="shared" si="307"/>
        <v>2014</v>
      </c>
      <c r="N2234" t="b">
        <v>0</v>
      </c>
      <c r="O2234">
        <v>988</v>
      </c>
      <c r="P2234" t="b">
        <v>1</v>
      </c>
      <c r="Q2234" t="s">
        <v>8296</v>
      </c>
      <c r="R2234" s="6">
        <f t="shared" si="308"/>
        <v>3.9580000000000002</v>
      </c>
      <c r="S2234" s="10">
        <f t="shared" si="309"/>
        <v>25.091093117408906</v>
      </c>
      <c r="T2234" t="str">
        <f t="shared" si="310"/>
        <v>games/</v>
      </c>
      <c r="U2234" t="str">
        <f t="shared" si="311"/>
        <v>tabletop games</v>
      </c>
      <c r="V2234">
        <f t="shared" si="312"/>
        <v>6</v>
      </c>
      <c r="W2234">
        <f t="shared" si="313"/>
        <v>20</v>
      </c>
    </row>
    <row r="2235" spans="1:23" ht="45" x14ac:dyDescent="0.25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f t="shared" si="314"/>
        <v>42351.791666666664</v>
      </c>
      <c r="K2235">
        <v>1448269539</v>
      </c>
      <c r="L2235" s="14">
        <f t="shared" si="306"/>
        <v>42331.170590277776</v>
      </c>
      <c r="M2235" s="13">
        <f t="shared" si="307"/>
        <v>2015</v>
      </c>
      <c r="N2235" t="b">
        <v>0</v>
      </c>
      <c r="O2235">
        <v>391</v>
      </c>
      <c r="P2235" t="b">
        <v>1</v>
      </c>
      <c r="Q2235" t="s">
        <v>8296</v>
      </c>
      <c r="R2235" s="6">
        <f t="shared" si="308"/>
        <v>2.3203999999999998</v>
      </c>
      <c r="S2235" s="10">
        <f t="shared" si="309"/>
        <v>21.230179028132991</v>
      </c>
      <c r="T2235" t="str">
        <f t="shared" si="310"/>
        <v>games/</v>
      </c>
      <c r="U2235" t="str">
        <f t="shared" si="311"/>
        <v>tabletop games</v>
      </c>
      <c r="V2235">
        <f t="shared" si="312"/>
        <v>6</v>
      </c>
      <c r="W2235">
        <f t="shared" si="313"/>
        <v>20</v>
      </c>
    </row>
    <row r="2236" spans="1:23" ht="45" x14ac:dyDescent="0.25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f t="shared" si="314"/>
        <v>42740.616284722222</v>
      </c>
      <c r="K2236">
        <v>1481053647</v>
      </c>
      <c r="L2236" s="14">
        <f t="shared" si="306"/>
        <v>42710.616284722222</v>
      </c>
      <c r="M2236" s="13">
        <f t="shared" si="307"/>
        <v>2016</v>
      </c>
      <c r="N2236" t="b">
        <v>0</v>
      </c>
      <c r="O2236">
        <v>28</v>
      </c>
      <c r="P2236" t="b">
        <v>1</v>
      </c>
      <c r="Q2236" t="s">
        <v>8296</v>
      </c>
      <c r="R2236" s="6">
        <f t="shared" si="308"/>
        <v>10.65</v>
      </c>
      <c r="S2236" s="10">
        <f t="shared" si="309"/>
        <v>41.607142857142854</v>
      </c>
      <c r="T2236" t="str">
        <f t="shared" si="310"/>
        <v>games/</v>
      </c>
      <c r="U2236" t="str">
        <f t="shared" si="311"/>
        <v>tabletop games</v>
      </c>
      <c r="V2236">
        <f t="shared" si="312"/>
        <v>6</v>
      </c>
      <c r="W2236">
        <f t="shared" si="313"/>
        <v>20</v>
      </c>
    </row>
    <row r="2237" spans="1:23" ht="30" x14ac:dyDescent="0.25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f t="shared" si="314"/>
        <v>42091.772118055553</v>
      </c>
      <c r="K2237">
        <v>1424997111</v>
      </c>
      <c r="L2237" s="14">
        <f t="shared" si="306"/>
        <v>42061.813784722217</v>
      </c>
      <c r="M2237" s="13">
        <f t="shared" si="307"/>
        <v>2015</v>
      </c>
      <c r="N2237" t="b">
        <v>0</v>
      </c>
      <c r="O2237">
        <v>147</v>
      </c>
      <c r="P2237" t="b">
        <v>1</v>
      </c>
      <c r="Q2237" t="s">
        <v>8296</v>
      </c>
      <c r="R2237" s="6">
        <f t="shared" si="308"/>
        <v>0.5331538461538462</v>
      </c>
      <c r="S2237" s="10">
        <f t="shared" si="309"/>
        <v>135.58503401360545</v>
      </c>
      <c r="T2237" t="str">
        <f t="shared" si="310"/>
        <v>games/</v>
      </c>
      <c r="U2237" t="str">
        <f t="shared" si="311"/>
        <v>tabletop games</v>
      </c>
      <c r="V2237">
        <f t="shared" si="312"/>
        <v>6</v>
      </c>
      <c r="W2237">
        <f t="shared" si="313"/>
        <v>20</v>
      </c>
    </row>
    <row r="2238" spans="1:23" ht="30" x14ac:dyDescent="0.25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f t="shared" si="314"/>
        <v>42401.408831018511</v>
      </c>
      <c r="K2238">
        <v>1451746123</v>
      </c>
      <c r="L2238" s="14">
        <f t="shared" si="306"/>
        <v>42371.408831018511</v>
      </c>
      <c r="M2238" s="13">
        <f t="shared" si="307"/>
        <v>2016</v>
      </c>
      <c r="N2238" t="b">
        <v>0</v>
      </c>
      <c r="O2238">
        <v>680</v>
      </c>
      <c r="P2238" t="b">
        <v>1</v>
      </c>
      <c r="Q2238" t="s">
        <v>8296</v>
      </c>
      <c r="R2238" s="6">
        <f t="shared" si="308"/>
        <v>4.3710714285714287</v>
      </c>
      <c r="S2238" s="10">
        <f t="shared" si="309"/>
        <v>22.116176470588236</v>
      </c>
      <c r="T2238" t="str">
        <f t="shared" si="310"/>
        <v>games/</v>
      </c>
      <c r="U2238" t="str">
        <f t="shared" si="311"/>
        <v>tabletop games</v>
      </c>
      <c r="V2238">
        <f t="shared" si="312"/>
        <v>6</v>
      </c>
      <c r="W2238">
        <f t="shared" si="313"/>
        <v>20</v>
      </c>
    </row>
    <row r="2239" spans="1:23" ht="45" x14ac:dyDescent="0.25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f t="shared" si="314"/>
        <v>41955.124305555553</v>
      </c>
      <c r="K2239">
        <v>1412294683</v>
      </c>
      <c r="L2239" s="14">
        <f t="shared" si="306"/>
        <v>41914.794942129629</v>
      </c>
      <c r="M2239" s="13">
        <f t="shared" si="307"/>
        <v>2014</v>
      </c>
      <c r="N2239" t="b">
        <v>0</v>
      </c>
      <c r="O2239">
        <v>983</v>
      </c>
      <c r="P2239" t="b">
        <v>1</v>
      </c>
      <c r="Q2239" t="s">
        <v>8296</v>
      </c>
      <c r="R2239" s="6">
        <f t="shared" si="308"/>
        <v>2.5292777777777777</v>
      </c>
      <c r="S2239" s="10">
        <f t="shared" si="309"/>
        <v>64.625635808748726</v>
      </c>
      <c r="T2239" t="str">
        <f t="shared" si="310"/>
        <v>games/</v>
      </c>
      <c r="U2239" t="str">
        <f t="shared" si="311"/>
        <v>tabletop games</v>
      </c>
      <c r="V2239">
        <f t="shared" si="312"/>
        <v>6</v>
      </c>
      <c r="W2239">
        <f t="shared" si="313"/>
        <v>20</v>
      </c>
    </row>
    <row r="2240" spans="1:23" ht="30" x14ac:dyDescent="0.25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f t="shared" si="314"/>
        <v>42804.41337962963</v>
      </c>
      <c r="K2240">
        <v>1486565716</v>
      </c>
      <c r="L2240" s="14">
        <f t="shared" si="306"/>
        <v>42774.41337962963</v>
      </c>
      <c r="M2240" s="13">
        <f t="shared" si="307"/>
        <v>2017</v>
      </c>
      <c r="N2240" t="b">
        <v>0</v>
      </c>
      <c r="O2240">
        <v>79</v>
      </c>
      <c r="P2240" t="b">
        <v>1</v>
      </c>
      <c r="Q2240" t="s">
        <v>8296</v>
      </c>
      <c r="R2240" s="6">
        <f t="shared" si="308"/>
        <v>0.374</v>
      </c>
      <c r="S2240" s="10">
        <f t="shared" si="309"/>
        <v>69.569620253164558</v>
      </c>
      <c r="T2240" t="str">
        <f t="shared" si="310"/>
        <v>games/</v>
      </c>
      <c r="U2240" t="str">
        <f t="shared" si="311"/>
        <v>tabletop games</v>
      </c>
      <c r="V2240">
        <f t="shared" si="312"/>
        <v>6</v>
      </c>
      <c r="W2240">
        <f t="shared" si="313"/>
        <v>20</v>
      </c>
    </row>
    <row r="2241" spans="1:23" ht="30" x14ac:dyDescent="0.25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f t="shared" si="314"/>
        <v>41608.959722222222</v>
      </c>
      <c r="K2241">
        <v>1382742014</v>
      </c>
      <c r="L2241" s="14">
        <f t="shared" si="306"/>
        <v>41572.750162037039</v>
      </c>
      <c r="M2241" s="13">
        <f t="shared" si="307"/>
        <v>2013</v>
      </c>
      <c r="N2241" t="b">
        <v>0</v>
      </c>
      <c r="O2241">
        <v>426</v>
      </c>
      <c r="P2241" t="b">
        <v>1</v>
      </c>
      <c r="Q2241" t="s">
        <v>8296</v>
      </c>
      <c r="R2241" s="6">
        <f t="shared" si="308"/>
        <v>0.28026679999999993</v>
      </c>
      <c r="S2241" s="10">
        <f t="shared" si="309"/>
        <v>75.133028169014082</v>
      </c>
      <c r="T2241" t="str">
        <f t="shared" si="310"/>
        <v>games/</v>
      </c>
      <c r="U2241" t="str">
        <f t="shared" si="311"/>
        <v>tabletop games</v>
      </c>
      <c r="V2241">
        <f t="shared" si="312"/>
        <v>6</v>
      </c>
      <c r="W2241">
        <f t="shared" si="313"/>
        <v>20</v>
      </c>
    </row>
    <row r="2242" spans="1:23" ht="45" x14ac:dyDescent="0.25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f t="shared" si="314"/>
        <v>42482.617407407401</v>
      </c>
      <c r="K2242">
        <v>1458762544</v>
      </c>
      <c r="L2242" s="14">
        <f t="shared" si="306"/>
        <v>42452.617407407401</v>
      </c>
      <c r="M2242" s="13">
        <f t="shared" si="307"/>
        <v>2016</v>
      </c>
      <c r="N2242" t="b">
        <v>0</v>
      </c>
      <c r="O2242">
        <v>96</v>
      </c>
      <c r="P2242" t="b">
        <v>1</v>
      </c>
      <c r="Q2242" t="s">
        <v>8296</v>
      </c>
      <c r="R2242" s="6">
        <f t="shared" si="308"/>
        <v>1.7068000000000001</v>
      </c>
      <c r="S2242" s="10">
        <f t="shared" si="309"/>
        <v>140.97916666666666</v>
      </c>
      <c r="T2242" t="str">
        <f t="shared" si="310"/>
        <v>games/</v>
      </c>
      <c r="U2242" t="str">
        <f t="shared" si="311"/>
        <v>tabletop games</v>
      </c>
      <c r="V2242">
        <f t="shared" si="312"/>
        <v>6</v>
      </c>
      <c r="W2242">
        <f t="shared" si="313"/>
        <v>20</v>
      </c>
    </row>
    <row r="2243" spans="1:23" ht="45" x14ac:dyDescent="0.25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f t="shared" si="314"/>
        <v>42796.619212962956</v>
      </c>
      <c r="K2243">
        <v>1485892300</v>
      </c>
      <c r="L2243" s="14">
        <f t="shared" ref="L2243:L2306" si="315">(K2243/86400)+25569+(-5/24)</f>
        <v>42766.619212962956</v>
      </c>
      <c r="M2243" s="13">
        <f t="shared" ref="M2243:M2306" si="316">YEAR(L2243)</f>
        <v>2017</v>
      </c>
      <c r="N2243" t="b">
        <v>0</v>
      </c>
      <c r="O2243">
        <v>163</v>
      </c>
      <c r="P2243" t="b">
        <v>1</v>
      </c>
      <c r="Q2243" t="s">
        <v>8296</v>
      </c>
      <c r="R2243" s="6">
        <f t="shared" ref="R2243:R2306" si="317">(E2243-D2243)/D2243</f>
        <v>7.0640000000000001</v>
      </c>
      <c r="S2243" s="10">
        <f t="shared" ref="S2243:S2306" si="318">E2243/O2243</f>
        <v>49.472392638036808</v>
      </c>
      <c r="T2243" t="str">
        <f t="shared" ref="T2243:T2306" si="319">LEFT(Q2243,V2243)</f>
        <v>games/</v>
      </c>
      <c r="U2243" t="str">
        <f t="shared" ref="U2243:U2306" si="320">RIGHT(Q2243, W2243-V2243)</f>
        <v>tabletop games</v>
      </c>
      <c r="V2243">
        <f t="shared" ref="V2243:V2306" si="321">FIND("/",Q2243)</f>
        <v>6</v>
      </c>
      <c r="W2243">
        <f t="shared" ref="W2243:W2306" si="322">LEN(Q2243)</f>
        <v>20</v>
      </c>
    </row>
    <row r="2244" spans="1:23" ht="30" x14ac:dyDescent="0.25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f t="shared" ref="J2244:J2307" si="323">(I2244/86400)+25569+(-5/24)</f>
        <v>41604.918055555558</v>
      </c>
      <c r="K2244">
        <v>1382449733</v>
      </c>
      <c r="L2244" s="14">
        <f t="shared" si="315"/>
        <v>41569.367280092592</v>
      </c>
      <c r="M2244" s="13">
        <f t="shared" si="316"/>
        <v>2013</v>
      </c>
      <c r="N2244" t="b">
        <v>0</v>
      </c>
      <c r="O2244">
        <v>2525</v>
      </c>
      <c r="P2244" t="b">
        <v>1</v>
      </c>
      <c r="Q2244" t="s">
        <v>8296</v>
      </c>
      <c r="R2244" s="6">
        <f t="shared" si="317"/>
        <v>12.600976000000001</v>
      </c>
      <c r="S2244" s="10">
        <f t="shared" si="318"/>
        <v>53.865251485148519</v>
      </c>
      <c r="T2244" t="str">
        <f t="shared" si="319"/>
        <v>games/</v>
      </c>
      <c r="U2244" t="str">
        <f t="shared" si="320"/>
        <v>tabletop games</v>
      </c>
      <c r="V2244">
        <f t="shared" si="321"/>
        <v>6</v>
      </c>
      <c r="W2244">
        <f t="shared" si="322"/>
        <v>20</v>
      </c>
    </row>
    <row r="2245" spans="1:23" ht="45" x14ac:dyDescent="0.25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f t="shared" si="323"/>
        <v>42806.916666666664</v>
      </c>
      <c r="K2245">
        <v>1488823290</v>
      </c>
      <c r="L2245" s="14">
        <f t="shared" si="315"/>
        <v>42800.542708333327</v>
      </c>
      <c r="M2245" s="13">
        <f t="shared" si="316"/>
        <v>2017</v>
      </c>
      <c r="N2245" t="b">
        <v>0</v>
      </c>
      <c r="O2245">
        <v>2035</v>
      </c>
      <c r="P2245" t="b">
        <v>1</v>
      </c>
      <c r="Q2245" t="s">
        <v>8296</v>
      </c>
      <c r="R2245" s="6">
        <f t="shared" si="317"/>
        <v>9301.5</v>
      </c>
      <c r="S2245" s="10">
        <f t="shared" si="318"/>
        <v>4.5712530712530715</v>
      </c>
      <c r="T2245" t="str">
        <f t="shared" si="319"/>
        <v>games/</v>
      </c>
      <c r="U2245" t="str">
        <f t="shared" si="320"/>
        <v>tabletop games</v>
      </c>
      <c r="V2245">
        <f t="shared" si="321"/>
        <v>6</v>
      </c>
      <c r="W2245">
        <f t="shared" si="322"/>
        <v>20</v>
      </c>
    </row>
    <row r="2246" spans="1:23" ht="45" x14ac:dyDescent="0.25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f t="shared" si="323"/>
        <v>42659.645833333336</v>
      </c>
      <c r="K2246">
        <v>1475609946</v>
      </c>
      <c r="L2246" s="14">
        <f t="shared" si="315"/>
        <v>42647.610486111109</v>
      </c>
      <c r="M2246" s="13">
        <f t="shared" si="316"/>
        <v>2016</v>
      </c>
      <c r="N2246" t="b">
        <v>0</v>
      </c>
      <c r="O2246">
        <v>290</v>
      </c>
      <c r="P2246" t="b">
        <v>1</v>
      </c>
      <c r="Q2246" t="s">
        <v>8296</v>
      </c>
      <c r="R2246" s="6">
        <f t="shared" si="317"/>
        <v>2.7702</v>
      </c>
      <c r="S2246" s="10">
        <f t="shared" si="318"/>
        <v>65.00344827586207</v>
      </c>
      <c r="T2246" t="str">
        <f t="shared" si="319"/>
        <v>games/</v>
      </c>
      <c r="U2246" t="str">
        <f t="shared" si="320"/>
        <v>tabletop games</v>
      </c>
      <c r="V2246">
        <f t="shared" si="321"/>
        <v>6</v>
      </c>
      <c r="W2246">
        <f t="shared" si="322"/>
        <v>20</v>
      </c>
    </row>
    <row r="2247" spans="1:23" ht="45" x14ac:dyDescent="0.25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f t="shared" si="323"/>
        <v>41691.541666666664</v>
      </c>
      <c r="K2247">
        <v>1390323617</v>
      </c>
      <c r="L2247" s="14">
        <f t="shared" si="315"/>
        <v>41660.500196759254</v>
      </c>
      <c r="M2247" s="13">
        <f t="shared" si="316"/>
        <v>2014</v>
      </c>
      <c r="N2247" t="b">
        <v>0</v>
      </c>
      <c r="O2247">
        <v>1980</v>
      </c>
      <c r="P2247" t="b">
        <v>1</v>
      </c>
      <c r="Q2247" t="s">
        <v>8296</v>
      </c>
      <c r="R2247" s="6">
        <f t="shared" si="317"/>
        <v>25.47025</v>
      </c>
      <c r="S2247" s="10">
        <f t="shared" si="318"/>
        <v>53.475252525252522</v>
      </c>
      <c r="T2247" t="str">
        <f t="shared" si="319"/>
        <v>games/</v>
      </c>
      <c r="U2247" t="str">
        <f t="shared" si="320"/>
        <v>tabletop games</v>
      </c>
      <c r="V2247">
        <f t="shared" si="321"/>
        <v>6</v>
      </c>
      <c r="W2247">
        <f t="shared" si="322"/>
        <v>20</v>
      </c>
    </row>
    <row r="2248" spans="1:23" ht="45" x14ac:dyDescent="0.25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f t="shared" si="323"/>
        <v>42251.583449074074</v>
      </c>
      <c r="K2248">
        <v>1438801210</v>
      </c>
      <c r="L2248" s="14">
        <f t="shared" si="315"/>
        <v>42221.583449074074</v>
      </c>
      <c r="M2248" s="13">
        <f t="shared" si="316"/>
        <v>2015</v>
      </c>
      <c r="N2248" t="b">
        <v>0</v>
      </c>
      <c r="O2248">
        <v>57</v>
      </c>
      <c r="P2248" t="b">
        <v>1</v>
      </c>
      <c r="Q2248" t="s">
        <v>8296</v>
      </c>
      <c r="R2248" s="6">
        <f t="shared" si="317"/>
        <v>1.1999999999999999E-3</v>
      </c>
      <c r="S2248" s="10">
        <f t="shared" si="318"/>
        <v>43.912280701754383</v>
      </c>
      <c r="T2248" t="str">
        <f t="shared" si="319"/>
        <v>games/</v>
      </c>
      <c r="U2248" t="str">
        <f t="shared" si="320"/>
        <v>tabletop games</v>
      </c>
      <c r="V2248">
        <f t="shared" si="321"/>
        <v>6</v>
      </c>
      <c r="W2248">
        <f t="shared" si="322"/>
        <v>20</v>
      </c>
    </row>
    <row r="2249" spans="1:23" ht="30" x14ac:dyDescent="0.25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f t="shared" si="323"/>
        <v>42214.457928240743</v>
      </c>
      <c r="K2249">
        <v>1436975965</v>
      </c>
      <c r="L2249" s="14">
        <f t="shared" si="315"/>
        <v>42200.457928240743</v>
      </c>
      <c r="M2249" s="13">
        <f t="shared" si="316"/>
        <v>2015</v>
      </c>
      <c r="N2249" t="b">
        <v>0</v>
      </c>
      <c r="O2249">
        <v>380</v>
      </c>
      <c r="P2249" t="b">
        <v>1</v>
      </c>
      <c r="Q2249" t="s">
        <v>8296</v>
      </c>
      <c r="R2249" s="6">
        <f t="shared" si="317"/>
        <v>4.4540540540540539E-2</v>
      </c>
      <c r="S2249" s="10">
        <f t="shared" si="318"/>
        <v>50.852631578947367</v>
      </c>
      <c r="T2249" t="str">
        <f t="shared" si="319"/>
        <v>games/</v>
      </c>
      <c r="U2249" t="str">
        <f t="shared" si="320"/>
        <v>tabletop games</v>
      </c>
      <c r="V2249">
        <f t="shared" si="321"/>
        <v>6</v>
      </c>
      <c r="W2249">
        <f t="shared" si="322"/>
        <v>20</v>
      </c>
    </row>
    <row r="2250" spans="1:23" ht="45" x14ac:dyDescent="0.25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f t="shared" si="323"/>
        <v>42718.667569444442</v>
      </c>
      <c r="K2250">
        <v>1479157278</v>
      </c>
      <c r="L2250" s="14">
        <f t="shared" si="315"/>
        <v>42688.667569444442</v>
      </c>
      <c r="M2250" s="13">
        <f t="shared" si="316"/>
        <v>2016</v>
      </c>
      <c r="N2250" t="b">
        <v>0</v>
      </c>
      <c r="O2250">
        <v>128</v>
      </c>
      <c r="P2250" t="b">
        <v>1</v>
      </c>
      <c r="Q2250" t="s">
        <v>8296</v>
      </c>
      <c r="R2250" s="6">
        <f t="shared" si="317"/>
        <v>7.2142857142857147E-2</v>
      </c>
      <c r="S2250" s="10">
        <f t="shared" si="318"/>
        <v>58.6328125</v>
      </c>
      <c r="T2250" t="str">
        <f t="shared" si="319"/>
        <v>games/</v>
      </c>
      <c r="U2250" t="str">
        <f t="shared" si="320"/>
        <v>tabletop games</v>
      </c>
      <c r="V2250">
        <f t="shared" si="321"/>
        <v>6</v>
      </c>
      <c r="W2250">
        <f t="shared" si="322"/>
        <v>20</v>
      </c>
    </row>
    <row r="2251" spans="1:23" ht="30" x14ac:dyDescent="0.25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f t="shared" si="323"/>
        <v>41366.453298611108</v>
      </c>
      <c r="K2251">
        <v>1362329565</v>
      </c>
      <c r="L2251" s="14">
        <f t="shared" si="315"/>
        <v>41336.49496527778</v>
      </c>
      <c r="M2251" s="13">
        <f t="shared" si="316"/>
        <v>2013</v>
      </c>
      <c r="N2251" t="b">
        <v>0</v>
      </c>
      <c r="O2251">
        <v>180</v>
      </c>
      <c r="P2251" t="b">
        <v>1</v>
      </c>
      <c r="Q2251" t="s">
        <v>8296</v>
      </c>
      <c r="R2251" s="6">
        <f t="shared" si="317"/>
        <v>0.68771428571428572</v>
      </c>
      <c r="S2251" s="10">
        <f t="shared" si="318"/>
        <v>32.81666666666667</v>
      </c>
      <c r="T2251" t="str">
        <f t="shared" si="319"/>
        <v>games/</v>
      </c>
      <c r="U2251" t="str">
        <f t="shared" si="320"/>
        <v>tabletop games</v>
      </c>
      <c r="V2251">
        <f t="shared" si="321"/>
        <v>6</v>
      </c>
      <c r="W2251">
        <f t="shared" si="322"/>
        <v>20</v>
      </c>
    </row>
    <row r="2252" spans="1:23" ht="45" x14ac:dyDescent="0.25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f t="shared" si="323"/>
        <v>42706.838807870365</v>
      </c>
      <c r="K2252">
        <v>1478131673</v>
      </c>
      <c r="L2252" s="14">
        <f t="shared" si="315"/>
        <v>42676.7971412037</v>
      </c>
      <c r="M2252" s="13">
        <f t="shared" si="316"/>
        <v>2016</v>
      </c>
      <c r="N2252" t="b">
        <v>0</v>
      </c>
      <c r="O2252">
        <v>571</v>
      </c>
      <c r="P2252" t="b">
        <v>1</v>
      </c>
      <c r="Q2252" t="s">
        <v>8296</v>
      </c>
      <c r="R2252" s="6">
        <f t="shared" si="317"/>
        <v>8.7511200000000002</v>
      </c>
      <c r="S2252" s="10">
        <f t="shared" si="318"/>
        <v>426.93169877408059</v>
      </c>
      <c r="T2252" t="str">
        <f t="shared" si="319"/>
        <v>games/</v>
      </c>
      <c r="U2252" t="str">
        <f t="shared" si="320"/>
        <v>tabletop games</v>
      </c>
      <c r="V2252">
        <f t="shared" si="321"/>
        <v>6</v>
      </c>
      <c r="W2252">
        <f t="shared" si="322"/>
        <v>20</v>
      </c>
    </row>
    <row r="2253" spans="1:23" ht="45" x14ac:dyDescent="0.25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f t="shared" si="323"/>
        <v>41867.137465277774</v>
      </c>
      <c r="K2253">
        <v>1406362677</v>
      </c>
      <c r="L2253" s="14">
        <f t="shared" si="315"/>
        <v>41846.137465277774</v>
      </c>
      <c r="M2253" s="13">
        <f t="shared" si="316"/>
        <v>2014</v>
      </c>
      <c r="N2253" t="b">
        <v>0</v>
      </c>
      <c r="O2253">
        <v>480</v>
      </c>
      <c r="P2253" t="b">
        <v>1</v>
      </c>
      <c r="Q2253" t="s">
        <v>8296</v>
      </c>
      <c r="R2253" s="6">
        <f t="shared" si="317"/>
        <v>0.34449294117647067</v>
      </c>
      <c r="S2253" s="10">
        <f t="shared" si="318"/>
        <v>23.808729166666669</v>
      </c>
      <c r="T2253" t="str">
        <f t="shared" si="319"/>
        <v>games/</v>
      </c>
      <c r="U2253" t="str">
        <f t="shared" si="320"/>
        <v>tabletop games</v>
      </c>
      <c r="V2253">
        <f t="shared" si="321"/>
        <v>6</v>
      </c>
      <c r="W2253">
        <f t="shared" si="322"/>
        <v>20</v>
      </c>
    </row>
    <row r="2254" spans="1:23" ht="45" x14ac:dyDescent="0.25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f t="shared" si="323"/>
        <v>42588.119652777772</v>
      </c>
      <c r="K2254">
        <v>1469173938</v>
      </c>
      <c r="L2254" s="14">
        <f t="shared" si="315"/>
        <v>42573.119652777772</v>
      </c>
      <c r="M2254" s="13">
        <f t="shared" si="316"/>
        <v>2016</v>
      </c>
      <c r="N2254" t="b">
        <v>0</v>
      </c>
      <c r="O2254">
        <v>249</v>
      </c>
      <c r="P2254" t="b">
        <v>1</v>
      </c>
      <c r="Q2254" t="s">
        <v>8296</v>
      </c>
      <c r="R2254" s="6">
        <f t="shared" si="317"/>
        <v>1.7227777777777777</v>
      </c>
      <c r="S2254" s="10">
        <f t="shared" si="318"/>
        <v>98.413654618473899</v>
      </c>
      <c r="T2254" t="str">
        <f t="shared" si="319"/>
        <v>games/</v>
      </c>
      <c r="U2254" t="str">
        <f t="shared" si="320"/>
        <v>tabletop games</v>
      </c>
      <c r="V2254">
        <f t="shared" si="321"/>
        <v>6</v>
      </c>
      <c r="W2254">
        <f t="shared" si="322"/>
        <v>20</v>
      </c>
    </row>
    <row r="2255" spans="1:23" ht="45" x14ac:dyDescent="0.25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f t="shared" si="323"/>
        <v>42326.46466435185</v>
      </c>
      <c r="K2255">
        <v>1445267347</v>
      </c>
      <c r="L2255" s="14">
        <f t="shared" si="315"/>
        <v>42296.422997685186</v>
      </c>
      <c r="M2255" s="13">
        <f t="shared" si="316"/>
        <v>2015</v>
      </c>
      <c r="N2255" t="b">
        <v>0</v>
      </c>
      <c r="O2255">
        <v>84</v>
      </c>
      <c r="P2255" t="b">
        <v>1</v>
      </c>
      <c r="Q2255" t="s">
        <v>8296</v>
      </c>
      <c r="R2255" s="6">
        <f t="shared" si="317"/>
        <v>0.12687499999999999</v>
      </c>
      <c r="S2255" s="10">
        <f t="shared" si="318"/>
        <v>107.32142857142857</v>
      </c>
      <c r="T2255" t="str">
        <f t="shared" si="319"/>
        <v>games/</v>
      </c>
      <c r="U2255" t="str">
        <f t="shared" si="320"/>
        <v>tabletop games</v>
      </c>
      <c r="V2255">
        <f t="shared" si="321"/>
        <v>6</v>
      </c>
      <c r="W2255">
        <f t="shared" si="322"/>
        <v>20</v>
      </c>
    </row>
    <row r="2256" spans="1:23" ht="30" x14ac:dyDescent="0.25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f t="shared" si="323"/>
        <v>42759.439444444441</v>
      </c>
      <c r="K2256">
        <v>1484667168</v>
      </c>
      <c r="L2256" s="14">
        <f t="shared" si="315"/>
        <v>42752.439444444441</v>
      </c>
      <c r="M2256" s="13">
        <f t="shared" si="316"/>
        <v>2017</v>
      </c>
      <c r="N2256" t="b">
        <v>0</v>
      </c>
      <c r="O2256">
        <v>197</v>
      </c>
      <c r="P2256" t="b">
        <v>1</v>
      </c>
      <c r="Q2256" t="s">
        <v>8296</v>
      </c>
      <c r="R2256" s="6">
        <f t="shared" si="317"/>
        <v>3.5979999999999999</v>
      </c>
      <c r="S2256" s="10">
        <f t="shared" si="318"/>
        <v>11.67005076142132</v>
      </c>
      <c r="T2256" t="str">
        <f t="shared" si="319"/>
        <v>games/</v>
      </c>
      <c r="U2256" t="str">
        <f t="shared" si="320"/>
        <v>tabletop games</v>
      </c>
      <c r="V2256">
        <f t="shared" si="321"/>
        <v>6</v>
      </c>
      <c r="W2256">
        <f t="shared" si="322"/>
        <v>20</v>
      </c>
    </row>
    <row r="2257" spans="1:23" ht="30" x14ac:dyDescent="0.25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f t="shared" si="323"/>
        <v>42497.743645833332</v>
      </c>
      <c r="K2257">
        <v>1460069451</v>
      </c>
      <c r="L2257" s="14">
        <f t="shared" si="315"/>
        <v>42467.743645833332</v>
      </c>
      <c r="M2257" s="13">
        <f t="shared" si="316"/>
        <v>2016</v>
      </c>
      <c r="N2257" t="b">
        <v>0</v>
      </c>
      <c r="O2257">
        <v>271</v>
      </c>
      <c r="P2257" t="b">
        <v>1</v>
      </c>
      <c r="Q2257" t="s">
        <v>8296</v>
      </c>
      <c r="R2257" s="6">
        <f t="shared" si="317"/>
        <v>1.8665822784810127</v>
      </c>
      <c r="S2257" s="10">
        <f t="shared" si="318"/>
        <v>41.782287822878232</v>
      </c>
      <c r="T2257" t="str">
        <f t="shared" si="319"/>
        <v>games/</v>
      </c>
      <c r="U2257" t="str">
        <f t="shared" si="320"/>
        <v>tabletop games</v>
      </c>
      <c r="V2257">
        <f t="shared" si="321"/>
        <v>6</v>
      </c>
      <c r="W2257">
        <f t="shared" si="322"/>
        <v>20</v>
      </c>
    </row>
    <row r="2258" spans="1:23" ht="45" x14ac:dyDescent="0.25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f t="shared" si="323"/>
        <v>42696.243587962956</v>
      </c>
      <c r="K2258">
        <v>1478602246</v>
      </c>
      <c r="L2258" s="14">
        <f t="shared" si="315"/>
        <v>42682.243587962956</v>
      </c>
      <c r="M2258" s="13">
        <f t="shared" si="316"/>
        <v>2016</v>
      </c>
      <c r="N2258" t="b">
        <v>0</v>
      </c>
      <c r="O2258">
        <v>50</v>
      </c>
      <c r="P2258" t="b">
        <v>1</v>
      </c>
      <c r="Q2258" t="s">
        <v>8296</v>
      </c>
      <c r="R2258" s="6">
        <f t="shared" si="317"/>
        <v>1.2270833333333333</v>
      </c>
      <c r="S2258" s="10">
        <f t="shared" si="318"/>
        <v>21.38</v>
      </c>
      <c r="T2258" t="str">
        <f t="shared" si="319"/>
        <v>games/</v>
      </c>
      <c r="U2258" t="str">
        <f t="shared" si="320"/>
        <v>tabletop games</v>
      </c>
      <c r="V2258">
        <f t="shared" si="321"/>
        <v>6</v>
      </c>
      <c r="W2258">
        <f t="shared" si="322"/>
        <v>20</v>
      </c>
    </row>
    <row r="2259" spans="1:23" ht="45" x14ac:dyDescent="0.25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f t="shared" si="323"/>
        <v>42540.749999999993</v>
      </c>
      <c r="K2259">
        <v>1463351329</v>
      </c>
      <c r="L2259" s="14">
        <f t="shared" si="315"/>
        <v>42505.728344907409</v>
      </c>
      <c r="M2259" s="13">
        <f t="shared" si="316"/>
        <v>2016</v>
      </c>
      <c r="N2259" t="b">
        <v>0</v>
      </c>
      <c r="O2259">
        <v>169</v>
      </c>
      <c r="P2259" t="b">
        <v>1</v>
      </c>
      <c r="Q2259" t="s">
        <v>8296</v>
      </c>
      <c r="R2259" s="6">
        <f t="shared" si="317"/>
        <v>5.3613999999999997</v>
      </c>
      <c r="S2259" s="10">
        <f t="shared" si="318"/>
        <v>94.103550295857985</v>
      </c>
      <c r="T2259" t="str">
        <f t="shared" si="319"/>
        <v>games/</v>
      </c>
      <c r="U2259" t="str">
        <f t="shared" si="320"/>
        <v>tabletop games</v>
      </c>
      <c r="V2259">
        <f t="shared" si="321"/>
        <v>6</v>
      </c>
      <c r="W2259">
        <f t="shared" si="322"/>
        <v>20</v>
      </c>
    </row>
    <row r="2260" spans="1:23" ht="30" x14ac:dyDescent="0.25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f t="shared" si="323"/>
        <v>42166.542673611104</v>
      </c>
      <c r="K2260">
        <v>1431453687</v>
      </c>
      <c r="L2260" s="14">
        <f t="shared" si="315"/>
        <v>42136.542673611104</v>
      </c>
      <c r="M2260" s="13">
        <f t="shared" si="316"/>
        <v>2015</v>
      </c>
      <c r="N2260" t="b">
        <v>0</v>
      </c>
      <c r="O2260">
        <v>205</v>
      </c>
      <c r="P2260" t="b">
        <v>1</v>
      </c>
      <c r="Q2260" t="s">
        <v>8296</v>
      </c>
      <c r="R2260" s="6">
        <f t="shared" si="317"/>
        <v>0.46500000000000002</v>
      </c>
      <c r="S2260" s="10">
        <f t="shared" si="318"/>
        <v>15.721951219512196</v>
      </c>
      <c r="T2260" t="str">
        <f t="shared" si="319"/>
        <v>games/</v>
      </c>
      <c r="U2260" t="str">
        <f t="shared" si="320"/>
        <v>tabletop games</v>
      </c>
      <c r="V2260">
        <f t="shared" si="321"/>
        <v>6</v>
      </c>
      <c r="W2260">
        <f t="shared" si="322"/>
        <v>20</v>
      </c>
    </row>
    <row r="2261" spans="1:23" ht="45" x14ac:dyDescent="0.25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f t="shared" si="323"/>
        <v>42712.59648148148</v>
      </c>
      <c r="K2261">
        <v>1480360736</v>
      </c>
      <c r="L2261" s="14">
        <f t="shared" si="315"/>
        <v>42702.59648148148</v>
      </c>
      <c r="M2261" s="13">
        <f t="shared" si="316"/>
        <v>2016</v>
      </c>
      <c r="N2261" t="b">
        <v>0</v>
      </c>
      <c r="O2261">
        <v>206</v>
      </c>
      <c r="P2261" t="b">
        <v>1</v>
      </c>
      <c r="Q2261" t="s">
        <v>8296</v>
      </c>
      <c r="R2261" s="6">
        <f t="shared" si="317"/>
        <v>17.670999999999999</v>
      </c>
      <c r="S2261" s="10">
        <f t="shared" si="318"/>
        <v>90.635922330097088</v>
      </c>
      <c r="T2261" t="str">
        <f t="shared" si="319"/>
        <v>games/</v>
      </c>
      <c r="U2261" t="str">
        <f t="shared" si="320"/>
        <v>tabletop games</v>
      </c>
      <c r="V2261">
        <f t="shared" si="321"/>
        <v>6</v>
      </c>
      <c r="W2261">
        <f t="shared" si="322"/>
        <v>20</v>
      </c>
    </row>
    <row r="2262" spans="1:23" ht="45" x14ac:dyDescent="0.25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f t="shared" si="323"/>
        <v>41724.766782407409</v>
      </c>
      <c r="K2262">
        <v>1393287850</v>
      </c>
      <c r="L2262" s="14">
        <f t="shared" si="315"/>
        <v>41694.808449074073</v>
      </c>
      <c r="M2262" s="13">
        <f t="shared" si="316"/>
        <v>2014</v>
      </c>
      <c r="N2262" t="b">
        <v>0</v>
      </c>
      <c r="O2262">
        <v>84</v>
      </c>
      <c r="P2262" t="b">
        <v>1</v>
      </c>
      <c r="Q2262" t="s">
        <v>8296</v>
      </c>
      <c r="R2262" s="6">
        <f t="shared" si="317"/>
        <v>2.2692000000000001</v>
      </c>
      <c r="S2262" s="10">
        <f t="shared" si="318"/>
        <v>97.297619047619051</v>
      </c>
      <c r="T2262" t="str">
        <f t="shared" si="319"/>
        <v>games/</v>
      </c>
      <c r="U2262" t="str">
        <f t="shared" si="320"/>
        <v>tabletop games</v>
      </c>
      <c r="V2262">
        <f t="shared" si="321"/>
        <v>6</v>
      </c>
      <c r="W2262">
        <f t="shared" si="322"/>
        <v>20</v>
      </c>
    </row>
    <row r="2263" spans="1:23" ht="45" x14ac:dyDescent="0.25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f t="shared" si="323"/>
        <v>42780.516435185178</v>
      </c>
      <c r="K2263">
        <v>1485278620</v>
      </c>
      <c r="L2263" s="14">
        <f t="shared" si="315"/>
        <v>42759.516435185178</v>
      </c>
      <c r="M2263" s="13">
        <f t="shared" si="316"/>
        <v>2017</v>
      </c>
      <c r="N2263" t="b">
        <v>0</v>
      </c>
      <c r="O2263">
        <v>210</v>
      </c>
      <c r="P2263" t="b">
        <v>1</v>
      </c>
      <c r="Q2263" t="s">
        <v>8296</v>
      </c>
      <c r="R2263" s="6">
        <f t="shared" si="317"/>
        <v>6.7949999999999999</v>
      </c>
      <c r="S2263" s="10">
        <f t="shared" si="318"/>
        <v>37.11904761904762</v>
      </c>
      <c r="T2263" t="str">
        <f t="shared" si="319"/>
        <v>games/</v>
      </c>
      <c r="U2263" t="str">
        <f t="shared" si="320"/>
        <v>tabletop games</v>
      </c>
      <c r="V2263">
        <f t="shared" si="321"/>
        <v>6</v>
      </c>
      <c r="W2263">
        <f t="shared" si="322"/>
        <v>20</v>
      </c>
    </row>
    <row r="2264" spans="1:23" ht="30" x14ac:dyDescent="0.25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f t="shared" si="323"/>
        <v>41960.791666666664</v>
      </c>
      <c r="K2264">
        <v>1413295358</v>
      </c>
      <c r="L2264" s="14">
        <f t="shared" si="315"/>
        <v>41926.376828703702</v>
      </c>
      <c r="M2264" s="13">
        <f t="shared" si="316"/>
        <v>2014</v>
      </c>
      <c r="N2264" t="b">
        <v>0</v>
      </c>
      <c r="O2264">
        <v>181</v>
      </c>
      <c r="P2264" t="b">
        <v>1</v>
      </c>
      <c r="Q2264" t="s">
        <v>8296</v>
      </c>
      <c r="R2264" s="6">
        <f t="shared" si="317"/>
        <v>0.5415151515151515</v>
      </c>
      <c r="S2264" s="10">
        <f t="shared" si="318"/>
        <v>28.104972375690608</v>
      </c>
      <c r="T2264" t="str">
        <f t="shared" si="319"/>
        <v>games/</v>
      </c>
      <c r="U2264" t="str">
        <f t="shared" si="320"/>
        <v>tabletop games</v>
      </c>
      <c r="V2264">
        <f t="shared" si="321"/>
        <v>6</v>
      </c>
      <c r="W2264">
        <f t="shared" si="322"/>
        <v>20</v>
      </c>
    </row>
    <row r="2265" spans="1:23" ht="45" x14ac:dyDescent="0.25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f t="shared" si="323"/>
        <v>42035.623993055553</v>
      </c>
      <c r="K2265">
        <v>1420919913</v>
      </c>
      <c r="L2265" s="14">
        <f t="shared" si="315"/>
        <v>42014.623993055553</v>
      </c>
      <c r="M2265" s="13">
        <f t="shared" si="316"/>
        <v>2015</v>
      </c>
      <c r="N2265" t="b">
        <v>0</v>
      </c>
      <c r="O2265">
        <v>60</v>
      </c>
      <c r="P2265" t="b">
        <v>1</v>
      </c>
      <c r="Q2265" t="s">
        <v>8296</v>
      </c>
      <c r="R2265" s="6">
        <f t="shared" si="317"/>
        <v>0.15546666666666667</v>
      </c>
      <c r="S2265" s="10">
        <f t="shared" si="318"/>
        <v>144.43333333333334</v>
      </c>
      <c r="T2265" t="str">
        <f t="shared" si="319"/>
        <v>games/</v>
      </c>
      <c r="U2265" t="str">
        <f t="shared" si="320"/>
        <v>tabletop games</v>
      </c>
      <c r="V2265">
        <f t="shared" si="321"/>
        <v>6</v>
      </c>
      <c r="W2265">
        <f t="shared" si="322"/>
        <v>20</v>
      </c>
    </row>
    <row r="2266" spans="1:23" ht="45" x14ac:dyDescent="0.25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f t="shared" si="323"/>
        <v>42512.916666666664</v>
      </c>
      <c r="K2266">
        <v>1462543114</v>
      </c>
      <c r="L2266" s="14">
        <f t="shared" si="315"/>
        <v>42496.374004629623</v>
      </c>
      <c r="M2266" s="13">
        <f t="shared" si="316"/>
        <v>2016</v>
      </c>
      <c r="N2266" t="b">
        <v>0</v>
      </c>
      <c r="O2266">
        <v>445</v>
      </c>
      <c r="P2266" t="b">
        <v>1</v>
      </c>
      <c r="Q2266" t="s">
        <v>8296</v>
      </c>
      <c r="R2266" s="6">
        <f t="shared" si="317"/>
        <v>0.80033333333333334</v>
      </c>
      <c r="S2266" s="10">
        <f t="shared" si="318"/>
        <v>24.274157303370785</v>
      </c>
      <c r="T2266" t="str">
        <f t="shared" si="319"/>
        <v>games/</v>
      </c>
      <c r="U2266" t="str">
        <f t="shared" si="320"/>
        <v>tabletop games</v>
      </c>
      <c r="V2266">
        <f t="shared" si="321"/>
        <v>6</v>
      </c>
      <c r="W2266">
        <f t="shared" si="322"/>
        <v>20</v>
      </c>
    </row>
    <row r="2267" spans="1:23" ht="45" x14ac:dyDescent="0.25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f t="shared" si="323"/>
        <v>42696.644756944443</v>
      </c>
      <c r="K2267">
        <v>1479241707</v>
      </c>
      <c r="L2267" s="14">
        <f t="shared" si="315"/>
        <v>42689.644756944443</v>
      </c>
      <c r="M2267" s="13">
        <f t="shared" si="316"/>
        <v>2016</v>
      </c>
      <c r="N2267" t="b">
        <v>0</v>
      </c>
      <c r="O2267">
        <v>17</v>
      </c>
      <c r="P2267" t="b">
        <v>1</v>
      </c>
      <c r="Q2267" t="s">
        <v>8296</v>
      </c>
      <c r="R2267" s="6">
        <f t="shared" si="317"/>
        <v>1.9850000000000001</v>
      </c>
      <c r="S2267" s="10">
        <f t="shared" si="318"/>
        <v>35.117647058823529</v>
      </c>
      <c r="T2267" t="str">
        <f t="shared" si="319"/>
        <v>games/</v>
      </c>
      <c r="U2267" t="str">
        <f t="shared" si="320"/>
        <v>tabletop games</v>
      </c>
      <c r="V2267">
        <f t="shared" si="321"/>
        <v>6</v>
      </c>
      <c r="W2267">
        <f t="shared" si="322"/>
        <v>20</v>
      </c>
    </row>
    <row r="2268" spans="1:23" ht="30" x14ac:dyDescent="0.25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f t="shared" si="323"/>
        <v>42486.874999999993</v>
      </c>
      <c r="K2268">
        <v>1460235592</v>
      </c>
      <c r="L2268" s="14">
        <f t="shared" si="315"/>
        <v>42469.666574074072</v>
      </c>
      <c r="M2268" s="13">
        <f t="shared" si="316"/>
        <v>2016</v>
      </c>
      <c r="N2268" t="b">
        <v>0</v>
      </c>
      <c r="O2268">
        <v>194</v>
      </c>
      <c r="P2268" t="b">
        <v>1</v>
      </c>
      <c r="Q2268" t="s">
        <v>8296</v>
      </c>
      <c r="R2268" s="6">
        <f t="shared" si="317"/>
        <v>2.2026666666666666</v>
      </c>
      <c r="S2268" s="10">
        <f t="shared" si="318"/>
        <v>24.762886597938145</v>
      </c>
      <c r="T2268" t="str">
        <f t="shared" si="319"/>
        <v>games/</v>
      </c>
      <c r="U2268" t="str">
        <f t="shared" si="320"/>
        <v>tabletop games</v>
      </c>
      <c r="V2268">
        <f t="shared" si="321"/>
        <v>6</v>
      </c>
      <c r="W2268">
        <f t="shared" si="322"/>
        <v>20</v>
      </c>
    </row>
    <row r="2269" spans="1:23" ht="45" x14ac:dyDescent="0.25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f t="shared" si="323"/>
        <v>41993.833333333336</v>
      </c>
      <c r="K2269">
        <v>1416945297</v>
      </c>
      <c r="L2269" s="14">
        <f t="shared" si="315"/>
        <v>41968.621493055551</v>
      </c>
      <c r="M2269" s="13">
        <f t="shared" si="316"/>
        <v>2014</v>
      </c>
      <c r="N2269" t="b">
        <v>0</v>
      </c>
      <c r="O2269">
        <v>404</v>
      </c>
      <c r="P2269" t="b">
        <v>1</v>
      </c>
      <c r="Q2269" t="s">
        <v>8296</v>
      </c>
      <c r="R2269" s="6">
        <f t="shared" si="317"/>
        <v>2.80525</v>
      </c>
      <c r="S2269" s="10">
        <f t="shared" si="318"/>
        <v>188.37871287128712</v>
      </c>
      <c r="T2269" t="str">
        <f t="shared" si="319"/>
        <v>games/</v>
      </c>
      <c r="U2269" t="str">
        <f t="shared" si="320"/>
        <v>tabletop games</v>
      </c>
      <c r="V2269">
        <f t="shared" si="321"/>
        <v>6</v>
      </c>
      <c r="W2269">
        <f t="shared" si="322"/>
        <v>20</v>
      </c>
    </row>
    <row r="2270" spans="1:23" ht="45" x14ac:dyDescent="0.25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f t="shared" si="323"/>
        <v>42805.874016203707</v>
      </c>
      <c r="K2270">
        <v>1486691915</v>
      </c>
      <c r="L2270" s="14">
        <f t="shared" si="315"/>
        <v>42775.874016203707</v>
      </c>
      <c r="M2270" s="13">
        <f t="shared" si="316"/>
        <v>2017</v>
      </c>
      <c r="N2270" t="b">
        <v>0</v>
      </c>
      <c r="O2270">
        <v>194</v>
      </c>
      <c r="P2270" t="b">
        <v>1</v>
      </c>
      <c r="Q2270" t="s">
        <v>8296</v>
      </c>
      <c r="R2270" s="6">
        <f t="shared" si="317"/>
        <v>2.5999999999999999E-2</v>
      </c>
      <c r="S2270" s="10">
        <f t="shared" si="318"/>
        <v>148.08247422680412</v>
      </c>
      <c r="T2270" t="str">
        <f t="shared" si="319"/>
        <v>games/</v>
      </c>
      <c r="U2270" t="str">
        <f t="shared" si="320"/>
        <v>tabletop games</v>
      </c>
      <c r="V2270">
        <f t="shared" si="321"/>
        <v>6</v>
      </c>
      <c r="W2270">
        <f t="shared" si="322"/>
        <v>20</v>
      </c>
    </row>
    <row r="2271" spans="1:23" ht="45" x14ac:dyDescent="0.25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f t="shared" si="323"/>
        <v>42800.999999999993</v>
      </c>
      <c r="K2271">
        <v>1486745663</v>
      </c>
      <c r="L2271" s="14">
        <f t="shared" si="315"/>
        <v>42776.496099537035</v>
      </c>
      <c r="M2271" s="13">
        <f t="shared" si="316"/>
        <v>2017</v>
      </c>
      <c r="N2271" t="b">
        <v>0</v>
      </c>
      <c r="O2271">
        <v>902</v>
      </c>
      <c r="P2271" t="b">
        <v>1</v>
      </c>
      <c r="Q2271" t="s">
        <v>8296</v>
      </c>
      <c r="R2271" s="6">
        <f t="shared" si="317"/>
        <v>17.016400000000001</v>
      </c>
      <c r="S2271" s="10">
        <f t="shared" si="318"/>
        <v>49.934589800443462</v>
      </c>
      <c r="T2271" t="str">
        <f t="shared" si="319"/>
        <v>games/</v>
      </c>
      <c r="U2271" t="str">
        <f t="shared" si="320"/>
        <v>tabletop games</v>
      </c>
      <c r="V2271">
        <f t="shared" si="321"/>
        <v>6</v>
      </c>
      <c r="W2271">
        <f t="shared" si="322"/>
        <v>20</v>
      </c>
    </row>
    <row r="2272" spans="1:23" ht="45" x14ac:dyDescent="0.25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f t="shared" si="323"/>
        <v>42745.707638888889</v>
      </c>
      <c r="K2272">
        <v>1482353513</v>
      </c>
      <c r="L2272" s="14">
        <f t="shared" si="315"/>
        <v>42725.661030092589</v>
      </c>
      <c r="M2272" s="13">
        <f t="shared" si="316"/>
        <v>2016</v>
      </c>
      <c r="N2272" t="b">
        <v>0</v>
      </c>
      <c r="O2272">
        <v>1670</v>
      </c>
      <c r="P2272" t="b">
        <v>1</v>
      </c>
      <c r="Q2272" t="s">
        <v>8296</v>
      </c>
      <c r="R2272" s="6">
        <f t="shared" si="317"/>
        <v>6.2024800000000004</v>
      </c>
      <c r="S2272" s="10">
        <f t="shared" si="318"/>
        <v>107.82155688622754</v>
      </c>
      <c r="T2272" t="str">
        <f t="shared" si="319"/>
        <v>games/</v>
      </c>
      <c r="U2272" t="str">
        <f t="shared" si="320"/>
        <v>tabletop games</v>
      </c>
      <c r="V2272">
        <f t="shared" si="321"/>
        <v>6</v>
      </c>
      <c r="W2272">
        <f t="shared" si="322"/>
        <v>20</v>
      </c>
    </row>
    <row r="2273" spans="1:23" ht="45" x14ac:dyDescent="0.25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f t="shared" si="323"/>
        <v>42713.791712962957</v>
      </c>
      <c r="K2273">
        <v>1478736004</v>
      </c>
      <c r="L2273" s="14">
        <f t="shared" si="315"/>
        <v>42683.791712962957</v>
      </c>
      <c r="M2273" s="13">
        <f t="shared" si="316"/>
        <v>2016</v>
      </c>
      <c r="N2273" t="b">
        <v>0</v>
      </c>
      <c r="O2273">
        <v>1328</v>
      </c>
      <c r="P2273" t="b">
        <v>1</v>
      </c>
      <c r="Q2273" t="s">
        <v>8296</v>
      </c>
      <c r="R2273" s="6">
        <f t="shared" si="317"/>
        <v>1.8309</v>
      </c>
      <c r="S2273" s="10">
        <f t="shared" si="318"/>
        <v>42.63403614457831</v>
      </c>
      <c r="T2273" t="str">
        <f t="shared" si="319"/>
        <v>games/</v>
      </c>
      <c r="U2273" t="str">
        <f t="shared" si="320"/>
        <v>tabletop games</v>
      </c>
      <c r="V2273">
        <f t="shared" si="321"/>
        <v>6</v>
      </c>
      <c r="W2273">
        <f t="shared" si="322"/>
        <v>20</v>
      </c>
    </row>
    <row r="2274" spans="1:23" ht="45" x14ac:dyDescent="0.25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f t="shared" si="323"/>
        <v>42345.491157407407</v>
      </c>
      <c r="K2274">
        <v>1446914836</v>
      </c>
      <c r="L2274" s="14">
        <f t="shared" si="315"/>
        <v>42315.491157407407</v>
      </c>
      <c r="M2274" s="13">
        <f t="shared" si="316"/>
        <v>2015</v>
      </c>
      <c r="N2274" t="b">
        <v>0</v>
      </c>
      <c r="O2274">
        <v>944</v>
      </c>
      <c r="P2274" t="b">
        <v>1</v>
      </c>
      <c r="Q2274" t="s">
        <v>8296</v>
      </c>
      <c r="R2274" s="6">
        <f t="shared" si="317"/>
        <v>12.566000000000001</v>
      </c>
      <c r="S2274" s="10">
        <f t="shared" si="318"/>
        <v>14.370762711864407</v>
      </c>
      <c r="T2274" t="str">
        <f t="shared" si="319"/>
        <v>games/</v>
      </c>
      <c r="U2274" t="str">
        <f t="shared" si="320"/>
        <v>tabletop games</v>
      </c>
      <c r="V2274">
        <f t="shared" si="321"/>
        <v>6</v>
      </c>
      <c r="W2274">
        <f t="shared" si="322"/>
        <v>20</v>
      </c>
    </row>
    <row r="2275" spans="1:23" ht="45" x14ac:dyDescent="0.25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f t="shared" si="323"/>
        <v>42806.299097222225</v>
      </c>
      <c r="K2275">
        <v>1487164242</v>
      </c>
      <c r="L2275" s="14">
        <f t="shared" si="315"/>
        <v>42781.340763888882</v>
      </c>
      <c r="M2275" s="13">
        <f t="shared" si="316"/>
        <v>2017</v>
      </c>
      <c r="N2275" t="b">
        <v>0</v>
      </c>
      <c r="O2275">
        <v>147</v>
      </c>
      <c r="P2275" t="b">
        <v>1</v>
      </c>
      <c r="Q2275" t="s">
        <v>8296</v>
      </c>
      <c r="R2275" s="6">
        <f t="shared" si="317"/>
        <v>1.2036</v>
      </c>
      <c r="S2275" s="10">
        <f t="shared" si="318"/>
        <v>37.476190476190474</v>
      </c>
      <c r="T2275" t="str">
        <f t="shared" si="319"/>
        <v>games/</v>
      </c>
      <c r="U2275" t="str">
        <f t="shared" si="320"/>
        <v>tabletop games</v>
      </c>
      <c r="V2275">
        <f t="shared" si="321"/>
        <v>6</v>
      </c>
      <c r="W2275">
        <f t="shared" si="322"/>
        <v>20</v>
      </c>
    </row>
    <row r="2276" spans="1:23" ht="45" x14ac:dyDescent="0.25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f t="shared" si="323"/>
        <v>41693.292326388888</v>
      </c>
      <c r="K2276">
        <v>1390564857</v>
      </c>
      <c r="L2276" s="14">
        <f t="shared" si="315"/>
        <v>41663.292326388888</v>
      </c>
      <c r="M2276" s="13">
        <f t="shared" si="316"/>
        <v>2014</v>
      </c>
      <c r="N2276" t="b">
        <v>0</v>
      </c>
      <c r="O2276">
        <v>99</v>
      </c>
      <c r="P2276" t="b">
        <v>1</v>
      </c>
      <c r="Q2276" t="s">
        <v>8296</v>
      </c>
      <c r="R2276" s="6">
        <f t="shared" si="317"/>
        <v>0.19600000000000001</v>
      </c>
      <c r="S2276" s="10">
        <f t="shared" si="318"/>
        <v>30.202020202020201</v>
      </c>
      <c r="T2276" t="str">
        <f t="shared" si="319"/>
        <v>games/</v>
      </c>
      <c r="U2276" t="str">
        <f t="shared" si="320"/>
        <v>tabletop games</v>
      </c>
      <c r="V2276">
        <f t="shared" si="321"/>
        <v>6</v>
      </c>
      <c r="W2276">
        <f t="shared" si="322"/>
        <v>20</v>
      </c>
    </row>
    <row r="2277" spans="1:23" ht="45" x14ac:dyDescent="0.25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f t="shared" si="323"/>
        <v>41995.408321759256</v>
      </c>
      <c r="K2277">
        <v>1416667679</v>
      </c>
      <c r="L2277" s="14">
        <f t="shared" si="315"/>
        <v>41965.408321759256</v>
      </c>
      <c r="M2277" s="13">
        <f t="shared" si="316"/>
        <v>2014</v>
      </c>
      <c r="N2277" t="b">
        <v>0</v>
      </c>
      <c r="O2277">
        <v>79</v>
      </c>
      <c r="P2277" t="b">
        <v>1</v>
      </c>
      <c r="Q2277" t="s">
        <v>8296</v>
      </c>
      <c r="R2277" s="6">
        <f t="shared" si="317"/>
        <v>3.0776923076923075</v>
      </c>
      <c r="S2277" s="10">
        <f t="shared" si="318"/>
        <v>33.550632911392405</v>
      </c>
      <c r="T2277" t="str">
        <f t="shared" si="319"/>
        <v>games/</v>
      </c>
      <c r="U2277" t="str">
        <f t="shared" si="320"/>
        <v>tabletop games</v>
      </c>
      <c r="V2277">
        <f t="shared" si="321"/>
        <v>6</v>
      </c>
      <c r="W2277">
        <f t="shared" si="322"/>
        <v>20</v>
      </c>
    </row>
    <row r="2278" spans="1:23" ht="45" x14ac:dyDescent="0.25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f t="shared" si="323"/>
        <v>41644.443159722221</v>
      </c>
      <c r="K2278">
        <v>1386344289</v>
      </c>
      <c r="L2278" s="14">
        <f t="shared" si="315"/>
        <v>41614.443159722221</v>
      </c>
      <c r="M2278" s="13">
        <f t="shared" si="316"/>
        <v>2013</v>
      </c>
      <c r="N2278" t="b">
        <v>0</v>
      </c>
      <c r="O2278">
        <v>75</v>
      </c>
      <c r="P2278" t="b">
        <v>1</v>
      </c>
      <c r="Q2278" t="s">
        <v>8296</v>
      </c>
      <c r="R2278" s="6">
        <f t="shared" si="317"/>
        <v>5.8182610590542604E-2</v>
      </c>
      <c r="S2278" s="10">
        <f t="shared" si="318"/>
        <v>64.74666666666667</v>
      </c>
      <c r="T2278" t="str">
        <f t="shared" si="319"/>
        <v>games/</v>
      </c>
      <c r="U2278" t="str">
        <f t="shared" si="320"/>
        <v>tabletop games</v>
      </c>
      <c r="V2278">
        <f t="shared" si="321"/>
        <v>6</v>
      </c>
      <c r="W2278">
        <f t="shared" si="322"/>
        <v>20</v>
      </c>
    </row>
    <row r="2279" spans="1:23" ht="45" x14ac:dyDescent="0.25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f t="shared" si="323"/>
        <v>40966.470173611109</v>
      </c>
      <c r="K2279">
        <v>1327767423</v>
      </c>
      <c r="L2279" s="14">
        <f t="shared" si="315"/>
        <v>40936.470173611109</v>
      </c>
      <c r="M2279" s="13">
        <f t="shared" si="316"/>
        <v>2012</v>
      </c>
      <c r="N2279" t="b">
        <v>0</v>
      </c>
      <c r="O2279">
        <v>207</v>
      </c>
      <c r="P2279" t="b">
        <v>1</v>
      </c>
      <c r="Q2279" t="s">
        <v>8296</v>
      </c>
      <c r="R2279" s="6">
        <f t="shared" si="317"/>
        <v>0.4108235294117647</v>
      </c>
      <c r="S2279" s="10">
        <f t="shared" si="318"/>
        <v>57.932367149758456</v>
      </c>
      <c r="T2279" t="str">
        <f t="shared" si="319"/>
        <v>games/</v>
      </c>
      <c r="U2279" t="str">
        <f t="shared" si="320"/>
        <v>tabletop games</v>
      </c>
      <c r="V2279">
        <f t="shared" si="321"/>
        <v>6</v>
      </c>
      <c r="W2279">
        <f t="shared" si="322"/>
        <v>20</v>
      </c>
    </row>
    <row r="2280" spans="1:23" ht="30" x14ac:dyDescent="0.25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f t="shared" si="323"/>
        <v>42372.749305555553</v>
      </c>
      <c r="K2280">
        <v>1448902867</v>
      </c>
      <c r="L2280" s="14">
        <f t="shared" si="315"/>
        <v>42338.500775462962</v>
      </c>
      <c r="M2280" s="13">
        <f t="shared" si="316"/>
        <v>2015</v>
      </c>
      <c r="N2280" t="b">
        <v>0</v>
      </c>
      <c r="O2280">
        <v>102</v>
      </c>
      <c r="P2280" t="b">
        <v>1</v>
      </c>
      <c r="Q2280" t="s">
        <v>8296</v>
      </c>
      <c r="R2280" s="6">
        <f t="shared" si="317"/>
        <v>1.7070000000000001</v>
      </c>
      <c r="S2280" s="10">
        <f t="shared" si="318"/>
        <v>53.078431372549019</v>
      </c>
      <c r="T2280" t="str">
        <f t="shared" si="319"/>
        <v>games/</v>
      </c>
      <c r="U2280" t="str">
        <f t="shared" si="320"/>
        <v>tabletop games</v>
      </c>
      <c r="V2280">
        <f t="shared" si="321"/>
        <v>6</v>
      </c>
      <c r="W2280">
        <f t="shared" si="322"/>
        <v>20</v>
      </c>
    </row>
    <row r="2281" spans="1:23" ht="45" x14ac:dyDescent="0.25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f t="shared" si="323"/>
        <v>42038.958333333336</v>
      </c>
      <c r="K2281">
        <v>1421436099</v>
      </c>
      <c r="L2281" s="14">
        <f t="shared" si="315"/>
        <v>42020.598368055558</v>
      </c>
      <c r="M2281" s="13">
        <f t="shared" si="316"/>
        <v>2015</v>
      </c>
      <c r="N2281" t="b">
        <v>0</v>
      </c>
      <c r="O2281">
        <v>32</v>
      </c>
      <c r="P2281" t="b">
        <v>1</v>
      </c>
      <c r="Q2281" t="s">
        <v>8296</v>
      </c>
      <c r="R2281" s="6">
        <f t="shared" si="317"/>
        <v>0.53800000000000003</v>
      </c>
      <c r="S2281" s="10">
        <f t="shared" si="318"/>
        <v>48.0625</v>
      </c>
      <c r="T2281" t="str">
        <f t="shared" si="319"/>
        <v>games/</v>
      </c>
      <c r="U2281" t="str">
        <f t="shared" si="320"/>
        <v>tabletop games</v>
      </c>
      <c r="V2281">
        <f t="shared" si="321"/>
        <v>6</v>
      </c>
      <c r="W2281">
        <f t="shared" si="322"/>
        <v>20</v>
      </c>
    </row>
    <row r="2282" spans="1:23" ht="45" x14ac:dyDescent="0.25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f t="shared" si="323"/>
        <v>42264.416562499995</v>
      </c>
      <c r="K2282">
        <v>1439909991</v>
      </c>
      <c r="L2282" s="14">
        <f t="shared" si="315"/>
        <v>42234.416562499995</v>
      </c>
      <c r="M2282" s="13">
        <f t="shared" si="316"/>
        <v>2015</v>
      </c>
      <c r="N2282" t="b">
        <v>0</v>
      </c>
      <c r="O2282">
        <v>480</v>
      </c>
      <c r="P2282" t="b">
        <v>1</v>
      </c>
      <c r="Q2282" t="s">
        <v>8296</v>
      </c>
      <c r="R2282" s="6">
        <f t="shared" si="317"/>
        <v>3.0357653061224488</v>
      </c>
      <c r="S2282" s="10">
        <f t="shared" si="318"/>
        <v>82.396874999999994</v>
      </c>
      <c r="T2282" t="str">
        <f t="shared" si="319"/>
        <v>games/</v>
      </c>
      <c r="U2282" t="str">
        <f t="shared" si="320"/>
        <v>tabletop games</v>
      </c>
      <c r="V2282">
        <f t="shared" si="321"/>
        <v>6</v>
      </c>
      <c r="W2282">
        <f t="shared" si="322"/>
        <v>20</v>
      </c>
    </row>
    <row r="2283" spans="1:23" ht="45" x14ac:dyDescent="0.25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f t="shared" si="323"/>
        <v>40749.076388888883</v>
      </c>
      <c r="K2283">
        <v>1306219897</v>
      </c>
      <c r="L2283" s="14">
        <f t="shared" si="315"/>
        <v>40687.077511574069</v>
      </c>
      <c r="M2283" s="13">
        <f t="shared" si="316"/>
        <v>2011</v>
      </c>
      <c r="N2283" t="b">
        <v>0</v>
      </c>
      <c r="O2283">
        <v>11</v>
      </c>
      <c r="P2283" t="b">
        <v>1</v>
      </c>
      <c r="Q2283" t="s">
        <v>8275</v>
      </c>
      <c r="R2283" s="6">
        <f t="shared" si="317"/>
        <v>0.85</v>
      </c>
      <c r="S2283" s="10">
        <f t="shared" si="318"/>
        <v>50.454545454545453</v>
      </c>
      <c r="T2283" t="str">
        <f t="shared" si="319"/>
        <v>music/</v>
      </c>
      <c r="U2283" t="str">
        <f t="shared" si="320"/>
        <v>rock</v>
      </c>
      <c r="V2283">
        <f t="shared" si="321"/>
        <v>6</v>
      </c>
      <c r="W2283">
        <f t="shared" si="322"/>
        <v>10</v>
      </c>
    </row>
    <row r="2284" spans="1:23" ht="30" x14ac:dyDescent="0.25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f t="shared" si="323"/>
        <v>42382.966273148144</v>
      </c>
      <c r="K2284">
        <v>1447560686</v>
      </c>
      <c r="L2284" s="14">
        <f t="shared" si="315"/>
        <v>42322.966273148144</v>
      </c>
      <c r="M2284" s="13">
        <f t="shared" si="316"/>
        <v>2015</v>
      </c>
      <c r="N2284" t="b">
        <v>0</v>
      </c>
      <c r="O2284">
        <v>12</v>
      </c>
      <c r="P2284" t="b">
        <v>1</v>
      </c>
      <c r="Q2284" t="s">
        <v>8275</v>
      </c>
      <c r="R2284" s="6">
        <f t="shared" si="317"/>
        <v>0.85333333333333339</v>
      </c>
      <c r="S2284" s="10">
        <f t="shared" si="318"/>
        <v>115.83333333333333</v>
      </c>
      <c r="T2284" t="str">
        <f t="shared" si="319"/>
        <v>music/</v>
      </c>
      <c r="U2284" t="str">
        <f t="shared" si="320"/>
        <v>rock</v>
      </c>
      <c r="V2284">
        <f t="shared" si="321"/>
        <v>6</v>
      </c>
      <c r="W2284">
        <f t="shared" si="322"/>
        <v>10</v>
      </c>
    </row>
    <row r="2285" spans="1:23" ht="45" x14ac:dyDescent="0.25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f t="shared" si="323"/>
        <v>41037.875046296293</v>
      </c>
      <c r="K2285">
        <v>1331348404</v>
      </c>
      <c r="L2285" s="14">
        <f t="shared" si="315"/>
        <v>40977.916712962957</v>
      </c>
      <c r="M2285" s="13">
        <f t="shared" si="316"/>
        <v>2012</v>
      </c>
      <c r="N2285" t="b">
        <v>0</v>
      </c>
      <c r="O2285">
        <v>48</v>
      </c>
      <c r="P2285" t="b">
        <v>1</v>
      </c>
      <c r="Q2285" t="s">
        <v>8275</v>
      </c>
      <c r="R2285" s="6">
        <f t="shared" si="317"/>
        <v>8.5533333333332844E-3</v>
      </c>
      <c r="S2285" s="10">
        <f t="shared" si="318"/>
        <v>63.03458333333333</v>
      </c>
      <c r="T2285" t="str">
        <f t="shared" si="319"/>
        <v>music/</v>
      </c>
      <c r="U2285" t="str">
        <f t="shared" si="320"/>
        <v>rock</v>
      </c>
      <c r="V2285">
        <f t="shared" si="321"/>
        <v>6</v>
      </c>
      <c r="W2285">
        <f t="shared" si="322"/>
        <v>10</v>
      </c>
    </row>
    <row r="2286" spans="1:23" ht="30" x14ac:dyDescent="0.25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f t="shared" si="323"/>
        <v>40613.958333333328</v>
      </c>
      <c r="K2286">
        <v>1297451245</v>
      </c>
      <c r="L2286" s="14">
        <f t="shared" si="315"/>
        <v>40585.588483796295</v>
      </c>
      <c r="M2286" s="13">
        <f t="shared" si="316"/>
        <v>2011</v>
      </c>
      <c r="N2286" t="b">
        <v>0</v>
      </c>
      <c r="O2286">
        <v>59</v>
      </c>
      <c r="P2286" t="b">
        <v>1</v>
      </c>
      <c r="Q2286" t="s">
        <v>8275</v>
      </c>
      <c r="R2286" s="6">
        <f t="shared" si="317"/>
        <v>6.2211666666666741E-2</v>
      </c>
      <c r="S2286" s="10">
        <f t="shared" si="318"/>
        <v>108.02152542372882</v>
      </c>
      <c r="T2286" t="str">
        <f t="shared" si="319"/>
        <v>music/</v>
      </c>
      <c r="U2286" t="str">
        <f t="shared" si="320"/>
        <v>rock</v>
      </c>
      <c r="V2286">
        <f t="shared" si="321"/>
        <v>6</v>
      </c>
      <c r="W2286">
        <f t="shared" si="322"/>
        <v>10</v>
      </c>
    </row>
    <row r="2287" spans="1:23" ht="45" x14ac:dyDescent="0.25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f t="shared" si="323"/>
        <v>41088.977349537039</v>
      </c>
      <c r="K2287">
        <v>1338352043</v>
      </c>
      <c r="L2287" s="14">
        <f t="shared" si="315"/>
        <v>41058.977349537039</v>
      </c>
      <c r="M2287" s="13">
        <f t="shared" si="316"/>
        <v>2012</v>
      </c>
      <c r="N2287" t="b">
        <v>0</v>
      </c>
      <c r="O2287">
        <v>79</v>
      </c>
      <c r="P2287" t="b">
        <v>1</v>
      </c>
      <c r="Q2287" t="s">
        <v>8275</v>
      </c>
      <c r="R2287" s="6">
        <f t="shared" si="317"/>
        <v>0.21366666666666667</v>
      </c>
      <c r="S2287" s="10">
        <f t="shared" si="318"/>
        <v>46.088607594936711</v>
      </c>
      <c r="T2287" t="str">
        <f t="shared" si="319"/>
        <v>music/</v>
      </c>
      <c r="U2287" t="str">
        <f t="shared" si="320"/>
        <v>rock</v>
      </c>
      <c r="V2287">
        <f t="shared" si="321"/>
        <v>6</v>
      </c>
      <c r="W2287">
        <f t="shared" si="322"/>
        <v>10</v>
      </c>
    </row>
    <row r="2288" spans="1:23" ht="45" x14ac:dyDescent="0.25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f t="shared" si="323"/>
        <v>41522.957638888889</v>
      </c>
      <c r="K2288">
        <v>1376003254</v>
      </c>
      <c r="L2288" s="14">
        <f t="shared" si="315"/>
        <v>41494.755254629628</v>
      </c>
      <c r="M2288" s="13">
        <f t="shared" si="316"/>
        <v>2013</v>
      </c>
      <c r="N2288" t="b">
        <v>0</v>
      </c>
      <c r="O2288">
        <v>14</v>
      </c>
      <c r="P2288" t="b">
        <v>1</v>
      </c>
      <c r="Q2288" t="s">
        <v>8275</v>
      </c>
      <c r="R2288" s="6">
        <f t="shared" si="317"/>
        <v>6.6666666666666664E-4</v>
      </c>
      <c r="S2288" s="10">
        <f t="shared" si="318"/>
        <v>107.21428571428571</v>
      </c>
      <c r="T2288" t="str">
        <f t="shared" si="319"/>
        <v>music/</v>
      </c>
      <c r="U2288" t="str">
        <f t="shared" si="320"/>
        <v>rock</v>
      </c>
      <c r="V2288">
        <f t="shared" si="321"/>
        <v>6</v>
      </c>
      <c r="W2288">
        <f t="shared" si="322"/>
        <v>10</v>
      </c>
    </row>
    <row r="2289" spans="1:23" ht="45" x14ac:dyDescent="0.25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f t="shared" si="323"/>
        <v>41813.459027777775</v>
      </c>
      <c r="K2289">
        <v>1401724860</v>
      </c>
      <c r="L2289" s="14">
        <f t="shared" si="315"/>
        <v>41792.459027777775</v>
      </c>
      <c r="M2289" s="13">
        <f t="shared" si="316"/>
        <v>2014</v>
      </c>
      <c r="N2289" t="b">
        <v>0</v>
      </c>
      <c r="O2289">
        <v>106</v>
      </c>
      <c r="P2289" t="b">
        <v>1</v>
      </c>
      <c r="Q2289" t="s">
        <v>8275</v>
      </c>
      <c r="R2289" s="6">
        <f t="shared" si="317"/>
        <v>0.19977555555555551</v>
      </c>
      <c r="S2289" s="10">
        <f t="shared" si="318"/>
        <v>50.9338679245283</v>
      </c>
      <c r="T2289" t="str">
        <f t="shared" si="319"/>
        <v>music/</v>
      </c>
      <c r="U2289" t="str">
        <f t="shared" si="320"/>
        <v>rock</v>
      </c>
      <c r="V2289">
        <f t="shared" si="321"/>
        <v>6</v>
      </c>
      <c r="W2289">
        <f t="shared" si="322"/>
        <v>10</v>
      </c>
    </row>
    <row r="2290" spans="1:23" ht="45" x14ac:dyDescent="0.25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f t="shared" si="323"/>
        <v>41086.541666666664</v>
      </c>
      <c r="K2290">
        <v>1339098689</v>
      </c>
      <c r="L2290" s="14">
        <f t="shared" si="315"/>
        <v>41067.619085648148</v>
      </c>
      <c r="M2290" s="13">
        <f t="shared" si="316"/>
        <v>2012</v>
      </c>
      <c r="N2290" t="b">
        <v>0</v>
      </c>
      <c r="O2290">
        <v>25</v>
      </c>
      <c r="P2290" t="b">
        <v>1</v>
      </c>
      <c r="Q2290" t="s">
        <v>8275</v>
      </c>
      <c r="R2290" s="6">
        <f t="shared" si="317"/>
        <v>1E-3</v>
      </c>
      <c r="S2290" s="10">
        <f t="shared" si="318"/>
        <v>40.04</v>
      </c>
      <c r="T2290" t="str">
        <f t="shared" si="319"/>
        <v>music/</v>
      </c>
      <c r="U2290" t="str">
        <f t="shared" si="320"/>
        <v>rock</v>
      </c>
      <c r="V2290">
        <f t="shared" si="321"/>
        <v>6</v>
      </c>
      <c r="W2290">
        <f t="shared" si="322"/>
        <v>10</v>
      </c>
    </row>
    <row r="2291" spans="1:23" ht="45" x14ac:dyDescent="0.25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f t="shared" si="323"/>
        <v>41614.765277777777</v>
      </c>
      <c r="K2291">
        <v>1382659060</v>
      </c>
      <c r="L2291" s="14">
        <f t="shared" si="315"/>
        <v>41571.790046296293</v>
      </c>
      <c r="M2291" s="13">
        <f t="shared" si="316"/>
        <v>2013</v>
      </c>
      <c r="N2291" t="b">
        <v>0</v>
      </c>
      <c r="O2291">
        <v>25</v>
      </c>
      <c r="P2291" t="b">
        <v>1</v>
      </c>
      <c r="Q2291" t="s">
        <v>8275</v>
      </c>
      <c r="R2291" s="6">
        <f t="shared" si="317"/>
        <v>7.3999999999999996E-2</v>
      </c>
      <c r="S2291" s="10">
        <f t="shared" si="318"/>
        <v>64.44</v>
      </c>
      <c r="T2291" t="str">
        <f t="shared" si="319"/>
        <v>music/</v>
      </c>
      <c r="U2291" t="str">
        <f t="shared" si="320"/>
        <v>rock</v>
      </c>
      <c r="V2291">
        <f t="shared" si="321"/>
        <v>6</v>
      </c>
      <c r="W2291">
        <f t="shared" si="322"/>
        <v>10</v>
      </c>
    </row>
    <row r="2292" spans="1:23" ht="45" x14ac:dyDescent="0.25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f t="shared" si="323"/>
        <v>40148.5</v>
      </c>
      <c r="K2292">
        <v>1252908330</v>
      </c>
      <c r="L2292" s="14">
        <f t="shared" si="315"/>
        <v>40070.045486111107</v>
      </c>
      <c r="M2292" s="13">
        <f t="shared" si="316"/>
        <v>2009</v>
      </c>
      <c r="N2292" t="b">
        <v>0</v>
      </c>
      <c r="O2292">
        <v>29</v>
      </c>
      <c r="P2292" t="b">
        <v>1</v>
      </c>
      <c r="Q2292" t="s">
        <v>8275</v>
      </c>
      <c r="R2292" s="6">
        <f t="shared" si="317"/>
        <v>4.0666666666666663E-2</v>
      </c>
      <c r="S2292" s="10">
        <f t="shared" si="318"/>
        <v>53.827586206896555</v>
      </c>
      <c r="T2292" t="str">
        <f t="shared" si="319"/>
        <v>music/</v>
      </c>
      <c r="U2292" t="str">
        <f t="shared" si="320"/>
        <v>rock</v>
      </c>
      <c r="V2292">
        <f t="shared" si="321"/>
        <v>6</v>
      </c>
      <c r="W2292">
        <f t="shared" si="322"/>
        <v>10</v>
      </c>
    </row>
    <row r="2293" spans="1:23" ht="45" x14ac:dyDescent="0.25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f t="shared" si="323"/>
        <v>41021.958333333328</v>
      </c>
      <c r="K2293">
        <v>1332199618</v>
      </c>
      <c r="L2293" s="14">
        <f t="shared" si="315"/>
        <v>40987.768726851849</v>
      </c>
      <c r="M2293" s="13">
        <f t="shared" si="316"/>
        <v>2012</v>
      </c>
      <c r="N2293" t="b">
        <v>0</v>
      </c>
      <c r="O2293">
        <v>43</v>
      </c>
      <c r="P2293" t="b">
        <v>1</v>
      </c>
      <c r="Q2293" t="s">
        <v>8275</v>
      </c>
      <c r="R2293" s="6">
        <f t="shared" si="317"/>
        <v>0.72799999999999998</v>
      </c>
      <c r="S2293" s="10">
        <f t="shared" si="318"/>
        <v>100.46511627906976</v>
      </c>
      <c r="T2293" t="str">
        <f t="shared" si="319"/>
        <v>music/</v>
      </c>
      <c r="U2293" t="str">
        <f t="shared" si="320"/>
        <v>rock</v>
      </c>
      <c r="V2293">
        <f t="shared" si="321"/>
        <v>6</v>
      </c>
      <c r="W2293">
        <f t="shared" si="322"/>
        <v>10</v>
      </c>
    </row>
    <row r="2294" spans="1:23" ht="45" x14ac:dyDescent="0.25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f t="shared" si="323"/>
        <v>41017.489305555551</v>
      </c>
      <c r="K2294">
        <v>1332175476</v>
      </c>
      <c r="L2294" s="14">
        <f t="shared" si="315"/>
        <v>40987.489305555551</v>
      </c>
      <c r="M2294" s="13">
        <f t="shared" si="316"/>
        <v>2012</v>
      </c>
      <c r="N2294" t="b">
        <v>0</v>
      </c>
      <c r="O2294">
        <v>46</v>
      </c>
      <c r="P2294" t="b">
        <v>1</v>
      </c>
      <c r="Q2294" t="s">
        <v>8275</v>
      </c>
      <c r="R2294" s="6">
        <f t="shared" si="317"/>
        <v>7.2505000000000111E-2</v>
      </c>
      <c r="S2294" s="10">
        <f t="shared" si="318"/>
        <v>46.630652173913049</v>
      </c>
      <c r="T2294" t="str">
        <f t="shared" si="319"/>
        <v>music/</v>
      </c>
      <c r="U2294" t="str">
        <f t="shared" si="320"/>
        <v>rock</v>
      </c>
      <c r="V2294">
        <f t="shared" si="321"/>
        <v>6</v>
      </c>
      <c r="W2294">
        <f t="shared" si="322"/>
        <v>10</v>
      </c>
    </row>
    <row r="2295" spans="1:23" ht="30" x14ac:dyDescent="0.25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f t="shared" si="323"/>
        <v>41176.957638888889</v>
      </c>
      <c r="K2295">
        <v>1346345999</v>
      </c>
      <c r="L2295" s="14">
        <f t="shared" si="315"/>
        <v>41151.499988425923</v>
      </c>
      <c r="M2295" s="13">
        <f t="shared" si="316"/>
        <v>2012</v>
      </c>
      <c r="N2295" t="b">
        <v>0</v>
      </c>
      <c r="O2295">
        <v>27</v>
      </c>
      <c r="P2295" t="b">
        <v>1</v>
      </c>
      <c r="Q2295" t="s">
        <v>8275</v>
      </c>
      <c r="R2295" s="6">
        <f t="shared" si="317"/>
        <v>8.2352941176470587E-2</v>
      </c>
      <c r="S2295" s="10">
        <f t="shared" si="318"/>
        <v>34.074074074074076</v>
      </c>
      <c r="T2295" t="str">
        <f t="shared" si="319"/>
        <v>music/</v>
      </c>
      <c r="U2295" t="str">
        <f t="shared" si="320"/>
        <v>rock</v>
      </c>
      <c r="V2295">
        <f t="shared" si="321"/>
        <v>6</v>
      </c>
      <c r="W2295">
        <f t="shared" si="322"/>
        <v>10</v>
      </c>
    </row>
    <row r="2296" spans="1:23" ht="45" x14ac:dyDescent="0.25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f t="shared" si="323"/>
        <v>41294.514814814815</v>
      </c>
      <c r="K2296">
        <v>1356110480</v>
      </c>
      <c r="L2296" s="14">
        <f t="shared" si="315"/>
        <v>41264.514814814815</v>
      </c>
      <c r="M2296" s="13">
        <f t="shared" si="316"/>
        <v>2012</v>
      </c>
      <c r="N2296" t="b">
        <v>0</v>
      </c>
      <c r="O2296">
        <v>112</v>
      </c>
      <c r="P2296" t="b">
        <v>1</v>
      </c>
      <c r="Q2296" t="s">
        <v>8275</v>
      </c>
      <c r="R2296" s="6">
        <f t="shared" si="317"/>
        <v>0.460808</v>
      </c>
      <c r="S2296" s="10">
        <f t="shared" si="318"/>
        <v>65.214642857142863</v>
      </c>
      <c r="T2296" t="str">
        <f t="shared" si="319"/>
        <v>music/</v>
      </c>
      <c r="U2296" t="str">
        <f t="shared" si="320"/>
        <v>rock</v>
      </c>
      <c r="V2296">
        <f t="shared" si="321"/>
        <v>6</v>
      </c>
      <c r="W2296">
        <f t="shared" si="322"/>
        <v>10</v>
      </c>
    </row>
    <row r="2297" spans="1:23" ht="45" x14ac:dyDescent="0.25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f t="shared" si="323"/>
        <v>41300.746018518512</v>
      </c>
      <c r="K2297">
        <v>1356648856</v>
      </c>
      <c r="L2297" s="14">
        <f t="shared" si="315"/>
        <v>41270.746018518512</v>
      </c>
      <c r="M2297" s="13">
        <f t="shared" si="316"/>
        <v>2012</v>
      </c>
      <c r="N2297" t="b">
        <v>0</v>
      </c>
      <c r="O2297">
        <v>34</v>
      </c>
      <c r="P2297" t="b">
        <v>1</v>
      </c>
      <c r="Q2297" t="s">
        <v>8275</v>
      </c>
      <c r="R2297" s="6">
        <f t="shared" si="317"/>
        <v>0.2525</v>
      </c>
      <c r="S2297" s="10">
        <f t="shared" si="318"/>
        <v>44.205882352941174</v>
      </c>
      <c r="T2297" t="str">
        <f t="shared" si="319"/>
        <v>music/</v>
      </c>
      <c r="U2297" t="str">
        <f t="shared" si="320"/>
        <v>rock</v>
      </c>
      <c r="V2297">
        <f t="shared" si="321"/>
        <v>6</v>
      </c>
      <c r="W2297">
        <f t="shared" si="322"/>
        <v>10</v>
      </c>
    </row>
    <row r="2298" spans="1:23" ht="45" x14ac:dyDescent="0.25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f t="shared" si="323"/>
        <v>40962.52344907407</v>
      </c>
      <c r="K2298">
        <v>1326994426</v>
      </c>
      <c r="L2298" s="14">
        <f t="shared" si="315"/>
        <v>40927.52344907407</v>
      </c>
      <c r="M2298" s="13">
        <f t="shared" si="316"/>
        <v>2012</v>
      </c>
      <c r="N2298" t="b">
        <v>0</v>
      </c>
      <c r="O2298">
        <v>145</v>
      </c>
      <c r="P2298" t="b">
        <v>1</v>
      </c>
      <c r="Q2298" t="s">
        <v>8275</v>
      </c>
      <c r="R2298" s="6">
        <f t="shared" si="317"/>
        <v>0.49071428571428571</v>
      </c>
      <c r="S2298" s="10">
        <f t="shared" si="318"/>
        <v>71.965517241379317</v>
      </c>
      <c r="T2298" t="str">
        <f t="shared" si="319"/>
        <v>music/</v>
      </c>
      <c r="U2298" t="str">
        <f t="shared" si="320"/>
        <v>rock</v>
      </c>
      <c r="V2298">
        <f t="shared" si="321"/>
        <v>6</v>
      </c>
      <c r="W2298">
        <f t="shared" si="322"/>
        <v>10</v>
      </c>
    </row>
    <row r="2299" spans="1:23" ht="30" x14ac:dyDescent="0.25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f t="shared" si="323"/>
        <v>40981.957638888889</v>
      </c>
      <c r="K2299">
        <v>1328749249</v>
      </c>
      <c r="L2299" s="14">
        <f t="shared" si="315"/>
        <v>40947.83390046296</v>
      </c>
      <c r="M2299" s="13">
        <f t="shared" si="316"/>
        <v>2012</v>
      </c>
      <c r="N2299" t="b">
        <v>0</v>
      </c>
      <c r="O2299">
        <v>19</v>
      </c>
      <c r="P2299" t="b">
        <v>1</v>
      </c>
      <c r="Q2299" t="s">
        <v>8275</v>
      </c>
      <c r="R2299" s="6">
        <f t="shared" si="317"/>
        <v>6.0000000000000001E-3</v>
      </c>
      <c r="S2299" s="10">
        <f t="shared" si="318"/>
        <v>52.94736842105263</v>
      </c>
      <c r="T2299" t="str">
        <f t="shared" si="319"/>
        <v>music/</v>
      </c>
      <c r="U2299" t="str">
        <f t="shared" si="320"/>
        <v>rock</v>
      </c>
      <c r="V2299">
        <f t="shared" si="321"/>
        <v>6</v>
      </c>
      <c r="W2299">
        <f t="shared" si="322"/>
        <v>10</v>
      </c>
    </row>
    <row r="2300" spans="1:23" ht="30" x14ac:dyDescent="0.25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f t="shared" si="323"/>
        <v>41724.59065972222</v>
      </c>
      <c r="K2300">
        <v>1393272633</v>
      </c>
      <c r="L2300" s="14">
        <f t="shared" si="315"/>
        <v>41694.632326388884</v>
      </c>
      <c r="M2300" s="13">
        <f t="shared" si="316"/>
        <v>2014</v>
      </c>
      <c r="N2300" t="b">
        <v>0</v>
      </c>
      <c r="O2300">
        <v>288</v>
      </c>
      <c r="P2300" t="b">
        <v>1</v>
      </c>
      <c r="Q2300" t="s">
        <v>8275</v>
      </c>
      <c r="R2300" s="6">
        <f t="shared" si="317"/>
        <v>5.0733333333333332E-2</v>
      </c>
      <c r="S2300" s="10">
        <f t="shared" si="318"/>
        <v>109.45138888888889</v>
      </c>
      <c r="T2300" t="str">
        <f t="shared" si="319"/>
        <v>music/</v>
      </c>
      <c r="U2300" t="str">
        <f t="shared" si="320"/>
        <v>rock</v>
      </c>
      <c r="V2300">
        <f t="shared" si="321"/>
        <v>6</v>
      </c>
      <c r="W2300">
        <f t="shared" si="322"/>
        <v>10</v>
      </c>
    </row>
    <row r="2301" spans="1:23" ht="30" x14ac:dyDescent="0.25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f t="shared" si="323"/>
        <v>40579.824178240735</v>
      </c>
      <c r="K2301">
        <v>1295657209</v>
      </c>
      <c r="L2301" s="14">
        <f t="shared" si="315"/>
        <v>40564.824178240735</v>
      </c>
      <c r="M2301" s="13">
        <f t="shared" si="316"/>
        <v>2011</v>
      </c>
      <c r="N2301" t="b">
        <v>0</v>
      </c>
      <c r="O2301">
        <v>14</v>
      </c>
      <c r="P2301" t="b">
        <v>1</v>
      </c>
      <c r="Q2301" t="s">
        <v>8275</v>
      </c>
      <c r="R2301" s="6">
        <f t="shared" si="317"/>
        <v>2.5016666666666665</v>
      </c>
      <c r="S2301" s="10">
        <f t="shared" si="318"/>
        <v>75.035714285714292</v>
      </c>
      <c r="T2301" t="str">
        <f t="shared" si="319"/>
        <v>music/</v>
      </c>
      <c r="U2301" t="str">
        <f t="shared" si="320"/>
        <v>rock</v>
      </c>
      <c r="V2301">
        <f t="shared" si="321"/>
        <v>6</v>
      </c>
      <c r="W2301">
        <f t="shared" si="322"/>
        <v>10</v>
      </c>
    </row>
    <row r="2302" spans="1:23" ht="45" x14ac:dyDescent="0.25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f t="shared" si="323"/>
        <v>41088.518703703703</v>
      </c>
      <c r="K2302">
        <v>1339694816</v>
      </c>
      <c r="L2302" s="14">
        <f t="shared" si="315"/>
        <v>41074.518703703703</v>
      </c>
      <c r="M2302" s="13">
        <f t="shared" si="316"/>
        <v>2012</v>
      </c>
      <c r="N2302" t="b">
        <v>0</v>
      </c>
      <c r="O2302">
        <v>7</v>
      </c>
      <c r="P2302" t="b">
        <v>1</v>
      </c>
      <c r="Q2302" t="s">
        <v>8275</v>
      </c>
      <c r="R2302" s="6">
        <f t="shared" si="317"/>
        <v>1.2500000000000001E-2</v>
      </c>
      <c r="S2302" s="10">
        <f t="shared" si="318"/>
        <v>115.71428571428571</v>
      </c>
      <c r="T2302" t="str">
        <f t="shared" si="319"/>
        <v>music/</v>
      </c>
      <c r="U2302" t="str">
        <f t="shared" si="320"/>
        <v>rock</v>
      </c>
      <c r="V2302">
        <f t="shared" si="321"/>
        <v>6</v>
      </c>
      <c r="W2302">
        <f t="shared" si="322"/>
        <v>10</v>
      </c>
    </row>
    <row r="2303" spans="1:23" ht="30" x14ac:dyDescent="0.25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f t="shared" si="323"/>
        <v>41445.938611111109</v>
      </c>
      <c r="K2303">
        <v>1369193496</v>
      </c>
      <c r="L2303" s="14">
        <f t="shared" si="315"/>
        <v>41415.938611111109</v>
      </c>
      <c r="M2303" s="13">
        <f t="shared" si="316"/>
        <v>2013</v>
      </c>
      <c r="N2303" t="b">
        <v>1</v>
      </c>
      <c r="O2303">
        <v>211</v>
      </c>
      <c r="P2303" t="b">
        <v>1</v>
      </c>
      <c r="Q2303" t="s">
        <v>8278</v>
      </c>
      <c r="R2303" s="6">
        <f t="shared" si="317"/>
        <v>0.33604400000000006</v>
      </c>
      <c r="S2303" s="10">
        <f t="shared" si="318"/>
        <v>31.659810426540286</v>
      </c>
      <c r="T2303" t="str">
        <f t="shared" si="319"/>
        <v>music/</v>
      </c>
      <c r="U2303" t="str">
        <f t="shared" si="320"/>
        <v>indie rock</v>
      </c>
      <c r="V2303">
        <f t="shared" si="321"/>
        <v>6</v>
      </c>
      <c r="W2303">
        <f t="shared" si="322"/>
        <v>16</v>
      </c>
    </row>
    <row r="2304" spans="1:23" ht="45" x14ac:dyDescent="0.25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f t="shared" si="323"/>
        <v>41639.083333333328</v>
      </c>
      <c r="K2304">
        <v>1385585434</v>
      </c>
      <c r="L2304" s="14">
        <f t="shared" si="315"/>
        <v>41605.660115740735</v>
      </c>
      <c r="M2304" s="13">
        <f t="shared" si="316"/>
        <v>2013</v>
      </c>
      <c r="N2304" t="b">
        <v>1</v>
      </c>
      <c r="O2304">
        <v>85</v>
      </c>
      <c r="P2304" t="b">
        <v>1</v>
      </c>
      <c r="Q2304" t="s">
        <v>8278</v>
      </c>
      <c r="R2304" s="6">
        <f t="shared" si="317"/>
        <v>0.70652173913043481</v>
      </c>
      <c r="S2304" s="10">
        <f t="shared" si="318"/>
        <v>46.176470588235297</v>
      </c>
      <c r="T2304" t="str">
        <f t="shared" si="319"/>
        <v>music/</v>
      </c>
      <c r="U2304" t="str">
        <f t="shared" si="320"/>
        <v>indie rock</v>
      </c>
      <c r="V2304">
        <f t="shared" si="321"/>
        <v>6</v>
      </c>
      <c r="W2304">
        <f t="shared" si="322"/>
        <v>16</v>
      </c>
    </row>
    <row r="2305" spans="1:23" ht="45" x14ac:dyDescent="0.25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f t="shared" si="323"/>
        <v>40889.944398148145</v>
      </c>
      <c r="K2305">
        <v>1320287996</v>
      </c>
      <c r="L2305" s="14">
        <f t="shared" si="315"/>
        <v>40849.902731481481</v>
      </c>
      <c r="M2305" s="13">
        <f t="shared" si="316"/>
        <v>2011</v>
      </c>
      <c r="N2305" t="b">
        <v>1</v>
      </c>
      <c r="O2305">
        <v>103</v>
      </c>
      <c r="P2305" t="b">
        <v>1</v>
      </c>
      <c r="Q2305" t="s">
        <v>8278</v>
      </c>
      <c r="R2305" s="6">
        <f t="shared" si="317"/>
        <v>9.3582945736434053E-2</v>
      </c>
      <c r="S2305" s="10">
        <f t="shared" si="318"/>
        <v>68.481650485436887</v>
      </c>
      <c r="T2305" t="str">
        <f t="shared" si="319"/>
        <v>music/</v>
      </c>
      <c r="U2305" t="str">
        <f t="shared" si="320"/>
        <v>indie rock</v>
      </c>
      <c r="V2305">
        <f t="shared" si="321"/>
        <v>6</v>
      </c>
      <c r="W2305">
        <f t="shared" si="322"/>
        <v>16</v>
      </c>
    </row>
    <row r="2306" spans="1:23" ht="45" x14ac:dyDescent="0.25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f t="shared" si="323"/>
        <v>40543.999305555553</v>
      </c>
      <c r="K2306">
        <v>1290281691</v>
      </c>
      <c r="L2306" s="14">
        <f t="shared" si="315"/>
        <v>40502.607534722221</v>
      </c>
      <c r="M2306" s="13">
        <f t="shared" si="316"/>
        <v>2010</v>
      </c>
      <c r="N2306" t="b">
        <v>1</v>
      </c>
      <c r="O2306">
        <v>113</v>
      </c>
      <c r="P2306" t="b">
        <v>1</v>
      </c>
      <c r="Q2306" t="s">
        <v>8278</v>
      </c>
      <c r="R2306" s="6">
        <f t="shared" si="317"/>
        <v>7.0033333333334065E-3</v>
      </c>
      <c r="S2306" s="10">
        <f t="shared" si="318"/>
        <v>53.469203539823013</v>
      </c>
      <c r="T2306" t="str">
        <f t="shared" si="319"/>
        <v>music/</v>
      </c>
      <c r="U2306" t="str">
        <f t="shared" si="320"/>
        <v>indie rock</v>
      </c>
      <c r="V2306">
        <f t="shared" si="321"/>
        <v>6</v>
      </c>
      <c r="W2306">
        <f t="shared" si="322"/>
        <v>16</v>
      </c>
    </row>
    <row r="2307" spans="1:23" ht="45" x14ac:dyDescent="0.25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f t="shared" si="323"/>
        <v>41859.541666666664</v>
      </c>
      <c r="K2307">
        <v>1405356072</v>
      </c>
      <c r="L2307" s="14">
        <f t="shared" ref="L2307:L2370" si="324">(K2307/86400)+25569+(-5/24)</f>
        <v>41834.486944444441</v>
      </c>
      <c r="M2307" s="13">
        <f t="shared" ref="M2307:M2370" si="325">YEAR(L2307)</f>
        <v>2014</v>
      </c>
      <c r="N2307" t="b">
        <v>1</v>
      </c>
      <c r="O2307">
        <v>167</v>
      </c>
      <c r="P2307" t="b">
        <v>1</v>
      </c>
      <c r="Q2307" t="s">
        <v>8278</v>
      </c>
      <c r="R2307" s="6">
        <f t="shared" ref="R2307:R2370" si="326">(E2307-D2307)/D2307</f>
        <v>1.2277777777777778E-2</v>
      </c>
      <c r="S2307" s="10">
        <f t="shared" ref="S2307:S2370" si="327">E2307/O2307</f>
        <v>109.10778443113773</v>
      </c>
      <c r="T2307" t="str">
        <f t="shared" ref="T2307:T2370" si="328">LEFT(Q2307,V2307)</f>
        <v>music/</v>
      </c>
      <c r="U2307" t="str">
        <f t="shared" ref="U2307:U2370" si="329">RIGHT(Q2307, W2307-V2307)</f>
        <v>indie rock</v>
      </c>
      <c r="V2307">
        <f t="shared" ref="V2307:V2370" si="330">FIND("/",Q2307)</f>
        <v>6</v>
      </c>
      <c r="W2307">
        <f t="shared" ref="W2307:W2370" si="331">LEN(Q2307)</f>
        <v>16</v>
      </c>
    </row>
    <row r="2308" spans="1:23" ht="45" x14ac:dyDescent="0.25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f t="shared" ref="J2308:J2371" si="332">(I2308/86400)+25569+(-5/24)</f>
        <v>40977.959826388884</v>
      </c>
      <c r="K2308">
        <v>1328760129</v>
      </c>
      <c r="L2308" s="14">
        <f t="shared" si="324"/>
        <v>40947.959826388884</v>
      </c>
      <c r="M2308" s="13">
        <f t="shared" si="325"/>
        <v>2012</v>
      </c>
      <c r="N2308" t="b">
        <v>1</v>
      </c>
      <c r="O2308">
        <v>73</v>
      </c>
      <c r="P2308" t="b">
        <v>1</v>
      </c>
      <c r="Q2308" t="s">
        <v>8278</v>
      </c>
      <c r="R2308" s="6">
        <f t="shared" si="326"/>
        <v>6.7585714285714332E-2</v>
      </c>
      <c r="S2308" s="10">
        <f t="shared" si="327"/>
        <v>51.185616438356163</v>
      </c>
      <c r="T2308" t="str">
        <f t="shared" si="328"/>
        <v>music/</v>
      </c>
      <c r="U2308" t="str">
        <f t="shared" si="329"/>
        <v>indie rock</v>
      </c>
      <c r="V2308">
        <f t="shared" si="330"/>
        <v>6</v>
      </c>
      <c r="W2308">
        <f t="shared" si="331"/>
        <v>16</v>
      </c>
    </row>
    <row r="2309" spans="1:23" ht="45" x14ac:dyDescent="0.25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f t="shared" si="332"/>
        <v>41034.59407407407</v>
      </c>
      <c r="K2309">
        <v>1333653333</v>
      </c>
      <c r="L2309" s="14">
        <f t="shared" si="324"/>
        <v>41004.594131944446</v>
      </c>
      <c r="M2309" s="13">
        <f t="shared" si="325"/>
        <v>2012</v>
      </c>
      <c r="N2309" t="b">
        <v>1</v>
      </c>
      <c r="O2309">
        <v>75</v>
      </c>
      <c r="P2309" t="b">
        <v>1</v>
      </c>
      <c r="Q2309" t="s">
        <v>8278</v>
      </c>
      <c r="R2309" s="6">
        <f t="shared" si="326"/>
        <v>6.6577753796189396E-2</v>
      </c>
      <c r="S2309" s="10">
        <f t="shared" si="327"/>
        <v>27.936800000000002</v>
      </c>
      <c r="T2309" t="str">
        <f t="shared" si="328"/>
        <v>music/</v>
      </c>
      <c r="U2309" t="str">
        <f t="shared" si="329"/>
        <v>indie rock</v>
      </c>
      <c r="V2309">
        <f t="shared" si="330"/>
        <v>6</v>
      </c>
      <c r="W2309">
        <f t="shared" si="331"/>
        <v>16</v>
      </c>
    </row>
    <row r="2310" spans="1:23" ht="45" x14ac:dyDescent="0.25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f t="shared" si="332"/>
        <v>41879.833333333328</v>
      </c>
      <c r="K2310">
        <v>1406847996</v>
      </c>
      <c r="L2310" s="14">
        <f t="shared" si="324"/>
        <v>41851.754583333335</v>
      </c>
      <c r="M2310" s="13">
        <f t="shared" si="325"/>
        <v>2014</v>
      </c>
      <c r="N2310" t="b">
        <v>1</v>
      </c>
      <c r="O2310">
        <v>614</v>
      </c>
      <c r="P2310" t="b">
        <v>1</v>
      </c>
      <c r="Q2310" t="s">
        <v>8278</v>
      </c>
      <c r="R2310" s="6">
        <f t="shared" si="326"/>
        <v>1.3062200000000012E-2</v>
      </c>
      <c r="S2310" s="10">
        <f t="shared" si="327"/>
        <v>82.496921824104234</v>
      </c>
      <c r="T2310" t="str">
        <f t="shared" si="328"/>
        <v>music/</v>
      </c>
      <c r="U2310" t="str">
        <f t="shared" si="329"/>
        <v>indie rock</v>
      </c>
      <c r="V2310">
        <f t="shared" si="330"/>
        <v>6</v>
      </c>
      <c r="W2310">
        <f t="shared" si="331"/>
        <v>16</v>
      </c>
    </row>
    <row r="2311" spans="1:23" ht="45" x14ac:dyDescent="0.25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f t="shared" si="332"/>
        <v>41342.779363425921</v>
      </c>
      <c r="K2311">
        <v>1359848537</v>
      </c>
      <c r="L2311" s="14">
        <f t="shared" si="324"/>
        <v>41307.779363425921</v>
      </c>
      <c r="M2311" s="13">
        <f t="shared" si="325"/>
        <v>2013</v>
      </c>
      <c r="N2311" t="b">
        <v>1</v>
      </c>
      <c r="O2311">
        <v>107</v>
      </c>
      <c r="P2311" t="b">
        <v>1</v>
      </c>
      <c r="Q2311" t="s">
        <v>8278</v>
      </c>
      <c r="R2311" s="6">
        <f t="shared" si="326"/>
        <v>6.674500000000004E-2</v>
      </c>
      <c r="S2311" s="10">
        <f t="shared" si="327"/>
        <v>59.817476635514019</v>
      </c>
      <c r="T2311" t="str">
        <f t="shared" si="328"/>
        <v>music/</v>
      </c>
      <c r="U2311" t="str">
        <f t="shared" si="329"/>
        <v>indie rock</v>
      </c>
      <c r="V2311">
        <f t="shared" si="330"/>
        <v>6</v>
      </c>
      <c r="W2311">
        <f t="shared" si="331"/>
        <v>16</v>
      </c>
    </row>
    <row r="2312" spans="1:23" ht="45" x14ac:dyDescent="0.25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f t="shared" si="332"/>
        <v>41354.54415509259</v>
      </c>
      <c r="K2312">
        <v>1361300615</v>
      </c>
      <c r="L2312" s="14">
        <f t="shared" si="324"/>
        <v>41324.585821759254</v>
      </c>
      <c r="M2312" s="13">
        <f t="shared" si="325"/>
        <v>2013</v>
      </c>
      <c r="N2312" t="b">
        <v>1</v>
      </c>
      <c r="O2312">
        <v>1224</v>
      </c>
      <c r="P2312" t="b">
        <v>1</v>
      </c>
      <c r="Q2312" t="s">
        <v>8278</v>
      </c>
      <c r="R2312" s="6">
        <f t="shared" si="326"/>
        <v>3.288397837837838</v>
      </c>
      <c r="S2312" s="10">
        <f t="shared" si="327"/>
        <v>64.816470588235291</v>
      </c>
      <c r="T2312" t="str">
        <f t="shared" si="328"/>
        <v>music/</v>
      </c>
      <c r="U2312" t="str">
        <f t="shared" si="329"/>
        <v>indie rock</v>
      </c>
      <c r="V2312">
        <f t="shared" si="330"/>
        <v>6</v>
      </c>
      <c r="W2312">
        <f t="shared" si="331"/>
        <v>16</v>
      </c>
    </row>
    <row r="2313" spans="1:23" ht="45" x14ac:dyDescent="0.25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f t="shared" si="332"/>
        <v>41765.796168981477</v>
      </c>
      <c r="K2313">
        <v>1396829189</v>
      </c>
      <c r="L2313" s="14">
        <f t="shared" si="324"/>
        <v>41735.796168981477</v>
      </c>
      <c r="M2313" s="13">
        <f t="shared" si="325"/>
        <v>2014</v>
      </c>
      <c r="N2313" t="b">
        <v>1</v>
      </c>
      <c r="O2313">
        <v>104</v>
      </c>
      <c r="P2313" t="b">
        <v>1</v>
      </c>
      <c r="Q2313" t="s">
        <v>8278</v>
      </c>
      <c r="R2313" s="6">
        <f t="shared" si="326"/>
        <v>4.1111111111111112E-2</v>
      </c>
      <c r="S2313" s="10">
        <f t="shared" si="327"/>
        <v>90.09615384615384</v>
      </c>
      <c r="T2313" t="str">
        <f t="shared" si="328"/>
        <v>music/</v>
      </c>
      <c r="U2313" t="str">
        <f t="shared" si="329"/>
        <v>indie rock</v>
      </c>
      <c r="V2313">
        <f t="shared" si="330"/>
        <v>6</v>
      </c>
      <c r="W2313">
        <f t="shared" si="331"/>
        <v>16</v>
      </c>
    </row>
    <row r="2314" spans="1:23" ht="45" x14ac:dyDescent="0.25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f t="shared" si="332"/>
        <v>41747.75</v>
      </c>
      <c r="K2314">
        <v>1395155478</v>
      </c>
      <c r="L2314" s="14">
        <f t="shared" si="324"/>
        <v>41716.424513888887</v>
      </c>
      <c r="M2314" s="13">
        <f t="shared" si="325"/>
        <v>2014</v>
      </c>
      <c r="N2314" t="b">
        <v>1</v>
      </c>
      <c r="O2314">
        <v>79</v>
      </c>
      <c r="P2314" t="b">
        <v>1</v>
      </c>
      <c r="Q2314" t="s">
        <v>8278</v>
      </c>
      <c r="R2314" s="6">
        <f t="shared" si="326"/>
        <v>7.8666666666666663E-2</v>
      </c>
      <c r="S2314" s="10">
        <f t="shared" si="327"/>
        <v>40.962025316455694</v>
      </c>
      <c r="T2314" t="str">
        <f t="shared" si="328"/>
        <v>music/</v>
      </c>
      <c r="U2314" t="str">
        <f t="shared" si="329"/>
        <v>indie rock</v>
      </c>
      <c r="V2314">
        <f t="shared" si="330"/>
        <v>6</v>
      </c>
      <c r="W2314">
        <f t="shared" si="331"/>
        <v>16</v>
      </c>
    </row>
    <row r="2315" spans="1:23" ht="30" x14ac:dyDescent="0.25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f t="shared" si="332"/>
        <v>41032.750300925924</v>
      </c>
      <c r="K2315">
        <v>1333494026</v>
      </c>
      <c r="L2315" s="14">
        <f t="shared" si="324"/>
        <v>41002.750300925924</v>
      </c>
      <c r="M2315" s="13">
        <f t="shared" si="325"/>
        <v>2012</v>
      </c>
      <c r="N2315" t="b">
        <v>1</v>
      </c>
      <c r="O2315">
        <v>157</v>
      </c>
      <c r="P2315" t="b">
        <v>1</v>
      </c>
      <c r="Q2315" t="s">
        <v>8278</v>
      </c>
      <c r="R2315" s="6">
        <f t="shared" si="326"/>
        <v>0.75840400000000008</v>
      </c>
      <c r="S2315" s="10">
        <f t="shared" si="327"/>
        <v>56.000127388535034</v>
      </c>
      <c r="T2315" t="str">
        <f t="shared" si="328"/>
        <v>music/</v>
      </c>
      <c r="U2315" t="str">
        <f t="shared" si="329"/>
        <v>indie rock</v>
      </c>
      <c r="V2315">
        <f t="shared" si="330"/>
        <v>6</v>
      </c>
      <c r="W2315">
        <f t="shared" si="331"/>
        <v>16</v>
      </c>
    </row>
    <row r="2316" spans="1:23" ht="45" x14ac:dyDescent="0.25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f t="shared" si="332"/>
        <v>41067.343252314815</v>
      </c>
      <c r="K2316">
        <v>1336482857</v>
      </c>
      <c r="L2316" s="14">
        <f t="shared" si="324"/>
        <v>41037.343252314815</v>
      </c>
      <c r="M2316" s="13">
        <f t="shared" si="325"/>
        <v>2012</v>
      </c>
      <c r="N2316" t="b">
        <v>1</v>
      </c>
      <c r="O2316">
        <v>50</v>
      </c>
      <c r="P2316" t="b">
        <v>1</v>
      </c>
      <c r="Q2316" t="s">
        <v>8278</v>
      </c>
      <c r="R2316" s="6">
        <f t="shared" si="326"/>
        <v>0.5697000000000001</v>
      </c>
      <c r="S2316" s="10">
        <f t="shared" si="327"/>
        <v>37.672800000000002</v>
      </c>
      <c r="T2316" t="str">
        <f t="shared" si="328"/>
        <v>music/</v>
      </c>
      <c r="U2316" t="str">
        <f t="shared" si="329"/>
        <v>indie rock</v>
      </c>
      <c r="V2316">
        <f t="shared" si="330"/>
        <v>6</v>
      </c>
      <c r="W2316">
        <f t="shared" si="331"/>
        <v>16</v>
      </c>
    </row>
    <row r="2317" spans="1:23" ht="30" x14ac:dyDescent="0.25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f t="shared" si="332"/>
        <v>41034.517858796295</v>
      </c>
      <c r="K2317">
        <v>1333646743</v>
      </c>
      <c r="L2317" s="14">
        <f t="shared" si="324"/>
        <v>41004.517858796295</v>
      </c>
      <c r="M2317" s="13">
        <f t="shared" si="325"/>
        <v>2012</v>
      </c>
      <c r="N2317" t="b">
        <v>1</v>
      </c>
      <c r="O2317">
        <v>64</v>
      </c>
      <c r="P2317" t="b">
        <v>1</v>
      </c>
      <c r="Q2317" t="s">
        <v>8278</v>
      </c>
      <c r="R2317" s="6">
        <f t="shared" si="326"/>
        <v>2.5999999999999999E-2</v>
      </c>
      <c r="S2317" s="10">
        <f t="shared" si="327"/>
        <v>40.078125</v>
      </c>
      <c r="T2317" t="str">
        <f t="shared" si="328"/>
        <v>music/</v>
      </c>
      <c r="U2317" t="str">
        <f t="shared" si="329"/>
        <v>indie rock</v>
      </c>
      <c r="V2317">
        <f t="shared" si="330"/>
        <v>6</v>
      </c>
      <c r="W2317">
        <f t="shared" si="331"/>
        <v>16</v>
      </c>
    </row>
    <row r="2318" spans="1:23" ht="45" x14ac:dyDescent="0.25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f t="shared" si="332"/>
        <v>40156.558333333327</v>
      </c>
      <c r="K2318">
        <v>1253726650</v>
      </c>
      <c r="L2318" s="14">
        <f t="shared" si="324"/>
        <v>40079.516782407409</v>
      </c>
      <c r="M2318" s="13">
        <f t="shared" si="325"/>
        <v>2009</v>
      </c>
      <c r="N2318" t="b">
        <v>1</v>
      </c>
      <c r="O2318">
        <v>200</v>
      </c>
      <c r="P2318" t="b">
        <v>1</v>
      </c>
      <c r="Q2318" t="s">
        <v>8278</v>
      </c>
      <c r="R2318" s="6">
        <f t="shared" si="326"/>
        <v>4.0426666666666645E-2</v>
      </c>
      <c r="S2318" s="10">
        <f t="shared" si="327"/>
        <v>78.031999999999996</v>
      </c>
      <c r="T2318" t="str">
        <f t="shared" si="328"/>
        <v>music/</v>
      </c>
      <c r="U2318" t="str">
        <f t="shared" si="329"/>
        <v>indie rock</v>
      </c>
      <c r="V2318">
        <f t="shared" si="330"/>
        <v>6</v>
      </c>
      <c r="W2318">
        <f t="shared" si="331"/>
        <v>16</v>
      </c>
    </row>
    <row r="2319" spans="1:23" ht="45" x14ac:dyDescent="0.25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f t="shared" si="332"/>
        <v>40224</v>
      </c>
      <c r="K2319">
        <v>1263474049</v>
      </c>
      <c r="L2319" s="14">
        <f t="shared" si="324"/>
        <v>40192.33390046296</v>
      </c>
      <c r="M2319" s="13">
        <f t="shared" si="325"/>
        <v>2010</v>
      </c>
      <c r="N2319" t="b">
        <v>1</v>
      </c>
      <c r="O2319">
        <v>22</v>
      </c>
      <c r="P2319" t="b">
        <v>1</v>
      </c>
      <c r="Q2319" t="s">
        <v>8278</v>
      </c>
      <c r="R2319" s="6">
        <f t="shared" si="326"/>
        <v>0.04</v>
      </c>
      <c r="S2319" s="10">
        <f t="shared" si="327"/>
        <v>18.90909090909091</v>
      </c>
      <c r="T2319" t="str">
        <f t="shared" si="328"/>
        <v>music/</v>
      </c>
      <c r="U2319" t="str">
        <f t="shared" si="329"/>
        <v>indie rock</v>
      </c>
      <c r="V2319">
        <f t="shared" si="330"/>
        <v>6</v>
      </c>
      <c r="W2319">
        <f t="shared" si="331"/>
        <v>16</v>
      </c>
    </row>
    <row r="2320" spans="1:23" ht="45" x14ac:dyDescent="0.25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f t="shared" si="332"/>
        <v>40081.957638888889</v>
      </c>
      <c r="K2320">
        <v>1251214014</v>
      </c>
      <c r="L2320" s="14">
        <f t="shared" si="324"/>
        <v>40050.435347222221</v>
      </c>
      <c r="M2320" s="13">
        <f t="shared" si="325"/>
        <v>2009</v>
      </c>
      <c r="N2320" t="b">
        <v>1</v>
      </c>
      <c r="O2320">
        <v>163</v>
      </c>
      <c r="P2320" t="b">
        <v>1</v>
      </c>
      <c r="Q2320" t="s">
        <v>8278</v>
      </c>
      <c r="R2320" s="6">
        <f t="shared" si="326"/>
        <v>0.21060000000000001</v>
      </c>
      <c r="S2320" s="10">
        <f t="shared" si="327"/>
        <v>37.134969325153371</v>
      </c>
      <c r="T2320" t="str">
        <f t="shared" si="328"/>
        <v>music/</v>
      </c>
      <c r="U2320" t="str">
        <f t="shared" si="329"/>
        <v>indie rock</v>
      </c>
      <c r="V2320">
        <f t="shared" si="330"/>
        <v>6</v>
      </c>
      <c r="W2320">
        <f t="shared" si="331"/>
        <v>16</v>
      </c>
    </row>
    <row r="2321" spans="1:23" ht="45" x14ac:dyDescent="0.25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f t="shared" si="332"/>
        <v>41622.873668981476</v>
      </c>
      <c r="K2321">
        <v>1384480685</v>
      </c>
      <c r="L2321" s="14">
        <f t="shared" si="324"/>
        <v>41592.873668981476</v>
      </c>
      <c r="M2321" s="13">
        <f t="shared" si="325"/>
        <v>2013</v>
      </c>
      <c r="N2321" t="b">
        <v>1</v>
      </c>
      <c r="O2321">
        <v>77</v>
      </c>
      <c r="P2321" t="b">
        <v>1</v>
      </c>
      <c r="Q2321" t="s">
        <v>8278</v>
      </c>
      <c r="R2321" s="6">
        <f t="shared" si="326"/>
        <v>7.6999999999999999E-2</v>
      </c>
      <c r="S2321" s="10">
        <f t="shared" si="327"/>
        <v>41.961038961038959</v>
      </c>
      <c r="T2321" t="str">
        <f t="shared" si="328"/>
        <v>music/</v>
      </c>
      <c r="U2321" t="str">
        <f t="shared" si="329"/>
        <v>indie rock</v>
      </c>
      <c r="V2321">
        <f t="shared" si="330"/>
        <v>6</v>
      </c>
      <c r="W2321">
        <f t="shared" si="331"/>
        <v>16</v>
      </c>
    </row>
    <row r="2322" spans="1:23" ht="45" x14ac:dyDescent="0.25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f t="shared" si="332"/>
        <v>41731.567129629628</v>
      </c>
      <c r="K2322">
        <v>1393443400</v>
      </c>
      <c r="L2322" s="14">
        <f t="shared" si="324"/>
        <v>41696.608796296292</v>
      </c>
      <c r="M2322" s="13">
        <f t="shared" si="325"/>
        <v>2014</v>
      </c>
      <c r="N2322" t="b">
        <v>1</v>
      </c>
      <c r="O2322">
        <v>89</v>
      </c>
      <c r="P2322" t="b">
        <v>1</v>
      </c>
      <c r="Q2322" t="s">
        <v>8278</v>
      </c>
      <c r="R2322" s="6">
        <f t="shared" si="326"/>
        <v>8.6599999999999996E-2</v>
      </c>
      <c r="S2322" s="10">
        <f t="shared" si="327"/>
        <v>61.044943820224717</v>
      </c>
      <c r="T2322" t="str">
        <f t="shared" si="328"/>
        <v>music/</v>
      </c>
      <c r="U2322" t="str">
        <f t="shared" si="329"/>
        <v>indie rock</v>
      </c>
      <c r="V2322">
        <f t="shared" si="330"/>
        <v>6</v>
      </c>
      <c r="W2322">
        <f t="shared" si="331"/>
        <v>16</v>
      </c>
    </row>
    <row r="2323" spans="1:23" ht="45" x14ac:dyDescent="0.25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f t="shared" si="332"/>
        <v>42829.010428240734</v>
      </c>
      <c r="K2323">
        <v>1488694501</v>
      </c>
      <c r="L2323" s="14">
        <f t="shared" si="324"/>
        <v>42799.052094907405</v>
      </c>
      <c r="M2323" s="13">
        <f t="shared" si="325"/>
        <v>2017</v>
      </c>
      <c r="N2323" t="b">
        <v>0</v>
      </c>
      <c r="O2323">
        <v>64</v>
      </c>
      <c r="P2323" t="b">
        <v>0</v>
      </c>
      <c r="Q2323" t="s">
        <v>8297</v>
      </c>
      <c r="R2323" s="6">
        <f t="shared" si="326"/>
        <v>-0.60879037605380315</v>
      </c>
      <c r="S2323" s="10">
        <f t="shared" si="327"/>
        <v>64.53125</v>
      </c>
      <c r="T2323" t="str">
        <f t="shared" si="328"/>
        <v>food/</v>
      </c>
      <c r="U2323" t="str">
        <f t="shared" si="329"/>
        <v>small batch</v>
      </c>
      <c r="V2323">
        <f t="shared" si="330"/>
        <v>5</v>
      </c>
      <c r="W2323">
        <f t="shared" si="331"/>
        <v>16</v>
      </c>
    </row>
    <row r="2324" spans="1:23" ht="45" x14ac:dyDescent="0.25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f t="shared" si="332"/>
        <v>42834.645474537036</v>
      </c>
      <c r="K2324">
        <v>1489181369</v>
      </c>
      <c r="L2324" s="14">
        <f t="shared" si="324"/>
        <v>42804.6871412037</v>
      </c>
      <c r="M2324" s="13">
        <f t="shared" si="325"/>
        <v>2017</v>
      </c>
      <c r="N2324" t="b">
        <v>0</v>
      </c>
      <c r="O2324">
        <v>4</v>
      </c>
      <c r="P2324" t="b">
        <v>0</v>
      </c>
      <c r="Q2324" t="s">
        <v>8297</v>
      </c>
      <c r="R2324" s="6">
        <f t="shared" si="326"/>
        <v>-0.96851851851851856</v>
      </c>
      <c r="S2324" s="10">
        <f t="shared" si="327"/>
        <v>21.25</v>
      </c>
      <c r="T2324" t="str">
        <f t="shared" si="328"/>
        <v>food/</v>
      </c>
      <c r="U2324" t="str">
        <f t="shared" si="329"/>
        <v>small batch</v>
      </c>
      <c r="V2324">
        <f t="shared" si="330"/>
        <v>5</v>
      </c>
      <c r="W2324">
        <f t="shared" si="331"/>
        <v>16</v>
      </c>
    </row>
    <row r="2325" spans="1:23" ht="45" x14ac:dyDescent="0.25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f t="shared" si="332"/>
        <v>42814.546840277777</v>
      </c>
      <c r="K2325">
        <v>1489428447</v>
      </c>
      <c r="L2325" s="14">
        <f t="shared" si="324"/>
        <v>42807.546840277777</v>
      </c>
      <c r="M2325" s="13">
        <f t="shared" si="325"/>
        <v>2017</v>
      </c>
      <c r="N2325" t="b">
        <v>0</v>
      </c>
      <c r="O2325">
        <v>4</v>
      </c>
      <c r="P2325" t="b">
        <v>0</v>
      </c>
      <c r="Q2325" t="s">
        <v>8297</v>
      </c>
      <c r="R2325" s="6">
        <f t="shared" si="326"/>
        <v>-0.52</v>
      </c>
      <c r="S2325" s="10">
        <f t="shared" si="327"/>
        <v>30</v>
      </c>
      <c r="T2325" t="str">
        <f t="shared" si="328"/>
        <v>food/</v>
      </c>
      <c r="U2325" t="str">
        <f t="shared" si="329"/>
        <v>small batch</v>
      </c>
      <c r="V2325">
        <f t="shared" si="330"/>
        <v>5</v>
      </c>
      <c r="W2325">
        <f t="shared" si="331"/>
        <v>16</v>
      </c>
    </row>
    <row r="2326" spans="1:23" ht="30" x14ac:dyDescent="0.25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f t="shared" si="332"/>
        <v>42820.635243055549</v>
      </c>
      <c r="K2326">
        <v>1487970885</v>
      </c>
      <c r="L2326" s="14">
        <f t="shared" si="324"/>
        <v>42790.67690972222</v>
      </c>
      <c r="M2326" s="13">
        <f t="shared" si="325"/>
        <v>2017</v>
      </c>
      <c r="N2326" t="b">
        <v>0</v>
      </c>
      <c r="O2326">
        <v>61</v>
      </c>
      <c r="P2326" t="b">
        <v>0</v>
      </c>
      <c r="Q2326" t="s">
        <v>8297</v>
      </c>
      <c r="R2326" s="6">
        <f t="shared" si="326"/>
        <v>-0.79266666666666663</v>
      </c>
      <c r="S2326" s="10">
        <f t="shared" si="327"/>
        <v>25.491803278688526</v>
      </c>
      <c r="T2326" t="str">
        <f t="shared" si="328"/>
        <v>food/</v>
      </c>
      <c r="U2326" t="str">
        <f t="shared" si="329"/>
        <v>small batch</v>
      </c>
      <c r="V2326">
        <f t="shared" si="330"/>
        <v>5</v>
      </c>
      <c r="W2326">
        <f t="shared" si="331"/>
        <v>16</v>
      </c>
    </row>
    <row r="2327" spans="1:23" ht="45" x14ac:dyDescent="0.25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f t="shared" si="332"/>
        <v>42823.772349537037</v>
      </c>
      <c r="K2327">
        <v>1488241931</v>
      </c>
      <c r="L2327" s="14">
        <f t="shared" si="324"/>
        <v>42793.814016203702</v>
      </c>
      <c r="M2327" s="13">
        <f t="shared" si="325"/>
        <v>2017</v>
      </c>
      <c r="N2327" t="b">
        <v>0</v>
      </c>
      <c r="O2327">
        <v>7</v>
      </c>
      <c r="P2327" t="b">
        <v>0</v>
      </c>
      <c r="Q2327" t="s">
        <v>8297</v>
      </c>
      <c r="R2327" s="6">
        <f t="shared" si="326"/>
        <v>-0.92</v>
      </c>
      <c r="S2327" s="10">
        <f t="shared" si="327"/>
        <v>11.428571428571429</v>
      </c>
      <c r="T2327" t="str">
        <f t="shared" si="328"/>
        <v>food/</v>
      </c>
      <c r="U2327" t="str">
        <f t="shared" si="329"/>
        <v>small batch</v>
      </c>
      <c r="V2327">
        <f t="shared" si="330"/>
        <v>5</v>
      </c>
      <c r="W2327">
        <f t="shared" si="331"/>
        <v>16</v>
      </c>
    </row>
    <row r="2328" spans="1:23" ht="45" x14ac:dyDescent="0.25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f t="shared" si="332"/>
        <v>42855.499999999993</v>
      </c>
      <c r="K2328">
        <v>1489106948</v>
      </c>
      <c r="L2328" s="14">
        <f t="shared" si="324"/>
        <v>42803.825787037036</v>
      </c>
      <c r="M2328" s="13">
        <f t="shared" si="325"/>
        <v>2017</v>
      </c>
      <c r="N2328" t="b">
        <v>0</v>
      </c>
      <c r="O2328">
        <v>1</v>
      </c>
      <c r="P2328" t="b">
        <v>0</v>
      </c>
      <c r="Q2328" t="s">
        <v>8297</v>
      </c>
      <c r="R2328" s="6">
        <f t="shared" si="326"/>
        <v>-0.99280000000000002</v>
      </c>
      <c r="S2328" s="10">
        <f t="shared" si="327"/>
        <v>108</v>
      </c>
      <c r="T2328" t="str">
        <f t="shared" si="328"/>
        <v>food/</v>
      </c>
      <c r="U2328" t="str">
        <f t="shared" si="329"/>
        <v>small batch</v>
      </c>
      <c r="V2328">
        <f t="shared" si="330"/>
        <v>5</v>
      </c>
      <c r="W2328">
        <f t="shared" si="331"/>
        <v>16</v>
      </c>
    </row>
    <row r="2329" spans="1:23" ht="30" x14ac:dyDescent="0.25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f t="shared" si="332"/>
        <v>41877.708796296291</v>
      </c>
      <c r="K2329">
        <v>1406066440</v>
      </c>
      <c r="L2329" s="14">
        <f t="shared" si="324"/>
        <v>41842.708796296291</v>
      </c>
      <c r="M2329" s="13">
        <f t="shared" si="325"/>
        <v>2014</v>
      </c>
      <c r="N2329" t="b">
        <v>1</v>
      </c>
      <c r="O2329">
        <v>3355</v>
      </c>
      <c r="P2329" t="b">
        <v>1</v>
      </c>
      <c r="Q2329" t="s">
        <v>8297</v>
      </c>
      <c r="R2329" s="6">
        <f t="shared" si="326"/>
        <v>4.2609431428571432</v>
      </c>
      <c r="S2329" s="10">
        <f t="shared" si="327"/>
        <v>54.883162444113267</v>
      </c>
      <c r="T2329" t="str">
        <f t="shared" si="328"/>
        <v>food/</v>
      </c>
      <c r="U2329" t="str">
        <f t="shared" si="329"/>
        <v>small batch</v>
      </c>
      <c r="V2329">
        <f t="shared" si="330"/>
        <v>5</v>
      </c>
      <c r="W2329">
        <f t="shared" si="331"/>
        <v>16</v>
      </c>
    </row>
    <row r="2330" spans="1:23" ht="60" x14ac:dyDescent="0.25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f t="shared" si="332"/>
        <v>42169.573344907403</v>
      </c>
      <c r="K2330">
        <v>1431715537</v>
      </c>
      <c r="L2330" s="14">
        <f t="shared" si="324"/>
        <v>42139.573344907403</v>
      </c>
      <c r="M2330" s="13">
        <f t="shared" si="325"/>
        <v>2015</v>
      </c>
      <c r="N2330" t="b">
        <v>1</v>
      </c>
      <c r="O2330">
        <v>537</v>
      </c>
      <c r="P2330" t="b">
        <v>1</v>
      </c>
      <c r="Q2330" t="s">
        <v>8297</v>
      </c>
      <c r="R2330" s="6">
        <f t="shared" si="326"/>
        <v>1.5445</v>
      </c>
      <c r="S2330" s="10">
        <f t="shared" si="327"/>
        <v>47.383612662942269</v>
      </c>
      <c r="T2330" t="str">
        <f t="shared" si="328"/>
        <v>food/</v>
      </c>
      <c r="U2330" t="str">
        <f t="shared" si="329"/>
        <v>small batch</v>
      </c>
      <c r="V2330">
        <f t="shared" si="330"/>
        <v>5</v>
      </c>
      <c r="W2330">
        <f t="shared" si="331"/>
        <v>16</v>
      </c>
    </row>
    <row r="2331" spans="1:23" ht="45" x14ac:dyDescent="0.25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f t="shared" si="332"/>
        <v>41837.416041666664</v>
      </c>
      <c r="K2331">
        <v>1403017146</v>
      </c>
      <c r="L2331" s="14">
        <f t="shared" si="324"/>
        <v>41807.416041666664</v>
      </c>
      <c r="M2331" s="13">
        <f t="shared" si="325"/>
        <v>2014</v>
      </c>
      <c r="N2331" t="b">
        <v>1</v>
      </c>
      <c r="O2331">
        <v>125</v>
      </c>
      <c r="P2331" t="b">
        <v>1</v>
      </c>
      <c r="Q2331" t="s">
        <v>8297</v>
      </c>
      <c r="R2331" s="6">
        <f t="shared" si="326"/>
        <v>5.9200000000000003E-2</v>
      </c>
      <c r="S2331" s="10">
        <f t="shared" si="327"/>
        <v>211.84</v>
      </c>
      <c r="T2331" t="str">
        <f t="shared" si="328"/>
        <v>food/</v>
      </c>
      <c r="U2331" t="str">
        <f t="shared" si="329"/>
        <v>small batch</v>
      </c>
      <c r="V2331">
        <f t="shared" si="330"/>
        <v>5</v>
      </c>
      <c r="W2331">
        <f t="shared" si="331"/>
        <v>16</v>
      </c>
    </row>
    <row r="2332" spans="1:23" ht="45" x14ac:dyDescent="0.25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f t="shared" si="332"/>
        <v>42362.791666666664</v>
      </c>
      <c r="K2332">
        <v>1448400943</v>
      </c>
      <c r="L2332" s="14">
        <f t="shared" si="324"/>
        <v>42332.691469907404</v>
      </c>
      <c r="M2332" s="13">
        <f t="shared" si="325"/>
        <v>2015</v>
      </c>
      <c r="N2332" t="b">
        <v>1</v>
      </c>
      <c r="O2332">
        <v>163</v>
      </c>
      <c r="P2332" t="b">
        <v>1</v>
      </c>
      <c r="Q2332" t="s">
        <v>8297</v>
      </c>
      <c r="R2332" s="6">
        <f t="shared" si="326"/>
        <v>2.4228571428571429E-2</v>
      </c>
      <c r="S2332" s="10">
        <f t="shared" si="327"/>
        <v>219.92638036809817</v>
      </c>
      <c r="T2332" t="str">
        <f t="shared" si="328"/>
        <v>food/</v>
      </c>
      <c r="U2332" t="str">
        <f t="shared" si="329"/>
        <v>small batch</v>
      </c>
      <c r="V2332">
        <f t="shared" si="330"/>
        <v>5</v>
      </c>
      <c r="W2332">
        <f t="shared" si="331"/>
        <v>16</v>
      </c>
    </row>
    <row r="2333" spans="1:23" ht="30" x14ac:dyDescent="0.25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f t="shared" si="332"/>
        <v>41868.797337962962</v>
      </c>
      <c r="K2333">
        <v>1405728490</v>
      </c>
      <c r="L2333" s="14">
        <f t="shared" si="324"/>
        <v>41838.797337962962</v>
      </c>
      <c r="M2333" s="13">
        <f t="shared" si="325"/>
        <v>2014</v>
      </c>
      <c r="N2333" t="b">
        <v>1</v>
      </c>
      <c r="O2333">
        <v>283</v>
      </c>
      <c r="P2333" t="b">
        <v>1</v>
      </c>
      <c r="Q2333" t="s">
        <v>8297</v>
      </c>
      <c r="R2333" s="6">
        <f t="shared" si="326"/>
        <v>0.44313750000000007</v>
      </c>
      <c r="S2333" s="10">
        <f t="shared" si="327"/>
        <v>40.795406360424032</v>
      </c>
      <c r="T2333" t="str">
        <f t="shared" si="328"/>
        <v>food/</v>
      </c>
      <c r="U2333" t="str">
        <f t="shared" si="329"/>
        <v>small batch</v>
      </c>
      <c r="V2333">
        <f t="shared" si="330"/>
        <v>5</v>
      </c>
      <c r="W2333">
        <f t="shared" si="331"/>
        <v>16</v>
      </c>
    </row>
    <row r="2334" spans="1:23" ht="45" x14ac:dyDescent="0.25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f t="shared" si="332"/>
        <v>42041.419803240737</v>
      </c>
      <c r="K2334">
        <v>1420643071</v>
      </c>
      <c r="L2334" s="14">
        <f t="shared" si="324"/>
        <v>42011.419803240737</v>
      </c>
      <c r="M2334" s="13">
        <f t="shared" si="325"/>
        <v>2015</v>
      </c>
      <c r="N2334" t="b">
        <v>1</v>
      </c>
      <c r="O2334">
        <v>352</v>
      </c>
      <c r="P2334" t="b">
        <v>1</v>
      </c>
      <c r="Q2334" t="s">
        <v>8297</v>
      </c>
      <c r="R2334" s="6">
        <f t="shared" si="326"/>
        <v>6.3079999999999997E-2</v>
      </c>
      <c r="S2334" s="10">
        <f t="shared" si="327"/>
        <v>75.502840909090907</v>
      </c>
      <c r="T2334" t="str">
        <f t="shared" si="328"/>
        <v>food/</v>
      </c>
      <c r="U2334" t="str">
        <f t="shared" si="329"/>
        <v>small batch</v>
      </c>
      <c r="V2334">
        <f t="shared" si="330"/>
        <v>5</v>
      </c>
      <c r="W2334">
        <f t="shared" si="331"/>
        <v>16</v>
      </c>
    </row>
    <row r="2335" spans="1:23" ht="45" x14ac:dyDescent="0.25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f t="shared" si="332"/>
        <v>41788.534722222219</v>
      </c>
      <c r="K2335">
        <v>1399563390</v>
      </c>
      <c r="L2335" s="14">
        <f t="shared" si="324"/>
        <v>41767.442013888889</v>
      </c>
      <c r="M2335" s="13">
        <f t="shared" si="325"/>
        <v>2014</v>
      </c>
      <c r="N2335" t="b">
        <v>1</v>
      </c>
      <c r="O2335">
        <v>94</v>
      </c>
      <c r="P2335" t="b">
        <v>1</v>
      </c>
      <c r="Q2335" t="s">
        <v>8297</v>
      </c>
      <c r="R2335" s="6">
        <f t="shared" si="326"/>
        <v>1.1216666666666666</v>
      </c>
      <c r="S2335" s="10">
        <f t="shared" si="327"/>
        <v>13.542553191489361</v>
      </c>
      <c r="T2335" t="str">
        <f t="shared" si="328"/>
        <v>food/</v>
      </c>
      <c r="U2335" t="str">
        <f t="shared" si="329"/>
        <v>small batch</v>
      </c>
      <c r="V2335">
        <f t="shared" si="330"/>
        <v>5</v>
      </c>
      <c r="W2335">
        <f t="shared" si="331"/>
        <v>16</v>
      </c>
    </row>
    <row r="2336" spans="1:23" ht="45" x14ac:dyDescent="0.25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f t="shared" si="332"/>
        <v>41948.523611111108</v>
      </c>
      <c r="K2336">
        <v>1412611498</v>
      </c>
      <c r="L2336" s="14">
        <f t="shared" si="324"/>
        <v>41918.461782407401</v>
      </c>
      <c r="M2336" s="13">
        <f t="shared" si="325"/>
        <v>2014</v>
      </c>
      <c r="N2336" t="b">
        <v>1</v>
      </c>
      <c r="O2336">
        <v>67</v>
      </c>
      <c r="P2336" t="b">
        <v>1</v>
      </c>
      <c r="Q2336" t="s">
        <v>8297</v>
      </c>
      <c r="R2336" s="6">
        <f t="shared" si="326"/>
        <v>1.95E-2</v>
      </c>
      <c r="S2336" s="10">
        <f t="shared" si="327"/>
        <v>60.865671641791046</v>
      </c>
      <c r="T2336" t="str">
        <f t="shared" si="328"/>
        <v>food/</v>
      </c>
      <c r="U2336" t="str">
        <f t="shared" si="329"/>
        <v>small batch</v>
      </c>
      <c r="V2336">
        <f t="shared" si="330"/>
        <v>5</v>
      </c>
      <c r="W2336">
        <f t="shared" si="331"/>
        <v>16</v>
      </c>
    </row>
    <row r="2337" spans="1:23" ht="45" x14ac:dyDescent="0.25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f t="shared" si="332"/>
        <v>41801.363923611112</v>
      </c>
      <c r="K2337">
        <v>1399902243</v>
      </c>
      <c r="L2337" s="14">
        <f t="shared" si="324"/>
        <v>41771.363923611112</v>
      </c>
      <c r="M2337" s="13">
        <f t="shared" si="325"/>
        <v>2014</v>
      </c>
      <c r="N2337" t="b">
        <v>1</v>
      </c>
      <c r="O2337">
        <v>221</v>
      </c>
      <c r="P2337" t="b">
        <v>1</v>
      </c>
      <c r="Q2337" t="s">
        <v>8297</v>
      </c>
      <c r="R2337" s="6">
        <f t="shared" si="326"/>
        <v>2.2720000000000001E-2</v>
      </c>
      <c r="S2337" s="10">
        <f t="shared" si="327"/>
        <v>115.69230769230769</v>
      </c>
      <c r="T2337" t="str">
        <f t="shared" si="328"/>
        <v>food/</v>
      </c>
      <c r="U2337" t="str">
        <f t="shared" si="329"/>
        <v>small batch</v>
      </c>
      <c r="V2337">
        <f t="shared" si="330"/>
        <v>5</v>
      </c>
      <c r="W2337">
        <f t="shared" si="331"/>
        <v>16</v>
      </c>
    </row>
    <row r="2338" spans="1:23" ht="45" x14ac:dyDescent="0.25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f t="shared" si="332"/>
        <v>41706.716377314813</v>
      </c>
      <c r="K2338">
        <v>1390860695</v>
      </c>
      <c r="L2338" s="14">
        <f t="shared" si="324"/>
        <v>41666.716377314813</v>
      </c>
      <c r="M2338" s="13">
        <f t="shared" si="325"/>
        <v>2014</v>
      </c>
      <c r="N2338" t="b">
        <v>1</v>
      </c>
      <c r="O2338">
        <v>2165</v>
      </c>
      <c r="P2338" t="b">
        <v>1</v>
      </c>
      <c r="Q2338" t="s">
        <v>8297</v>
      </c>
      <c r="R2338" s="6">
        <f t="shared" si="326"/>
        <v>4.2073254999999996</v>
      </c>
      <c r="S2338" s="10">
        <f t="shared" si="327"/>
        <v>48.104623556581984</v>
      </c>
      <c r="T2338" t="str">
        <f t="shared" si="328"/>
        <v>food/</v>
      </c>
      <c r="U2338" t="str">
        <f t="shared" si="329"/>
        <v>small batch</v>
      </c>
      <c r="V2338">
        <f t="shared" si="330"/>
        <v>5</v>
      </c>
      <c r="W2338">
        <f t="shared" si="331"/>
        <v>16</v>
      </c>
    </row>
    <row r="2339" spans="1:23" ht="30" x14ac:dyDescent="0.25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f t="shared" si="332"/>
        <v>41816.432210648149</v>
      </c>
      <c r="K2339">
        <v>1401204143</v>
      </c>
      <c r="L2339" s="14">
        <f t="shared" si="324"/>
        <v>41786.432210648149</v>
      </c>
      <c r="M2339" s="13">
        <f t="shared" si="325"/>
        <v>2014</v>
      </c>
      <c r="N2339" t="b">
        <v>1</v>
      </c>
      <c r="O2339">
        <v>179</v>
      </c>
      <c r="P2339" t="b">
        <v>1</v>
      </c>
      <c r="Q2339" t="s">
        <v>8297</v>
      </c>
      <c r="R2339" s="6">
        <f t="shared" si="326"/>
        <v>0.10658333333333334</v>
      </c>
      <c r="S2339" s="10">
        <f t="shared" si="327"/>
        <v>74.184357541899445</v>
      </c>
      <c r="T2339" t="str">
        <f t="shared" si="328"/>
        <v>food/</v>
      </c>
      <c r="U2339" t="str">
        <f t="shared" si="329"/>
        <v>small batch</v>
      </c>
      <c r="V2339">
        <f t="shared" si="330"/>
        <v>5</v>
      </c>
      <c r="W2339">
        <f t="shared" si="331"/>
        <v>16</v>
      </c>
    </row>
    <row r="2340" spans="1:23" ht="45" x14ac:dyDescent="0.25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f t="shared" si="332"/>
        <v>41819.688472222224</v>
      </c>
      <c r="K2340">
        <v>1401485484</v>
      </c>
      <c r="L2340" s="14">
        <f t="shared" si="324"/>
        <v>41789.688472222224</v>
      </c>
      <c r="M2340" s="13">
        <f t="shared" si="325"/>
        <v>2014</v>
      </c>
      <c r="N2340" t="b">
        <v>1</v>
      </c>
      <c r="O2340">
        <v>123</v>
      </c>
      <c r="P2340" t="b">
        <v>1</v>
      </c>
      <c r="Q2340" t="s">
        <v>8297</v>
      </c>
      <c r="R2340" s="6">
        <f t="shared" si="326"/>
        <v>1.1433333333333334E-2</v>
      </c>
      <c r="S2340" s="10">
        <f t="shared" si="327"/>
        <v>123.34552845528455</v>
      </c>
      <c r="T2340" t="str">
        <f t="shared" si="328"/>
        <v>food/</v>
      </c>
      <c r="U2340" t="str">
        <f t="shared" si="329"/>
        <v>small batch</v>
      </c>
      <c r="V2340">
        <f t="shared" si="330"/>
        <v>5</v>
      </c>
      <c r="W2340">
        <f t="shared" si="331"/>
        <v>16</v>
      </c>
    </row>
    <row r="2341" spans="1:23" ht="45" x14ac:dyDescent="0.25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f t="shared" si="332"/>
        <v>42723.124305555553</v>
      </c>
      <c r="K2341">
        <v>1479496309</v>
      </c>
      <c r="L2341" s="14">
        <f t="shared" si="324"/>
        <v>42692.591539351844</v>
      </c>
      <c r="M2341" s="13">
        <f t="shared" si="325"/>
        <v>2016</v>
      </c>
      <c r="N2341" t="b">
        <v>1</v>
      </c>
      <c r="O2341">
        <v>1104</v>
      </c>
      <c r="P2341" t="b">
        <v>1</v>
      </c>
      <c r="Q2341" t="s">
        <v>8297</v>
      </c>
      <c r="R2341" s="6">
        <f t="shared" si="326"/>
        <v>1.94208</v>
      </c>
      <c r="S2341" s="10">
        <f t="shared" si="327"/>
        <v>66.623188405797094</v>
      </c>
      <c r="T2341" t="str">
        <f t="shared" si="328"/>
        <v>food/</v>
      </c>
      <c r="U2341" t="str">
        <f t="shared" si="329"/>
        <v>small batch</v>
      </c>
      <c r="V2341">
        <f t="shared" si="330"/>
        <v>5</v>
      </c>
      <c r="W2341">
        <f t="shared" si="331"/>
        <v>16</v>
      </c>
    </row>
    <row r="2342" spans="1:23" ht="45" x14ac:dyDescent="0.25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f t="shared" si="332"/>
        <v>42673.434467592589</v>
      </c>
      <c r="K2342">
        <v>1475249138</v>
      </c>
      <c r="L2342" s="14">
        <f t="shared" si="324"/>
        <v>42643.434467592589</v>
      </c>
      <c r="M2342" s="13">
        <f t="shared" si="325"/>
        <v>2016</v>
      </c>
      <c r="N2342" t="b">
        <v>1</v>
      </c>
      <c r="O2342">
        <v>403</v>
      </c>
      <c r="P2342" t="b">
        <v>1</v>
      </c>
      <c r="Q2342" t="s">
        <v>8297</v>
      </c>
      <c r="R2342" s="6">
        <f t="shared" si="326"/>
        <v>5.7775E-2</v>
      </c>
      <c r="S2342" s="10">
        <f t="shared" si="327"/>
        <v>104.99007444168734</v>
      </c>
      <c r="T2342" t="str">
        <f t="shared" si="328"/>
        <v>food/</v>
      </c>
      <c r="U2342" t="str">
        <f t="shared" si="329"/>
        <v>small batch</v>
      </c>
      <c r="V2342">
        <f t="shared" si="330"/>
        <v>5</v>
      </c>
      <c r="W2342">
        <f t="shared" si="331"/>
        <v>16</v>
      </c>
    </row>
    <row r="2343" spans="1:23" ht="30" x14ac:dyDescent="0.25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f t="shared" si="332"/>
        <v>42197.605370370373</v>
      </c>
      <c r="K2343">
        <v>1434137504</v>
      </c>
      <c r="L2343" s="14">
        <f t="shared" si="324"/>
        <v>42167.605370370373</v>
      </c>
      <c r="M2343" s="13">
        <f t="shared" si="325"/>
        <v>2015</v>
      </c>
      <c r="N2343" t="b">
        <v>0</v>
      </c>
      <c r="O2343">
        <v>0</v>
      </c>
      <c r="P2343" t="b">
        <v>0</v>
      </c>
      <c r="Q2343" t="s">
        <v>8271</v>
      </c>
      <c r="R2343" s="6">
        <f t="shared" si="326"/>
        <v>-1</v>
      </c>
      <c r="S2343" s="10" t="e">
        <f t="shared" si="327"/>
        <v>#DIV/0!</v>
      </c>
      <c r="T2343" t="str">
        <f t="shared" si="328"/>
        <v>technology/</v>
      </c>
      <c r="U2343" t="str">
        <f t="shared" si="329"/>
        <v>web</v>
      </c>
      <c r="V2343">
        <f t="shared" si="330"/>
        <v>11</v>
      </c>
      <c r="W2343">
        <f t="shared" si="331"/>
        <v>14</v>
      </c>
    </row>
    <row r="2344" spans="1:23" ht="45" x14ac:dyDescent="0.25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f t="shared" si="332"/>
        <v>41918</v>
      </c>
      <c r="K2344">
        <v>1410799870</v>
      </c>
      <c r="L2344" s="14">
        <f t="shared" si="324"/>
        <v>41897.49386574074</v>
      </c>
      <c r="M2344" s="13">
        <f t="shared" si="325"/>
        <v>2014</v>
      </c>
      <c r="N2344" t="b">
        <v>0</v>
      </c>
      <c r="O2344">
        <v>0</v>
      </c>
      <c r="P2344" t="b">
        <v>0</v>
      </c>
      <c r="Q2344" t="s">
        <v>8271</v>
      </c>
      <c r="R2344" s="6">
        <f t="shared" si="326"/>
        <v>-1</v>
      </c>
      <c r="S2344" s="10" t="e">
        <f t="shared" si="327"/>
        <v>#DIV/0!</v>
      </c>
      <c r="T2344" t="str">
        <f t="shared" si="328"/>
        <v>technology/</v>
      </c>
      <c r="U2344" t="str">
        <f t="shared" si="329"/>
        <v>web</v>
      </c>
      <c r="V2344">
        <f t="shared" si="330"/>
        <v>11</v>
      </c>
      <c r="W2344">
        <f t="shared" si="331"/>
        <v>14</v>
      </c>
    </row>
    <row r="2345" spans="1:23" ht="45" x14ac:dyDescent="0.25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f t="shared" si="332"/>
        <v>42377.615972222215</v>
      </c>
      <c r="K2345">
        <v>1447962505</v>
      </c>
      <c r="L2345" s="14">
        <f t="shared" si="324"/>
        <v>42327.616956018515</v>
      </c>
      <c r="M2345" s="13">
        <f t="shared" si="325"/>
        <v>2015</v>
      </c>
      <c r="N2345" t="b">
        <v>0</v>
      </c>
      <c r="O2345">
        <v>1</v>
      </c>
      <c r="P2345" t="b">
        <v>0</v>
      </c>
      <c r="Q2345" t="s">
        <v>8271</v>
      </c>
      <c r="R2345" s="6">
        <f t="shared" si="326"/>
        <v>-0.97</v>
      </c>
      <c r="S2345" s="10">
        <f t="shared" si="327"/>
        <v>300</v>
      </c>
      <c r="T2345" t="str">
        <f t="shared" si="328"/>
        <v>technology/</v>
      </c>
      <c r="U2345" t="str">
        <f t="shared" si="329"/>
        <v>web</v>
      </c>
      <c r="V2345">
        <f t="shared" si="330"/>
        <v>11</v>
      </c>
      <c r="W2345">
        <f t="shared" si="331"/>
        <v>14</v>
      </c>
    </row>
    <row r="2346" spans="1:23" ht="45" x14ac:dyDescent="0.25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f t="shared" si="332"/>
        <v>42545.519317129627</v>
      </c>
      <c r="K2346">
        <v>1464197269</v>
      </c>
      <c r="L2346" s="14">
        <f t="shared" si="324"/>
        <v>42515.519317129627</v>
      </c>
      <c r="M2346" s="13">
        <f t="shared" si="325"/>
        <v>2016</v>
      </c>
      <c r="N2346" t="b">
        <v>0</v>
      </c>
      <c r="O2346">
        <v>1</v>
      </c>
      <c r="P2346" t="b">
        <v>0</v>
      </c>
      <c r="Q2346" t="s">
        <v>8271</v>
      </c>
      <c r="R2346" s="6">
        <f t="shared" si="326"/>
        <v>-0.999</v>
      </c>
      <c r="S2346" s="10">
        <f t="shared" si="327"/>
        <v>1</v>
      </c>
      <c r="T2346" t="str">
        <f t="shared" si="328"/>
        <v>technology/</v>
      </c>
      <c r="U2346" t="str">
        <f t="shared" si="329"/>
        <v>web</v>
      </c>
      <c r="V2346">
        <f t="shared" si="330"/>
        <v>11</v>
      </c>
      <c r="W2346">
        <f t="shared" si="331"/>
        <v>14</v>
      </c>
    </row>
    <row r="2347" spans="1:23" ht="45" x14ac:dyDescent="0.25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f t="shared" si="332"/>
        <v>42094.777083333327</v>
      </c>
      <c r="K2347">
        <v>1424822556</v>
      </c>
      <c r="L2347" s="14">
        <f t="shared" si="324"/>
        <v>42059.79347222222</v>
      </c>
      <c r="M2347" s="13">
        <f t="shared" si="325"/>
        <v>2015</v>
      </c>
      <c r="N2347" t="b">
        <v>0</v>
      </c>
      <c r="O2347">
        <v>0</v>
      </c>
      <c r="P2347" t="b">
        <v>0</v>
      </c>
      <c r="Q2347" t="s">
        <v>8271</v>
      </c>
      <c r="R2347" s="6">
        <f t="shared" si="326"/>
        <v>-1</v>
      </c>
      <c r="S2347" s="10" t="e">
        <f t="shared" si="327"/>
        <v>#DIV/0!</v>
      </c>
      <c r="T2347" t="str">
        <f t="shared" si="328"/>
        <v>technology/</v>
      </c>
      <c r="U2347" t="str">
        <f t="shared" si="329"/>
        <v>web</v>
      </c>
      <c r="V2347">
        <f t="shared" si="330"/>
        <v>11</v>
      </c>
      <c r="W2347">
        <f t="shared" si="331"/>
        <v>14</v>
      </c>
    </row>
    <row r="2348" spans="1:23" ht="45" x14ac:dyDescent="0.25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f t="shared" si="332"/>
        <v>42660.590636574074</v>
      </c>
      <c r="K2348">
        <v>1472843431</v>
      </c>
      <c r="L2348" s="14">
        <f t="shared" si="324"/>
        <v>42615.590636574074</v>
      </c>
      <c r="M2348" s="13">
        <f t="shared" si="325"/>
        <v>2016</v>
      </c>
      <c r="N2348" t="b">
        <v>0</v>
      </c>
      <c r="O2348">
        <v>3</v>
      </c>
      <c r="P2348" t="b">
        <v>0</v>
      </c>
      <c r="Q2348" t="s">
        <v>8271</v>
      </c>
      <c r="R2348" s="6">
        <f t="shared" si="326"/>
        <v>-0.99934999999999996</v>
      </c>
      <c r="S2348" s="10">
        <f t="shared" si="327"/>
        <v>13</v>
      </c>
      <c r="T2348" t="str">
        <f t="shared" si="328"/>
        <v>technology/</v>
      </c>
      <c r="U2348" t="str">
        <f t="shared" si="329"/>
        <v>web</v>
      </c>
      <c r="V2348">
        <f t="shared" si="330"/>
        <v>11</v>
      </c>
      <c r="W2348">
        <f t="shared" si="331"/>
        <v>14</v>
      </c>
    </row>
    <row r="2349" spans="1:23" ht="30" x14ac:dyDescent="0.25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f t="shared" si="332"/>
        <v>42607.39902777777</v>
      </c>
      <c r="K2349">
        <v>1469543676</v>
      </c>
      <c r="L2349" s="14">
        <f t="shared" si="324"/>
        <v>42577.39902777777</v>
      </c>
      <c r="M2349" s="13">
        <f t="shared" si="325"/>
        <v>2016</v>
      </c>
      <c r="N2349" t="b">
        <v>0</v>
      </c>
      <c r="O2349">
        <v>1</v>
      </c>
      <c r="P2349" t="b">
        <v>0</v>
      </c>
      <c r="Q2349" t="s">
        <v>8271</v>
      </c>
      <c r="R2349" s="6">
        <f t="shared" si="326"/>
        <v>-0.98499999999999999</v>
      </c>
      <c r="S2349" s="10">
        <f t="shared" si="327"/>
        <v>15</v>
      </c>
      <c r="T2349" t="str">
        <f t="shared" si="328"/>
        <v>technology/</v>
      </c>
      <c r="U2349" t="str">
        <f t="shared" si="329"/>
        <v>web</v>
      </c>
      <c r="V2349">
        <f t="shared" si="330"/>
        <v>11</v>
      </c>
      <c r="W2349">
        <f t="shared" si="331"/>
        <v>14</v>
      </c>
    </row>
    <row r="2350" spans="1:23" ht="45" x14ac:dyDescent="0.25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f t="shared" si="332"/>
        <v>42420.723819444444</v>
      </c>
      <c r="K2350">
        <v>1450822938</v>
      </c>
      <c r="L2350" s="14">
        <f t="shared" si="324"/>
        <v>42360.723819444444</v>
      </c>
      <c r="M2350" s="13">
        <f t="shared" si="325"/>
        <v>2015</v>
      </c>
      <c r="N2350" t="b">
        <v>0</v>
      </c>
      <c r="O2350">
        <v>5</v>
      </c>
      <c r="P2350" t="b">
        <v>0</v>
      </c>
      <c r="Q2350" t="s">
        <v>8271</v>
      </c>
      <c r="R2350" s="6">
        <f t="shared" si="326"/>
        <v>-0.99614285714285711</v>
      </c>
      <c r="S2350" s="10">
        <f t="shared" si="327"/>
        <v>54</v>
      </c>
      <c r="T2350" t="str">
        <f t="shared" si="328"/>
        <v>technology/</v>
      </c>
      <c r="U2350" t="str">
        <f t="shared" si="329"/>
        <v>web</v>
      </c>
      <c r="V2350">
        <f t="shared" si="330"/>
        <v>11</v>
      </c>
      <c r="W2350">
        <f t="shared" si="331"/>
        <v>14</v>
      </c>
    </row>
    <row r="2351" spans="1:23" ht="45" x14ac:dyDescent="0.25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f t="shared" si="332"/>
        <v>42227.567453703705</v>
      </c>
      <c r="K2351">
        <v>1436812628</v>
      </c>
      <c r="L2351" s="14">
        <f t="shared" si="324"/>
        <v>42198.567453703705</v>
      </c>
      <c r="M2351" s="13">
        <f t="shared" si="325"/>
        <v>2015</v>
      </c>
      <c r="N2351" t="b">
        <v>0</v>
      </c>
      <c r="O2351">
        <v>0</v>
      </c>
      <c r="P2351" t="b">
        <v>0</v>
      </c>
      <c r="Q2351" t="s">
        <v>8271</v>
      </c>
      <c r="R2351" s="6">
        <f t="shared" si="326"/>
        <v>-1</v>
      </c>
      <c r="S2351" s="10" t="e">
        <f t="shared" si="327"/>
        <v>#DIV/0!</v>
      </c>
      <c r="T2351" t="str">
        <f t="shared" si="328"/>
        <v>technology/</v>
      </c>
      <c r="U2351" t="str">
        <f t="shared" si="329"/>
        <v>web</v>
      </c>
      <c r="V2351">
        <f t="shared" si="330"/>
        <v>11</v>
      </c>
      <c r="W2351">
        <f t="shared" si="331"/>
        <v>14</v>
      </c>
    </row>
    <row r="2352" spans="1:23" ht="30" x14ac:dyDescent="0.25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f t="shared" si="332"/>
        <v>42738.633912037032</v>
      </c>
      <c r="K2352">
        <v>1480882370</v>
      </c>
      <c r="L2352" s="14">
        <f t="shared" si="324"/>
        <v>42708.633912037032</v>
      </c>
      <c r="M2352" s="13">
        <f t="shared" si="325"/>
        <v>2016</v>
      </c>
      <c r="N2352" t="b">
        <v>0</v>
      </c>
      <c r="O2352">
        <v>0</v>
      </c>
      <c r="P2352" t="b">
        <v>0</v>
      </c>
      <c r="Q2352" t="s">
        <v>8271</v>
      </c>
      <c r="R2352" s="6">
        <f t="shared" si="326"/>
        <v>-1</v>
      </c>
      <c r="S2352" s="10" t="e">
        <f t="shared" si="327"/>
        <v>#DIV/0!</v>
      </c>
      <c r="T2352" t="str">
        <f t="shared" si="328"/>
        <v>technology/</v>
      </c>
      <c r="U2352" t="str">
        <f t="shared" si="329"/>
        <v>web</v>
      </c>
      <c r="V2352">
        <f t="shared" si="330"/>
        <v>11</v>
      </c>
      <c r="W2352">
        <f t="shared" si="331"/>
        <v>14</v>
      </c>
    </row>
    <row r="2353" spans="1:23" ht="30" x14ac:dyDescent="0.25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f t="shared" si="332"/>
        <v>42123.892812500002</v>
      </c>
      <c r="K2353">
        <v>1427768739</v>
      </c>
      <c r="L2353" s="14">
        <f t="shared" si="324"/>
        <v>42093.892812500002</v>
      </c>
      <c r="M2353" s="13">
        <f t="shared" si="325"/>
        <v>2015</v>
      </c>
      <c r="N2353" t="b">
        <v>0</v>
      </c>
      <c r="O2353">
        <v>7</v>
      </c>
      <c r="P2353" t="b">
        <v>0</v>
      </c>
      <c r="Q2353" t="s">
        <v>8271</v>
      </c>
      <c r="R2353" s="6">
        <f t="shared" si="326"/>
        <v>-0.99428571428571433</v>
      </c>
      <c r="S2353" s="10">
        <f t="shared" si="327"/>
        <v>15.428571428571429</v>
      </c>
      <c r="T2353" t="str">
        <f t="shared" si="328"/>
        <v>technology/</v>
      </c>
      <c r="U2353" t="str">
        <f t="shared" si="329"/>
        <v>web</v>
      </c>
      <c r="V2353">
        <f t="shared" si="330"/>
        <v>11</v>
      </c>
      <c r="W2353">
        <f t="shared" si="331"/>
        <v>14</v>
      </c>
    </row>
    <row r="2354" spans="1:23" ht="45" x14ac:dyDescent="0.25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f t="shared" si="332"/>
        <v>42161.425370370365</v>
      </c>
      <c r="K2354">
        <v>1428419552</v>
      </c>
      <c r="L2354" s="14">
        <f t="shared" si="324"/>
        <v>42101.425370370365</v>
      </c>
      <c r="M2354" s="13">
        <f t="shared" si="325"/>
        <v>2015</v>
      </c>
      <c r="N2354" t="b">
        <v>0</v>
      </c>
      <c r="O2354">
        <v>0</v>
      </c>
      <c r="P2354" t="b">
        <v>0</v>
      </c>
      <c r="Q2354" t="s">
        <v>8271</v>
      </c>
      <c r="R2354" s="6">
        <f t="shared" si="326"/>
        <v>-1</v>
      </c>
      <c r="S2354" s="10" t="e">
        <f t="shared" si="327"/>
        <v>#DIV/0!</v>
      </c>
      <c r="T2354" t="str">
        <f t="shared" si="328"/>
        <v>technology/</v>
      </c>
      <c r="U2354" t="str">
        <f t="shared" si="329"/>
        <v>web</v>
      </c>
      <c r="V2354">
        <f t="shared" si="330"/>
        <v>11</v>
      </c>
      <c r="W2354">
        <f t="shared" si="331"/>
        <v>14</v>
      </c>
    </row>
    <row r="2355" spans="1:23" ht="45" x14ac:dyDescent="0.25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f t="shared" si="332"/>
        <v>42115.467847222222</v>
      </c>
      <c r="K2355">
        <v>1428596022</v>
      </c>
      <c r="L2355" s="14">
        <f t="shared" si="324"/>
        <v>42103.467847222222</v>
      </c>
      <c r="M2355" s="13">
        <f t="shared" si="325"/>
        <v>2015</v>
      </c>
      <c r="N2355" t="b">
        <v>0</v>
      </c>
      <c r="O2355">
        <v>0</v>
      </c>
      <c r="P2355" t="b">
        <v>0</v>
      </c>
      <c r="Q2355" t="s">
        <v>8271</v>
      </c>
      <c r="R2355" s="6">
        <f t="shared" si="326"/>
        <v>-1</v>
      </c>
      <c r="S2355" s="10" t="e">
        <f t="shared" si="327"/>
        <v>#DIV/0!</v>
      </c>
      <c r="T2355" t="str">
        <f t="shared" si="328"/>
        <v>technology/</v>
      </c>
      <c r="U2355" t="str">
        <f t="shared" si="329"/>
        <v>web</v>
      </c>
      <c r="V2355">
        <f t="shared" si="330"/>
        <v>11</v>
      </c>
      <c r="W2355">
        <f t="shared" si="331"/>
        <v>14</v>
      </c>
    </row>
    <row r="2356" spans="1:23" ht="30" x14ac:dyDescent="0.25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f t="shared" si="332"/>
        <v>42014.51458333333</v>
      </c>
      <c r="K2356">
        <v>1415726460</v>
      </c>
      <c r="L2356" s="14">
        <f t="shared" si="324"/>
        <v>41954.51458333333</v>
      </c>
      <c r="M2356" s="13">
        <f t="shared" si="325"/>
        <v>2014</v>
      </c>
      <c r="N2356" t="b">
        <v>0</v>
      </c>
      <c r="O2356">
        <v>1</v>
      </c>
      <c r="P2356" t="b">
        <v>0</v>
      </c>
      <c r="Q2356" t="s">
        <v>8271</v>
      </c>
      <c r="R2356" s="6">
        <f t="shared" si="326"/>
        <v>-0.99928571428571433</v>
      </c>
      <c r="S2356" s="10">
        <f t="shared" si="327"/>
        <v>25</v>
      </c>
      <c r="T2356" t="str">
        <f t="shared" si="328"/>
        <v>technology/</v>
      </c>
      <c r="U2356" t="str">
        <f t="shared" si="329"/>
        <v>web</v>
      </c>
      <c r="V2356">
        <f t="shared" si="330"/>
        <v>11</v>
      </c>
      <c r="W2356">
        <f t="shared" si="331"/>
        <v>14</v>
      </c>
    </row>
    <row r="2357" spans="1:23" ht="45" x14ac:dyDescent="0.25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f t="shared" si="332"/>
        <v>42126.709907407407</v>
      </c>
      <c r="K2357">
        <v>1428012136</v>
      </c>
      <c r="L2357" s="14">
        <f t="shared" si="324"/>
        <v>42096.709907407407</v>
      </c>
      <c r="M2357" s="13">
        <f t="shared" si="325"/>
        <v>2015</v>
      </c>
      <c r="N2357" t="b">
        <v>0</v>
      </c>
      <c r="O2357">
        <v>2</v>
      </c>
      <c r="P2357" t="b">
        <v>0</v>
      </c>
      <c r="Q2357" t="s">
        <v>8271</v>
      </c>
      <c r="R2357" s="6">
        <f t="shared" si="326"/>
        <v>-0.99312500000000004</v>
      </c>
      <c r="S2357" s="10">
        <f t="shared" si="327"/>
        <v>27.5</v>
      </c>
      <c r="T2357" t="str">
        <f t="shared" si="328"/>
        <v>technology/</v>
      </c>
      <c r="U2357" t="str">
        <f t="shared" si="329"/>
        <v>web</v>
      </c>
      <c r="V2357">
        <f t="shared" si="330"/>
        <v>11</v>
      </c>
      <c r="W2357">
        <f t="shared" si="331"/>
        <v>14</v>
      </c>
    </row>
    <row r="2358" spans="1:23" ht="30" x14ac:dyDescent="0.25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f t="shared" si="332"/>
        <v>42160.575277777774</v>
      </c>
      <c r="K2358">
        <v>1430938104</v>
      </c>
      <c r="L2358" s="14">
        <f t="shared" si="324"/>
        <v>42130.575277777774</v>
      </c>
      <c r="M2358" s="13">
        <f t="shared" si="325"/>
        <v>2015</v>
      </c>
      <c r="N2358" t="b">
        <v>0</v>
      </c>
      <c r="O2358">
        <v>0</v>
      </c>
      <c r="P2358" t="b">
        <v>0</v>
      </c>
      <c r="Q2358" t="s">
        <v>8271</v>
      </c>
      <c r="R2358" s="6">
        <f t="shared" si="326"/>
        <v>-1</v>
      </c>
      <c r="S2358" s="10" t="e">
        <f t="shared" si="327"/>
        <v>#DIV/0!</v>
      </c>
      <c r="T2358" t="str">
        <f t="shared" si="328"/>
        <v>technology/</v>
      </c>
      <c r="U2358" t="str">
        <f t="shared" si="329"/>
        <v>web</v>
      </c>
      <c r="V2358">
        <f t="shared" si="330"/>
        <v>11</v>
      </c>
      <c r="W2358">
        <f t="shared" si="331"/>
        <v>14</v>
      </c>
    </row>
    <row r="2359" spans="1:23" ht="30" x14ac:dyDescent="0.25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f t="shared" si="332"/>
        <v>42294.411782407406</v>
      </c>
      <c r="K2359">
        <v>1442501578</v>
      </c>
      <c r="L2359" s="14">
        <f t="shared" si="324"/>
        <v>42264.411782407406</v>
      </c>
      <c r="M2359" s="13">
        <f t="shared" si="325"/>
        <v>2015</v>
      </c>
      <c r="N2359" t="b">
        <v>0</v>
      </c>
      <c r="O2359">
        <v>0</v>
      </c>
      <c r="P2359" t="b">
        <v>0</v>
      </c>
      <c r="Q2359" t="s">
        <v>8271</v>
      </c>
      <c r="R2359" s="6">
        <f t="shared" si="326"/>
        <v>-1</v>
      </c>
      <c r="S2359" s="10" t="e">
        <f t="shared" si="327"/>
        <v>#DIV/0!</v>
      </c>
      <c r="T2359" t="str">
        <f t="shared" si="328"/>
        <v>technology/</v>
      </c>
      <c r="U2359" t="str">
        <f t="shared" si="329"/>
        <v>web</v>
      </c>
      <c r="V2359">
        <f t="shared" si="330"/>
        <v>11</v>
      </c>
      <c r="W2359">
        <f t="shared" si="331"/>
        <v>14</v>
      </c>
    </row>
    <row r="2360" spans="1:23" ht="30" x14ac:dyDescent="0.25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f t="shared" si="332"/>
        <v>42034.818749999999</v>
      </c>
      <c r="K2360">
        <v>1417818036</v>
      </c>
      <c r="L2360" s="14">
        <f t="shared" si="324"/>
        <v>41978.722638888888</v>
      </c>
      <c r="M2360" s="13">
        <f t="shared" si="325"/>
        <v>2014</v>
      </c>
      <c r="N2360" t="b">
        <v>0</v>
      </c>
      <c r="O2360">
        <v>0</v>
      </c>
      <c r="P2360" t="b">
        <v>0</v>
      </c>
      <c r="Q2360" t="s">
        <v>8271</v>
      </c>
      <c r="R2360" s="6">
        <f t="shared" si="326"/>
        <v>-1</v>
      </c>
      <c r="S2360" s="10" t="e">
        <f t="shared" si="327"/>
        <v>#DIV/0!</v>
      </c>
      <c r="T2360" t="str">
        <f t="shared" si="328"/>
        <v>technology/</v>
      </c>
      <c r="U2360" t="str">
        <f t="shared" si="329"/>
        <v>web</v>
      </c>
      <c r="V2360">
        <f t="shared" si="330"/>
        <v>11</v>
      </c>
      <c r="W2360">
        <f t="shared" si="331"/>
        <v>14</v>
      </c>
    </row>
    <row r="2361" spans="1:23" ht="45" x14ac:dyDescent="0.25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f t="shared" si="332"/>
        <v>42219.441249999996</v>
      </c>
      <c r="K2361">
        <v>1433432124</v>
      </c>
      <c r="L2361" s="14">
        <f t="shared" si="324"/>
        <v>42159.441249999996</v>
      </c>
      <c r="M2361" s="13">
        <f t="shared" si="325"/>
        <v>2015</v>
      </c>
      <c r="N2361" t="b">
        <v>0</v>
      </c>
      <c r="O2361">
        <v>3</v>
      </c>
      <c r="P2361" t="b">
        <v>0</v>
      </c>
      <c r="Q2361" t="s">
        <v>8271</v>
      </c>
      <c r="R2361" s="6">
        <f t="shared" si="326"/>
        <v>-0.85319999999999996</v>
      </c>
      <c r="S2361" s="10">
        <f t="shared" si="327"/>
        <v>367</v>
      </c>
      <c r="T2361" t="str">
        <f t="shared" si="328"/>
        <v>technology/</v>
      </c>
      <c r="U2361" t="str">
        <f t="shared" si="329"/>
        <v>web</v>
      </c>
      <c r="V2361">
        <f t="shared" si="330"/>
        <v>11</v>
      </c>
      <c r="W2361">
        <f t="shared" si="331"/>
        <v>14</v>
      </c>
    </row>
    <row r="2362" spans="1:23" ht="45" x14ac:dyDescent="0.25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f t="shared" si="332"/>
        <v>42407.498611111114</v>
      </c>
      <c r="K2362">
        <v>1452272280</v>
      </c>
      <c r="L2362" s="14">
        <f t="shared" si="324"/>
        <v>42377.498611111114</v>
      </c>
      <c r="M2362" s="13">
        <f t="shared" si="325"/>
        <v>2016</v>
      </c>
      <c r="N2362" t="b">
        <v>0</v>
      </c>
      <c r="O2362">
        <v>1</v>
      </c>
      <c r="P2362" t="b">
        <v>0</v>
      </c>
      <c r="Q2362" t="s">
        <v>8271</v>
      </c>
      <c r="R2362" s="6">
        <f t="shared" si="326"/>
        <v>-0.99960000000000004</v>
      </c>
      <c r="S2362" s="10">
        <f t="shared" si="327"/>
        <v>2</v>
      </c>
      <c r="T2362" t="str">
        <f t="shared" si="328"/>
        <v>technology/</v>
      </c>
      <c r="U2362" t="str">
        <f t="shared" si="329"/>
        <v>web</v>
      </c>
      <c r="V2362">
        <f t="shared" si="330"/>
        <v>11</v>
      </c>
      <c r="W2362">
        <f t="shared" si="331"/>
        <v>14</v>
      </c>
    </row>
    <row r="2363" spans="1:23" ht="45" x14ac:dyDescent="0.25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f t="shared" si="332"/>
        <v>42490.708333333336</v>
      </c>
      <c r="K2363">
        <v>1459975008</v>
      </c>
      <c r="L2363" s="14">
        <f t="shared" si="324"/>
        <v>42466.650555555556</v>
      </c>
      <c r="M2363" s="13">
        <f t="shared" si="325"/>
        <v>2016</v>
      </c>
      <c r="N2363" t="b">
        <v>0</v>
      </c>
      <c r="O2363">
        <v>0</v>
      </c>
      <c r="P2363" t="b">
        <v>0</v>
      </c>
      <c r="Q2363" t="s">
        <v>8271</v>
      </c>
      <c r="R2363" s="6">
        <f t="shared" si="326"/>
        <v>-1</v>
      </c>
      <c r="S2363" s="10" t="e">
        <f t="shared" si="327"/>
        <v>#DIV/0!</v>
      </c>
      <c r="T2363" t="str">
        <f t="shared" si="328"/>
        <v>technology/</v>
      </c>
      <c r="U2363" t="str">
        <f t="shared" si="329"/>
        <v>web</v>
      </c>
      <c r="V2363">
        <f t="shared" si="330"/>
        <v>11</v>
      </c>
      <c r="W2363">
        <f t="shared" si="331"/>
        <v>14</v>
      </c>
    </row>
    <row r="2364" spans="1:23" ht="30" x14ac:dyDescent="0.25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f t="shared" si="332"/>
        <v>41984.47997685185</v>
      </c>
      <c r="K2364">
        <v>1415723470</v>
      </c>
      <c r="L2364" s="14">
        <f t="shared" si="324"/>
        <v>41954.47997685185</v>
      </c>
      <c r="M2364" s="13">
        <f t="shared" si="325"/>
        <v>2014</v>
      </c>
      <c r="N2364" t="b">
        <v>0</v>
      </c>
      <c r="O2364">
        <v>2</v>
      </c>
      <c r="P2364" t="b">
        <v>0</v>
      </c>
      <c r="Q2364" t="s">
        <v>8271</v>
      </c>
      <c r="R2364" s="6">
        <f t="shared" si="326"/>
        <v>-0.7142857142857143</v>
      </c>
      <c r="S2364" s="10">
        <f t="shared" si="327"/>
        <v>60</v>
      </c>
      <c r="T2364" t="str">
        <f t="shared" si="328"/>
        <v>technology/</v>
      </c>
      <c r="U2364" t="str">
        <f t="shared" si="329"/>
        <v>web</v>
      </c>
      <c r="V2364">
        <f t="shared" si="330"/>
        <v>11</v>
      </c>
      <c r="W2364">
        <f t="shared" si="331"/>
        <v>14</v>
      </c>
    </row>
    <row r="2365" spans="1:23" ht="45" x14ac:dyDescent="0.25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f t="shared" si="332"/>
        <v>42366.803240740737</v>
      </c>
      <c r="K2365">
        <v>1447460200</v>
      </c>
      <c r="L2365" s="14">
        <f t="shared" si="324"/>
        <v>42321.803240740737</v>
      </c>
      <c r="M2365" s="13">
        <f t="shared" si="325"/>
        <v>2015</v>
      </c>
      <c r="N2365" t="b">
        <v>0</v>
      </c>
      <c r="O2365">
        <v>0</v>
      </c>
      <c r="P2365" t="b">
        <v>0</v>
      </c>
      <c r="Q2365" t="s">
        <v>8271</v>
      </c>
      <c r="R2365" s="6">
        <f t="shared" si="326"/>
        <v>-1</v>
      </c>
      <c r="S2365" s="10" t="e">
        <f t="shared" si="327"/>
        <v>#DIV/0!</v>
      </c>
      <c r="T2365" t="str">
        <f t="shared" si="328"/>
        <v>technology/</v>
      </c>
      <c r="U2365" t="str">
        <f t="shared" si="329"/>
        <v>web</v>
      </c>
      <c r="V2365">
        <f t="shared" si="330"/>
        <v>11</v>
      </c>
      <c r="W2365">
        <f t="shared" si="331"/>
        <v>14</v>
      </c>
    </row>
    <row r="2366" spans="1:23" ht="30" x14ac:dyDescent="0.25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f t="shared" si="332"/>
        <v>42303.726342592585</v>
      </c>
      <c r="K2366">
        <v>1441146356</v>
      </c>
      <c r="L2366" s="14">
        <f t="shared" si="324"/>
        <v>42248.726342592585</v>
      </c>
      <c r="M2366" s="13">
        <f t="shared" si="325"/>
        <v>2015</v>
      </c>
      <c r="N2366" t="b">
        <v>0</v>
      </c>
      <c r="O2366">
        <v>0</v>
      </c>
      <c r="P2366" t="b">
        <v>0</v>
      </c>
      <c r="Q2366" t="s">
        <v>8271</v>
      </c>
      <c r="R2366" s="6">
        <f t="shared" si="326"/>
        <v>-1</v>
      </c>
      <c r="S2366" s="10" t="e">
        <f t="shared" si="327"/>
        <v>#DIV/0!</v>
      </c>
      <c r="T2366" t="str">
        <f t="shared" si="328"/>
        <v>technology/</v>
      </c>
      <c r="U2366" t="str">
        <f t="shared" si="329"/>
        <v>web</v>
      </c>
      <c r="V2366">
        <f t="shared" si="330"/>
        <v>11</v>
      </c>
      <c r="W2366">
        <f t="shared" si="331"/>
        <v>14</v>
      </c>
    </row>
    <row r="2367" spans="1:23" ht="45" x14ac:dyDescent="0.25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f t="shared" si="332"/>
        <v>42386.749999999993</v>
      </c>
      <c r="K2367">
        <v>1449596425</v>
      </c>
      <c r="L2367" s="14">
        <f t="shared" si="324"/>
        <v>42346.528067129628</v>
      </c>
      <c r="M2367" s="13">
        <f t="shared" si="325"/>
        <v>2015</v>
      </c>
      <c r="N2367" t="b">
        <v>0</v>
      </c>
      <c r="O2367">
        <v>0</v>
      </c>
      <c r="P2367" t="b">
        <v>0</v>
      </c>
      <c r="Q2367" t="s">
        <v>8271</v>
      </c>
      <c r="R2367" s="6">
        <f t="shared" si="326"/>
        <v>-1</v>
      </c>
      <c r="S2367" s="10" t="e">
        <f t="shared" si="327"/>
        <v>#DIV/0!</v>
      </c>
      <c r="T2367" t="str">
        <f t="shared" si="328"/>
        <v>technology/</v>
      </c>
      <c r="U2367" t="str">
        <f t="shared" si="329"/>
        <v>web</v>
      </c>
      <c r="V2367">
        <f t="shared" si="330"/>
        <v>11</v>
      </c>
      <c r="W2367">
        <f t="shared" si="331"/>
        <v>14</v>
      </c>
    </row>
    <row r="2368" spans="1:23" ht="45" x14ac:dyDescent="0.25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f t="shared" si="332"/>
        <v>42298.323298611103</v>
      </c>
      <c r="K2368">
        <v>1442839533</v>
      </c>
      <c r="L2368" s="14">
        <f t="shared" si="324"/>
        <v>42268.323298611103</v>
      </c>
      <c r="M2368" s="13">
        <f t="shared" si="325"/>
        <v>2015</v>
      </c>
      <c r="N2368" t="b">
        <v>0</v>
      </c>
      <c r="O2368">
        <v>27</v>
      </c>
      <c r="P2368" t="b">
        <v>0</v>
      </c>
      <c r="Q2368" t="s">
        <v>8271</v>
      </c>
      <c r="R2368" s="6">
        <f t="shared" si="326"/>
        <v>-0.89480000000000004</v>
      </c>
      <c r="S2368" s="10">
        <f t="shared" si="327"/>
        <v>97.407407407407405</v>
      </c>
      <c r="T2368" t="str">
        <f t="shared" si="328"/>
        <v>technology/</v>
      </c>
      <c r="U2368" t="str">
        <f t="shared" si="329"/>
        <v>web</v>
      </c>
      <c r="V2368">
        <f t="shared" si="330"/>
        <v>11</v>
      </c>
      <c r="W2368">
        <f t="shared" si="331"/>
        <v>14</v>
      </c>
    </row>
    <row r="2369" spans="1:23" ht="45" x14ac:dyDescent="0.25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f t="shared" si="332"/>
        <v>42485.720092592594</v>
      </c>
      <c r="K2369">
        <v>1456442216</v>
      </c>
      <c r="L2369" s="14">
        <f t="shared" si="324"/>
        <v>42425.761759259258</v>
      </c>
      <c r="M2369" s="13">
        <f t="shared" si="325"/>
        <v>2016</v>
      </c>
      <c r="N2369" t="b">
        <v>0</v>
      </c>
      <c r="O2369">
        <v>14</v>
      </c>
      <c r="P2369" t="b">
        <v>0</v>
      </c>
      <c r="Q2369" t="s">
        <v>8271</v>
      </c>
      <c r="R2369" s="6">
        <f t="shared" si="326"/>
        <v>-0.98660000000000003</v>
      </c>
      <c r="S2369" s="10">
        <f t="shared" si="327"/>
        <v>47.857142857142854</v>
      </c>
      <c r="T2369" t="str">
        <f t="shared" si="328"/>
        <v>technology/</v>
      </c>
      <c r="U2369" t="str">
        <f t="shared" si="329"/>
        <v>web</v>
      </c>
      <c r="V2369">
        <f t="shared" si="330"/>
        <v>11</v>
      </c>
      <c r="W2369">
        <f t="shared" si="331"/>
        <v>14</v>
      </c>
    </row>
    <row r="2370" spans="1:23" ht="45" x14ac:dyDescent="0.25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f t="shared" si="332"/>
        <v>42108.471817129626</v>
      </c>
      <c r="K2370">
        <v>1425143965</v>
      </c>
      <c r="L2370" s="14">
        <f t="shared" si="324"/>
        <v>42063.513483796291</v>
      </c>
      <c r="M2370" s="13">
        <f t="shared" si="325"/>
        <v>2015</v>
      </c>
      <c r="N2370" t="b">
        <v>0</v>
      </c>
      <c r="O2370">
        <v>2</v>
      </c>
      <c r="P2370" t="b">
        <v>0</v>
      </c>
      <c r="Q2370" t="s">
        <v>8271</v>
      </c>
      <c r="R2370" s="6">
        <f t="shared" si="326"/>
        <v>-0.99750000000000005</v>
      </c>
      <c r="S2370" s="10">
        <f t="shared" si="327"/>
        <v>50</v>
      </c>
      <c r="T2370" t="str">
        <f t="shared" si="328"/>
        <v>technology/</v>
      </c>
      <c r="U2370" t="str">
        <f t="shared" si="329"/>
        <v>web</v>
      </c>
      <c r="V2370">
        <f t="shared" si="330"/>
        <v>11</v>
      </c>
      <c r="W2370">
        <f t="shared" si="331"/>
        <v>14</v>
      </c>
    </row>
    <row r="2371" spans="1:23" ht="45" x14ac:dyDescent="0.25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f t="shared" si="332"/>
        <v>42410.60429398148</v>
      </c>
      <c r="K2371">
        <v>1452540611</v>
      </c>
      <c r="L2371" s="14">
        <f t="shared" ref="L2371:L2434" si="333">(K2371/86400)+25569+(-5/24)</f>
        <v>42380.60429398148</v>
      </c>
      <c r="M2371" s="13">
        <f t="shared" ref="M2371:M2434" si="334">YEAR(L2371)</f>
        <v>2016</v>
      </c>
      <c r="N2371" t="b">
        <v>0</v>
      </c>
      <c r="O2371">
        <v>0</v>
      </c>
      <c r="P2371" t="b">
        <v>0</v>
      </c>
      <c r="Q2371" t="s">
        <v>8271</v>
      </c>
      <c r="R2371" s="6">
        <f t="shared" ref="R2371:R2434" si="335">(E2371-D2371)/D2371</f>
        <v>-1</v>
      </c>
      <c r="S2371" s="10" t="e">
        <f t="shared" ref="S2371:S2434" si="336">E2371/O2371</f>
        <v>#DIV/0!</v>
      </c>
      <c r="T2371" t="str">
        <f t="shared" ref="T2371:T2434" si="337">LEFT(Q2371,V2371)</f>
        <v>technology/</v>
      </c>
      <c r="U2371" t="str">
        <f t="shared" ref="U2371:U2434" si="338">RIGHT(Q2371, W2371-V2371)</f>
        <v>web</v>
      </c>
      <c r="V2371">
        <f t="shared" ref="V2371:V2434" si="339">FIND("/",Q2371)</f>
        <v>11</v>
      </c>
      <c r="W2371">
        <f t="shared" ref="W2371:W2434" si="340">LEN(Q2371)</f>
        <v>14</v>
      </c>
    </row>
    <row r="2372" spans="1:23" ht="45" x14ac:dyDescent="0.25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f t="shared" ref="J2372:J2435" si="341">(I2372/86400)+25569+(-5/24)</f>
        <v>41990.980798611105</v>
      </c>
      <c r="K2372">
        <v>1416285141</v>
      </c>
      <c r="L2372" s="14">
        <f t="shared" si="333"/>
        <v>41960.980798611105</v>
      </c>
      <c r="M2372" s="13">
        <f t="shared" si="334"/>
        <v>2014</v>
      </c>
      <c r="N2372" t="b">
        <v>0</v>
      </c>
      <c r="O2372">
        <v>4</v>
      </c>
      <c r="P2372" t="b">
        <v>0</v>
      </c>
      <c r="Q2372" t="s">
        <v>8271</v>
      </c>
      <c r="R2372" s="6">
        <f t="shared" si="335"/>
        <v>-0.99672000000000005</v>
      </c>
      <c r="S2372" s="10">
        <f t="shared" si="336"/>
        <v>20.5</v>
      </c>
      <c r="T2372" t="str">
        <f t="shared" si="337"/>
        <v>technology/</v>
      </c>
      <c r="U2372" t="str">
        <f t="shared" si="338"/>
        <v>web</v>
      </c>
      <c r="V2372">
        <f t="shared" si="339"/>
        <v>11</v>
      </c>
      <c r="W2372">
        <f t="shared" si="340"/>
        <v>14</v>
      </c>
    </row>
    <row r="2373" spans="1:23" ht="45" x14ac:dyDescent="0.25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f t="shared" si="341"/>
        <v>42180.569398148145</v>
      </c>
      <c r="K2373">
        <v>1432665596</v>
      </c>
      <c r="L2373" s="14">
        <f t="shared" si="333"/>
        <v>42150.569398148145</v>
      </c>
      <c r="M2373" s="13">
        <f t="shared" si="334"/>
        <v>2015</v>
      </c>
      <c r="N2373" t="b">
        <v>0</v>
      </c>
      <c r="O2373">
        <v>0</v>
      </c>
      <c r="P2373" t="b">
        <v>0</v>
      </c>
      <c r="Q2373" t="s">
        <v>8271</v>
      </c>
      <c r="R2373" s="6">
        <f t="shared" si="335"/>
        <v>-1</v>
      </c>
      <c r="S2373" s="10" t="e">
        <f t="shared" si="336"/>
        <v>#DIV/0!</v>
      </c>
      <c r="T2373" t="str">
        <f t="shared" si="337"/>
        <v>technology/</v>
      </c>
      <c r="U2373" t="str">
        <f t="shared" si="338"/>
        <v>web</v>
      </c>
      <c r="V2373">
        <f t="shared" si="339"/>
        <v>11</v>
      </c>
      <c r="W2373">
        <f t="shared" si="340"/>
        <v>14</v>
      </c>
    </row>
    <row r="2374" spans="1:23" ht="45" x14ac:dyDescent="0.25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f t="shared" si="341"/>
        <v>42117.860775462956</v>
      </c>
      <c r="K2374">
        <v>1427247571</v>
      </c>
      <c r="L2374" s="14">
        <f t="shared" si="333"/>
        <v>42087.860775462956</v>
      </c>
      <c r="M2374" s="13">
        <f t="shared" si="334"/>
        <v>2015</v>
      </c>
      <c r="N2374" t="b">
        <v>0</v>
      </c>
      <c r="O2374">
        <v>6</v>
      </c>
      <c r="P2374" t="b">
        <v>0</v>
      </c>
      <c r="Q2374" t="s">
        <v>8271</v>
      </c>
      <c r="R2374" s="6">
        <f t="shared" si="335"/>
        <v>-0.96727272727272728</v>
      </c>
      <c r="S2374" s="10">
        <f t="shared" si="336"/>
        <v>30</v>
      </c>
      <c r="T2374" t="str">
        <f t="shared" si="337"/>
        <v>technology/</v>
      </c>
      <c r="U2374" t="str">
        <f t="shared" si="338"/>
        <v>web</v>
      </c>
      <c r="V2374">
        <f t="shared" si="339"/>
        <v>11</v>
      </c>
      <c r="W2374">
        <f t="shared" si="340"/>
        <v>14</v>
      </c>
    </row>
    <row r="2375" spans="1:23" ht="30" x14ac:dyDescent="0.25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f t="shared" si="341"/>
        <v>42245.453981481478</v>
      </c>
      <c r="K2375">
        <v>1438271624</v>
      </c>
      <c r="L2375" s="14">
        <f t="shared" si="333"/>
        <v>42215.453981481478</v>
      </c>
      <c r="M2375" s="13">
        <f t="shared" si="334"/>
        <v>2015</v>
      </c>
      <c r="N2375" t="b">
        <v>0</v>
      </c>
      <c r="O2375">
        <v>1</v>
      </c>
      <c r="P2375" t="b">
        <v>0</v>
      </c>
      <c r="Q2375" t="s">
        <v>8271</v>
      </c>
      <c r="R2375" s="6">
        <f t="shared" si="335"/>
        <v>-0.99994117647058822</v>
      </c>
      <c r="S2375" s="10">
        <f t="shared" si="336"/>
        <v>50</v>
      </c>
      <c r="T2375" t="str">
        <f t="shared" si="337"/>
        <v>technology/</v>
      </c>
      <c r="U2375" t="str">
        <f t="shared" si="338"/>
        <v>web</v>
      </c>
      <c r="V2375">
        <f t="shared" si="339"/>
        <v>11</v>
      </c>
      <c r="W2375">
        <f t="shared" si="340"/>
        <v>14</v>
      </c>
    </row>
    <row r="2376" spans="1:23" ht="45" x14ac:dyDescent="0.25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f t="shared" si="341"/>
        <v>42047.634953703702</v>
      </c>
      <c r="K2376">
        <v>1421180060</v>
      </c>
      <c r="L2376" s="14">
        <f t="shared" si="333"/>
        <v>42017.634953703702</v>
      </c>
      <c r="M2376" s="13">
        <f t="shared" si="334"/>
        <v>2015</v>
      </c>
      <c r="N2376" t="b">
        <v>0</v>
      </c>
      <c r="O2376">
        <v>1</v>
      </c>
      <c r="P2376" t="b">
        <v>0</v>
      </c>
      <c r="Q2376" t="s">
        <v>8271</v>
      </c>
      <c r="R2376" s="6">
        <f t="shared" si="335"/>
        <v>-0.99954545454545451</v>
      </c>
      <c r="S2376" s="10">
        <f t="shared" si="336"/>
        <v>10</v>
      </c>
      <c r="T2376" t="str">
        <f t="shared" si="337"/>
        <v>technology/</v>
      </c>
      <c r="U2376" t="str">
        <f t="shared" si="338"/>
        <v>web</v>
      </c>
      <c r="V2376">
        <f t="shared" si="339"/>
        <v>11</v>
      </c>
      <c r="W2376">
        <f t="shared" si="340"/>
        <v>14</v>
      </c>
    </row>
    <row r="2377" spans="1:23" ht="45" x14ac:dyDescent="0.25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f t="shared" si="341"/>
        <v>42622.627743055556</v>
      </c>
      <c r="K2377">
        <v>1470859437</v>
      </c>
      <c r="L2377" s="14">
        <f t="shared" si="333"/>
        <v>42592.627743055556</v>
      </c>
      <c r="M2377" s="13">
        <f t="shared" si="334"/>
        <v>2016</v>
      </c>
      <c r="N2377" t="b">
        <v>0</v>
      </c>
      <c r="O2377">
        <v>0</v>
      </c>
      <c r="P2377" t="b">
        <v>0</v>
      </c>
      <c r="Q2377" t="s">
        <v>8271</v>
      </c>
      <c r="R2377" s="6">
        <f t="shared" si="335"/>
        <v>-1</v>
      </c>
      <c r="S2377" s="10" t="e">
        <f t="shared" si="336"/>
        <v>#DIV/0!</v>
      </c>
      <c r="T2377" t="str">
        <f t="shared" si="337"/>
        <v>technology/</v>
      </c>
      <c r="U2377" t="str">
        <f t="shared" si="338"/>
        <v>web</v>
      </c>
      <c r="V2377">
        <f t="shared" si="339"/>
        <v>11</v>
      </c>
      <c r="W2377">
        <f t="shared" si="340"/>
        <v>14</v>
      </c>
    </row>
    <row r="2378" spans="1:23" ht="45" x14ac:dyDescent="0.25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f t="shared" si="341"/>
        <v>42348.717199074068</v>
      </c>
      <c r="K2378">
        <v>1447193566</v>
      </c>
      <c r="L2378" s="14">
        <f t="shared" si="333"/>
        <v>42318.717199074068</v>
      </c>
      <c r="M2378" s="13">
        <f t="shared" si="334"/>
        <v>2015</v>
      </c>
      <c r="N2378" t="b">
        <v>0</v>
      </c>
      <c r="O2378">
        <v>4</v>
      </c>
      <c r="P2378" t="b">
        <v>0</v>
      </c>
      <c r="Q2378" t="s">
        <v>8271</v>
      </c>
      <c r="R2378" s="6">
        <f t="shared" si="335"/>
        <v>-0.89122333333333337</v>
      </c>
      <c r="S2378" s="10">
        <f t="shared" si="336"/>
        <v>81.582499999999996</v>
      </c>
      <c r="T2378" t="str">
        <f t="shared" si="337"/>
        <v>technology/</v>
      </c>
      <c r="U2378" t="str">
        <f t="shared" si="338"/>
        <v>web</v>
      </c>
      <c r="V2378">
        <f t="shared" si="339"/>
        <v>11</v>
      </c>
      <c r="W2378">
        <f t="shared" si="340"/>
        <v>14</v>
      </c>
    </row>
    <row r="2379" spans="1:23" ht="45" x14ac:dyDescent="0.25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f t="shared" si="341"/>
        <v>42699.703506944446</v>
      </c>
      <c r="K2379">
        <v>1477515183</v>
      </c>
      <c r="L2379" s="14">
        <f t="shared" si="333"/>
        <v>42669.661840277775</v>
      </c>
      <c r="M2379" s="13">
        <f t="shared" si="334"/>
        <v>2016</v>
      </c>
      <c r="N2379" t="b">
        <v>0</v>
      </c>
      <c r="O2379">
        <v>0</v>
      </c>
      <c r="P2379" t="b">
        <v>0</v>
      </c>
      <c r="Q2379" t="s">
        <v>8271</v>
      </c>
      <c r="R2379" s="6">
        <f t="shared" si="335"/>
        <v>-1</v>
      </c>
      <c r="S2379" s="10" t="e">
        <f t="shared" si="336"/>
        <v>#DIV/0!</v>
      </c>
      <c r="T2379" t="str">
        <f t="shared" si="337"/>
        <v>technology/</v>
      </c>
      <c r="U2379" t="str">
        <f t="shared" si="338"/>
        <v>web</v>
      </c>
      <c r="V2379">
        <f t="shared" si="339"/>
        <v>11</v>
      </c>
      <c r="W2379">
        <f t="shared" si="340"/>
        <v>14</v>
      </c>
    </row>
    <row r="2380" spans="1:23" ht="30" x14ac:dyDescent="0.25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f t="shared" si="341"/>
        <v>42241.804745370369</v>
      </c>
      <c r="K2380">
        <v>1438042730</v>
      </c>
      <c r="L2380" s="14">
        <f t="shared" si="333"/>
        <v>42212.804745370369</v>
      </c>
      <c r="M2380" s="13">
        <f t="shared" si="334"/>
        <v>2015</v>
      </c>
      <c r="N2380" t="b">
        <v>0</v>
      </c>
      <c r="O2380">
        <v>0</v>
      </c>
      <c r="P2380" t="b">
        <v>0</v>
      </c>
      <c r="Q2380" t="s">
        <v>8271</v>
      </c>
      <c r="R2380" s="6">
        <f t="shared" si="335"/>
        <v>-1</v>
      </c>
      <c r="S2380" s="10" t="e">
        <f t="shared" si="336"/>
        <v>#DIV/0!</v>
      </c>
      <c r="T2380" t="str">
        <f t="shared" si="337"/>
        <v>technology/</v>
      </c>
      <c r="U2380" t="str">
        <f t="shared" si="338"/>
        <v>web</v>
      </c>
      <c r="V2380">
        <f t="shared" si="339"/>
        <v>11</v>
      </c>
      <c r="W2380">
        <f t="shared" si="340"/>
        <v>14</v>
      </c>
    </row>
    <row r="2381" spans="1:23" ht="30" x14ac:dyDescent="0.25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f t="shared" si="341"/>
        <v>42281.808055555557</v>
      </c>
      <c r="K2381">
        <v>1440116616</v>
      </c>
      <c r="L2381" s="14">
        <f t="shared" si="333"/>
        <v>42236.808055555557</v>
      </c>
      <c r="M2381" s="13">
        <f t="shared" si="334"/>
        <v>2015</v>
      </c>
      <c r="N2381" t="b">
        <v>0</v>
      </c>
      <c r="O2381">
        <v>0</v>
      </c>
      <c r="P2381" t="b">
        <v>0</v>
      </c>
      <c r="Q2381" t="s">
        <v>8271</v>
      </c>
      <c r="R2381" s="6">
        <f t="shared" si="335"/>
        <v>-1</v>
      </c>
      <c r="S2381" s="10" t="e">
        <f t="shared" si="336"/>
        <v>#DIV/0!</v>
      </c>
      <c r="T2381" t="str">
        <f t="shared" si="337"/>
        <v>technology/</v>
      </c>
      <c r="U2381" t="str">
        <f t="shared" si="338"/>
        <v>web</v>
      </c>
      <c r="V2381">
        <f t="shared" si="339"/>
        <v>11</v>
      </c>
      <c r="W2381">
        <f t="shared" si="340"/>
        <v>14</v>
      </c>
    </row>
    <row r="2382" spans="1:23" ht="45" x14ac:dyDescent="0.25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f t="shared" si="341"/>
        <v>42278.584976851846</v>
      </c>
      <c r="K2382">
        <v>1441134142</v>
      </c>
      <c r="L2382" s="14">
        <f t="shared" si="333"/>
        <v>42248.584976851846</v>
      </c>
      <c r="M2382" s="13">
        <f t="shared" si="334"/>
        <v>2015</v>
      </c>
      <c r="N2382" t="b">
        <v>0</v>
      </c>
      <c r="O2382">
        <v>3</v>
      </c>
      <c r="P2382" t="b">
        <v>0</v>
      </c>
      <c r="Q2382" t="s">
        <v>8271</v>
      </c>
      <c r="R2382" s="6">
        <f t="shared" si="335"/>
        <v>-0.99633333333333329</v>
      </c>
      <c r="S2382" s="10">
        <f t="shared" si="336"/>
        <v>18.333333333333332</v>
      </c>
      <c r="T2382" t="str">
        <f t="shared" si="337"/>
        <v>technology/</v>
      </c>
      <c r="U2382" t="str">
        <f t="shared" si="338"/>
        <v>web</v>
      </c>
      <c r="V2382">
        <f t="shared" si="339"/>
        <v>11</v>
      </c>
      <c r="W2382">
        <f t="shared" si="340"/>
        <v>14</v>
      </c>
    </row>
    <row r="2383" spans="1:23" ht="30" x14ac:dyDescent="0.25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f t="shared" si="341"/>
        <v>42104.727407407401</v>
      </c>
      <c r="K2383">
        <v>1426112848</v>
      </c>
      <c r="L2383" s="14">
        <f t="shared" si="333"/>
        <v>42074.727407407401</v>
      </c>
      <c r="M2383" s="13">
        <f t="shared" si="334"/>
        <v>2015</v>
      </c>
      <c r="N2383" t="b">
        <v>0</v>
      </c>
      <c r="O2383">
        <v>7</v>
      </c>
      <c r="P2383" t="b">
        <v>0</v>
      </c>
      <c r="Q2383" t="s">
        <v>8271</v>
      </c>
      <c r="R2383" s="6">
        <f t="shared" si="335"/>
        <v>-0.9818066010422698</v>
      </c>
      <c r="S2383" s="10">
        <f t="shared" si="336"/>
        <v>224.42857142857142</v>
      </c>
      <c r="T2383" t="str">
        <f t="shared" si="337"/>
        <v>technology/</v>
      </c>
      <c r="U2383" t="str">
        <f t="shared" si="338"/>
        <v>web</v>
      </c>
      <c r="V2383">
        <f t="shared" si="339"/>
        <v>11</v>
      </c>
      <c r="W2383">
        <f t="shared" si="340"/>
        <v>14</v>
      </c>
    </row>
    <row r="2384" spans="1:23" ht="45" x14ac:dyDescent="0.25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f t="shared" si="341"/>
        <v>42219.979201388887</v>
      </c>
      <c r="K2384">
        <v>1436502603</v>
      </c>
      <c r="L2384" s="14">
        <f t="shared" si="333"/>
        <v>42194.979201388887</v>
      </c>
      <c r="M2384" s="13">
        <f t="shared" si="334"/>
        <v>2015</v>
      </c>
      <c r="N2384" t="b">
        <v>0</v>
      </c>
      <c r="O2384">
        <v>2</v>
      </c>
      <c r="P2384" t="b">
        <v>0</v>
      </c>
      <c r="Q2384" t="s">
        <v>8271</v>
      </c>
      <c r="R2384" s="6">
        <f t="shared" si="335"/>
        <v>-0.97499999999999998</v>
      </c>
      <c r="S2384" s="10">
        <f t="shared" si="336"/>
        <v>37.5</v>
      </c>
      <c r="T2384" t="str">
        <f t="shared" si="337"/>
        <v>technology/</v>
      </c>
      <c r="U2384" t="str">
        <f t="shared" si="338"/>
        <v>web</v>
      </c>
      <c r="V2384">
        <f t="shared" si="339"/>
        <v>11</v>
      </c>
      <c r="W2384">
        <f t="shared" si="340"/>
        <v>14</v>
      </c>
    </row>
    <row r="2385" spans="1:23" ht="45" x14ac:dyDescent="0.25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f t="shared" si="341"/>
        <v>42056.848460648143</v>
      </c>
      <c r="K2385">
        <v>1421976107</v>
      </c>
      <c r="L2385" s="14">
        <f t="shared" si="333"/>
        <v>42026.848460648143</v>
      </c>
      <c r="M2385" s="13">
        <f t="shared" si="334"/>
        <v>2015</v>
      </c>
      <c r="N2385" t="b">
        <v>0</v>
      </c>
      <c r="O2385">
        <v>3</v>
      </c>
      <c r="P2385" t="b">
        <v>0</v>
      </c>
      <c r="Q2385" t="s">
        <v>8271</v>
      </c>
      <c r="R2385" s="6">
        <f t="shared" si="335"/>
        <v>-0.95650000000000002</v>
      </c>
      <c r="S2385" s="10">
        <f t="shared" si="336"/>
        <v>145</v>
      </c>
      <c r="T2385" t="str">
        <f t="shared" si="337"/>
        <v>technology/</v>
      </c>
      <c r="U2385" t="str">
        <f t="shared" si="338"/>
        <v>web</v>
      </c>
      <c r="V2385">
        <f t="shared" si="339"/>
        <v>11</v>
      </c>
      <c r="W2385">
        <f t="shared" si="340"/>
        <v>14</v>
      </c>
    </row>
    <row r="2386" spans="1:23" ht="45" x14ac:dyDescent="0.25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f t="shared" si="341"/>
        <v>41956.900960648149</v>
      </c>
      <c r="K2386">
        <v>1413337043</v>
      </c>
      <c r="L2386" s="14">
        <f t="shared" si="333"/>
        <v>41926.859293981477</v>
      </c>
      <c r="M2386" s="13">
        <f t="shared" si="334"/>
        <v>2014</v>
      </c>
      <c r="N2386" t="b">
        <v>0</v>
      </c>
      <c r="O2386">
        <v>8</v>
      </c>
      <c r="P2386" t="b">
        <v>0</v>
      </c>
      <c r="Q2386" t="s">
        <v>8271</v>
      </c>
      <c r="R2386" s="6">
        <f t="shared" si="335"/>
        <v>-0.99199999999999999</v>
      </c>
      <c r="S2386" s="10">
        <f t="shared" si="336"/>
        <v>1</v>
      </c>
      <c r="T2386" t="str">
        <f t="shared" si="337"/>
        <v>technology/</v>
      </c>
      <c r="U2386" t="str">
        <f t="shared" si="338"/>
        <v>web</v>
      </c>
      <c r="V2386">
        <f t="shared" si="339"/>
        <v>11</v>
      </c>
      <c r="W2386">
        <f t="shared" si="340"/>
        <v>14</v>
      </c>
    </row>
    <row r="2387" spans="1:23" ht="45" x14ac:dyDescent="0.25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f t="shared" si="341"/>
        <v>42221.493425925924</v>
      </c>
      <c r="K2387">
        <v>1436201432</v>
      </c>
      <c r="L2387" s="14">
        <f t="shared" si="333"/>
        <v>42191.493425925924</v>
      </c>
      <c r="M2387" s="13">
        <f t="shared" si="334"/>
        <v>2015</v>
      </c>
      <c r="N2387" t="b">
        <v>0</v>
      </c>
      <c r="O2387">
        <v>7</v>
      </c>
      <c r="P2387" t="b">
        <v>0</v>
      </c>
      <c r="Q2387" t="s">
        <v>8271</v>
      </c>
      <c r="R2387" s="6">
        <f t="shared" si="335"/>
        <v>-0.9878769230769231</v>
      </c>
      <c r="S2387" s="10">
        <f t="shared" si="336"/>
        <v>112.57142857142857</v>
      </c>
      <c r="T2387" t="str">
        <f t="shared" si="337"/>
        <v>technology/</v>
      </c>
      <c r="U2387" t="str">
        <f t="shared" si="338"/>
        <v>web</v>
      </c>
      <c r="V2387">
        <f t="shared" si="339"/>
        <v>11</v>
      </c>
      <c r="W2387">
        <f t="shared" si="340"/>
        <v>14</v>
      </c>
    </row>
    <row r="2388" spans="1:23" ht="45" x14ac:dyDescent="0.25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f t="shared" si="341"/>
        <v>42014.629907407405</v>
      </c>
      <c r="K2388">
        <v>1415736424</v>
      </c>
      <c r="L2388" s="14">
        <f t="shared" si="333"/>
        <v>41954.629907407405</v>
      </c>
      <c r="M2388" s="13">
        <f t="shared" si="334"/>
        <v>2014</v>
      </c>
      <c r="N2388" t="b">
        <v>0</v>
      </c>
      <c r="O2388">
        <v>0</v>
      </c>
      <c r="P2388" t="b">
        <v>0</v>
      </c>
      <c r="Q2388" t="s">
        <v>8271</v>
      </c>
      <c r="R2388" s="6">
        <f t="shared" si="335"/>
        <v>-1</v>
      </c>
      <c r="S2388" s="10" t="e">
        <f t="shared" si="336"/>
        <v>#DIV/0!</v>
      </c>
      <c r="T2388" t="str">
        <f t="shared" si="337"/>
        <v>technology/</v>
      </c>
      <c r="U2388" t="str">
        <f t="shared" si="338"/>
        <v>web</v>
      </c>
      <c r="V2388">
        <f t="shared" si="339"/>
        <v>11</v>
      </c>
      <c r="W2388">
        <f t="shared" si="340"/>
        <v>14</v>
      </c>
    </row>
    <row r="2389" spans="1:23" ht="45" x14ac:dyDescent="0.25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f t="shared" si="341"/>
        <v>42573.418287037035</v>
      </c>
      <c r="K2389">
        <v>1465311740</v>
      </c>
      <c r="L2389" s="14">
        <f t="shared" si="333"/>
        <v>42528.418287037035</v>
      </c>
      <c r="M2389" s="13">
        <f t="shared" si="334"/>
        <v>2016</v>
      </c>
      <c r="N2389" t="b">
        <v>0</v>
      </c>
      <c r="O2389">
        <v>3</v>
      </c>
      <c r="P2389" t="b">
        <v>0</v>
      </c>
      <c r="Q2389" t="s">
        <v>8271</v>
      </c>
      <c r="R2389" s="6">
        <f t="shared" si="335"/>
        <v>-0.99316000000000004</v>
      </c>
      <c r="S2389" s="10">
        <f t="shared" si="336"/>
        <v>342</v>
      </c>
      <c r="T2389" t="str">
        <f t="shared" si="337"/>
        <v>technology/</v>
      </c>
      <c r="U2389" t="str">
        <f t="shared" si="338"/>
        <v>web</v>
      </c>
      <c r="V2389">
        <f t="shared" si="339"/>
        <v>11</v>
      </c>
      <c r="W2389">
        <f t="shared" si="340"/>
        <v>14</v>
      </c>
    </row>
    <row r="2390" spans="1:23" ht="45" x14ac:dyDescent="0.25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f t="shared" si="341"/>
        <v>42019.603472222218</v>
      </c>
      <c r="K2390">
        <v>1418761759</v>
      </c>
      <c r="L2390" s="14">
        <f t="shared" si="333"/>
        <v>41989.645358796297</v>
      </c>
      <c r="M2390" s="13">
        <f t="shared" si="334"/>
        <v>2014</v>
      </c>
      <c r="N2390" t="b">
        <v>0</v>
      </c>
      <c r="O2390">
        <v>8</v>
      </c>
      <c r="P2390" t="b">
        <v>0</v>
      </c>
      <c r="Q2390" t="s">
        <v>8271</v>
      </c>
      <c r="R2390" s="6">
        <f t="shared" si="335"/>
        <v>-0.98748648648648651</v>
      </c>
      <c r="S2390" s="10">
        <f t="shared" si="336"/>
        <v>57.875</v>
      </c>
      <c r="T2390" t="str">
        <f t="shared" si="337"/>
        <v>technology/</v>
      </c>
      <c r="U2390" t="str">
        <f t="shared" si="338"/>
        <v>web</v>
      </c>
      <c r="V2390">
        <f t="shared" si="339"/>
        <v>11</v>
      </c>
      <c r="W2390">
        <f t="shared" si="340"/>
        <v>14</v>
      </c>
    </row>
    <row r="2391" spans="1:23" ht="45" x14ac:dyDescent="0.25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f t="shared" si="341"/>
        <v>42210.707638888889</v>
      </c>
      <c r="K2391">
        <v>1435160452</v>
      </c>
      <c r="L2391" s="14">
        <f t="shared" si="333"/>
        <v>42179.445046296292</v>
      </c>
      <c r="M2391" s="13">
        <f t="shared" si="334"/>
        <v>2015</v>
      </c>
      <c r="N2391" t="b">
        <v>0</v>
      </c>
      <c r="O2391">
        <v>1</v>
      </c>
      <c r="P2391" t="b">
        <v>0</v>
      </c>
      <c r="Q2391" t="s">
        <v>8271</v>
      </c>
      <c r="R2391" s="6">
        <f t="shared" si="335"/>
        <v>-0.99812500000000004</v>
      </c>
      <c r="S2391" s="10">
        <f t="shared" si="336"/>
        <v>30</v>
      </c>
      <c r="T2391" t="str">
        <f t="shared" si="337"/>
        <v>technology/</v>
      </c>
      <c r="U2391" t="str">
        <f t="shared" si="338"/>
        <v>web</v>
      </c>
      <c r="V2391">
        <f t="shared" si="339"/>
        <v>11</v>
      </c>
      <c r="W2391">
        <f t="shared" si="340"/>
        <v>14</v>
      </c>
    </row>
    <row r="2392" spans="1:23" ht="45" x14ac:dyDescent="0.25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f t="shared" si="341"/>
        <v>42008.053981481477</v>
      </c>
      <c r="K2392">
        <v>1416896264</v>
      </c>
      <c r="L2392" s="14">
        <f t="shared" si="333"/>
        <v>41968.053981481477</v>
      </c>
      <c r="M2392" s="13">
        <f t="shared" si="334"/>
        <v>2014</v>
      </c>
      <c r="N2392" t="b">
        <v>0</v>
      </c>
      <c r="O2392">
        <v>0</v>
      </c>
      <c r="P2392" t="b">
        <v>0</v>
      </c>
      <c r="Q2392" t="s">
        <v>8271</v>
      </c>
      <c r="R2392" s="6">
        <f t="shared" si="335"/>
        <v>-1</v>
      </c>
      <c r="S2392" s="10" t="e">
        <f t="shared" si="336"/>
        <v>#DIV/0!</v>
      </c>
      <c r="T2392" t="str">
        <f t="shared" si="337"/>
        <v>technology/</v>
      </c>
      <c r="U2392" t="str">
        <f t="shared" si="338"/>
        <v>web</v>
      </c>
      <c r="V2392">
        <f t="shared" si="339"/>
        <v>11</v>
      </c>
      <c r="W2392">
        <f t="shared" si="340"/>
        <v>14</v>
      </c>
    </row>
    <row r="2393" spans="1:23" ht="30" x14ac:dyDescent="0.25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f t="shared" si="341"/>
        <v>42094.544490740744</v>
      </c>
      <c r="K2393">
        <v>1425236644</v>
      </c>
      <c r="L2393" s="14">
        <f t="shared" si="333"/>
        <v>42064.586157407401</v>
      </c>
      <c r="M2393" s="13">
        <f t="shared" si="334"/>
        <v>2015</v>
      </c>
      <c r="N2393" t="b">
        <v>0</v>
      </c>
      <c r="O2393">
        <v>1</v>
      </c>
      <c r="P2393" t="b">
        <v>0</v>
      </c>
      <c r="Q2393" t="s">
        <v>8271</v>
      </c>
      <c r="R2393" s="6">
        <f t="shared" si="335"/>
        <v>-0.99875000000000003</v>
      </c>
      <c r="S2393" s="10">
        <f t="shared" si="336"/>
        <v>25</v>
      </c>
      <c r="T2393" t="str">
        <f t="shared" si="337"/>
        <v>technology/</v>
      </c>
      <c r="U2393" t="str">
        <f t="shared" si="338"/>
        <v>web</v>
      </c>
      <c r="V2393">
        <f t="shared" si="339"/>
        <v>11</v>
      </c>
      <c r="W2393">
        <f t="shared" si="340"/>
        <v>14</v>
      </c>
    </row>
    <row r="2394" spans="1:23" ht="45" x14ac:dyDescent="0.25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f t="shared" si="341"/>
        <v>42305.912303240737</v>
      </c>
      <c r="K2394">
        <v>1443495223</v>
      </c>
      <c r="L2394" s="14">
        <f t="shared" si="333"/>
        <v>42275.912303240737</v>
      </c>
      <c r="M2394" s="13">
        <f t="shared" si="334"/>
        <v>2015</v>
      </c>
      <c r="N2394" t="b">
        <v>0</v>
      </c>
      <c r="O2394">
        <v>0</v>
      </c>
      <c r="P2394" t="b">
        <v>0</v>
      </c>
      <c r="Q2394" t="s">
        <v>8271</v>
      </c>
      <c r="R2394" s="6">
        <f t="shared" si="335"/>
        <v>-1</v>
      </c>
      <c r="S2394" s="10" t="e">
        <f t="shared" si="336"/>
        <v>#DIV/0!</v>
      </c>
      <c r="T2394" t="str">
        <f t="shared" si="337"/>
        <v>technology/</v>
      </c>
      <c r="U2394" t="str">
        <f t="shared" si="338"/>
        <v>web</v>
      </c>
      <c r="V2394">
        <f t="shared" si="339"/>
        <v>11</v>
      </c>
      <c r="W2394">
        <f t="shared" si="340"/>
        <v>14</v>
      </c>
    </row>
    <row r="2395" spans="1:23" ht="45" x14ac:dyDescent="0.25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f t="shared" si="341"/>
        <v>42224.440011574072</v>
      </c>
      <c r="K2395">
        <v>1436456017</v>
      </c>
      <c r="L2395" s="14">
        <f t="shared" si="333"/>
        <v>42194.440011574072</v>
      </c>
      <c r="M2395" s="13">
        <f t="shared" si="334"/>
        <v>2015</v>
      </c>
      <c r="N2395" t="b">
        <v>0</v>
      </c>
      <c r="O2395">
        <v>1</v>
      </c>
      <c r="P2395" t="b">
        <v>0</v>
      </c>
      <c r="Q2395" t="s">
        <v>8271</v>
      </c>
      <c r="R2395" s="6">
        <f t="shared" si="335"/>
        <v>-0.99950000000000006</v>
      </c>
      <c r="S2395" s="10">
        <f t="shared" si="336"/>
        <v>50</v>
      </c>
      <c r="T2395" t="str">
        <f t="shared" si="337"/>
        <v>technology/</v>
      </c>
      <c r="U2395" t="str">
        <f t="shared" si="338"/>
        <v>web</v>
      </c>
      <c r="V2395">
        <f t="shared" si="339"/>
        <v>11</v>
      </c>
      <c r="W2395">
        <f t="shared" si="340"/>
        <v>14</v>
      </c>
    </row>
    <row r="2396" spans="1:23" ht="45" x14ac:dyDescent="0.25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f t="shared" si="341"/>
        <v>42061.15385416666</v>
      </c>
      <c r="K2396">
        <v>1422348093</v>
      </c>
      <c r="L2396" s="14">
        <f t="shared" si="333"/>
        <v>42031.15385416666</v>
      </c>
      <c r="M2396" s="13">
        <f t="shared" si="334"/>
        <v>2015</v>
      </c>
      <c r="N2396" t="b">
        <v>0</v>
      </c>
      <c r="O2396">
        <v>2</v>
      </c>
      <c r="P2396" t="b">
        <v>0</v>
      </c>
      <c r="Q2396" t="s">
        <v>8271</v>
      </c>
      <c r="R2396" s="6">
        <f t="shared" si="335"/>
        <v>-0.99939999999999996</v>
      </c>
      <c r="S2396" s="10">
        <f t="shared" si="336"/>
        <v>1.5</v>
      </c>
      <c r="T2396" t="str">
        <f t="shared" si="337"/>
        <v>technology/</v>
      </c>
      <c r="U2396" t="str">
        <f t="shared" si="338"/>
        <v>web</v>
      </c>
      <c r="V2396">
        <f t="shared" si="339"/>
        <v>11</v>
      </c>
      <c r="W2396">
        <f t="shared" si="340"/>
        <v>14</v>
      </c>
    </row>
    <row r="2397" spans="1:23" ht="45" x14ac:dyDescent="0.25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f t="shared" si="341"/>
        <v>42745.164583333331</v>
      </c>
      <c r="K2397">
        <v>1481597687</v>
      </c>
      <c r="L2397" s="14">
        <f t="shared" si="333"/>
        <v>42716.913043981483</v>
      </c>
      <c r="M2397" s="13">
        <f t="shared" si="334"/>
        <v>2016</v>
      </c>
      <c r="N2397" t="b">
        <v>0</v>
      </c>
      <c r="O2397">
        <v>0</v>
      </c>
      <c r="P2397" t="b">
        <v>0</v>
      </c>
      <c r="Q2397" t="s">
        <v>8271</v>
      </c>
      <c r="R2397" s="6">
        <f t="shared" si="335"/>
        <v>-1</v>
      </c>
      <c r="S2397" s="10" t="e">
        <f t="shared" si="336"/>
        <v>#DIV/0!</v>
      </c>
      <c r="T2397" t="str">
        <f t="shared" si="337"/>
        <v>technology/</v>
      </c>
      <c r="U2397" t="str">
        <f t="shared" si="338"/>
        <v>web</v>
      </c>
      <c r="V2397">
        <f t="shared" si="339"/>
        <v>11</v>
      </c>
      <c r="W2397">
        <f t="shared" si="340"/>
        <v>14</v>
      </c>
    </row>
    <row r="2398" spans="1:23" ht="45" x14ac:dyDescent="0.25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f t="shared" si="341"/>
        <v>42292.640717592592</v>
      </c>
      <c r="K2398">
        <v>1442348558</v>
      </c>
      <c r="L2398" s="14">
        <f t="shared" si="333"/>
        <v>42262.640717592592</v>
      </c>
      <c r="M2398" s="13">
        <f t="shared" si="334"/>
        <v>2015</v>
      </c>
      <c r="N2398" t="b">
        <v>0</v>
      </c>
      <c r="O2398">
        <v>1</v>
      </c>
      <c r="P2398" t="b">
        <v>0</v>
      </c>
      <c r="Q2398" t="s">
        <v>8271</v>
      </c>
      <c r="R2398" s="6">
        <f t="shared" si="335"/>
        <v>-0.998</v>
      </c>
      <c r="S2398" s="10">
        <f t="shared" si="336"/>
        <v>10</v>
      </c>
      <c r="T2398" t="str">
        <f t="shared" si="337"/>
        <v>technology/</v>
      </c>
      <c r="U2398" t="str">
        <f t="shared" si="338"/>
        <v>web</v>
      </c>
      <c r="V2398">
        <f t="shared" si="339"/>
        <v>11</v>
      </c>
      <c r="W2398">
        <f t="shared" si="340"/>
        <v>14</v>
      </c>
    </row>
    <row r="2399" spans="1:23" ht="45" x14ac:dyDescent="0.25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f t="shared" si="341"/>
        <v>42006.676574074074</v>
      </c>
      <c r="K2399">
        <v>1417641256</v>
      </c>
      <c r="L2399" s="14">
        <f t="shared" si="333"/>
        <v>41976.676574074074</v>
      </c>
      <c r="M2399" s="13">
        <f t="shared" si="334"/>
        <v>2014</v>
      </c>
      <c r="N2399" t="b">
        <v>0</v>
      </c>
      <c r="O2399">
        <v>0</v>
      </c>
      <c r="P2399" t="b">
        <v>0</v>
      </c>
      <c r="Q2399" t="s">
        <v>8271</v>
      </c>
      <c r="R2399" s="6">
        <f t="shared" si="335"/>
        <v>-1</v>
      </c>
      <c r="S2399" s="10" t="e">
        <f t="shared" si="336"/>
        <v>#DIV/0!</v>
      </c>
      <c r="T2399" t="str">
        <f t="shared" si="337"/>
        <v>technology/</v>
      </c>
      <c r="U2399" t="str">
        <f t="shared" si="338"/>
        <v>web</v>
      </c>
      <c r="V2399">
        <f t="shared" si="339"/>
        <v>11</v>
      </c>
      <c r="W2399">
        <f t="shared" si="340"/>
        <v>14</v>
      </c>
    </row>
    <row r="2400" spans="1:23" ht="45" x14ac:dyDescent="0.25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f t="shared" si="341"/>
        <v>42187.708148148151</v>
      </c>
      <c r="K2400">
        <v>1433282384</v>
      </c>
      <c r="L2400" s="14">
        <f t="shared" si="333"/>
        <v>42157.708148148151</v>
      </c>
      <c r="M2400" s="13">
        <f t="shared" si="334"/>
        <v>2015</v>
      </c>
      <c r="N2400" t="b">
        <v>0</v>
      </c>
      <c r="O2400">
        <v>0</v>
      </c>
      <c r="P2400" t="b">
        <v>0</v>
      </c>
      <c r="Q2400" t="s">
        <v>8271</v>
      </c>
      <c r="R2400" s="6">
        <f t="shared" si="335"/>
        <v>-1</v>
      </c>
      <c r="S2400" s="10" t="e">
        <f t="shared" si="336"/>
        <v>#DIV/0!</v>
      </c>
      <c r="T2400" t="str">
        <f t="shared" si="337"/>
        <v>technology/</v>
      </c>
      <c r="U2400" t="str">
        <f t="shared" si="338"/>
        <v>web</v>
      </c>
      <c r="V2400">
        <f t="shared" si="339"/>
        <v>11</v>
      </c>
      <c r="W2400">
        <f t="shared" si="340"/>
        <v>14</v>
      </c>
    </row>
    <row r="2401" spans="1:23" ht="45" x14ac:dyDescent="0.25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f t="shared" si="341"/>
        <v>41991.644745370366</v>
      </c>
      <c r="K2401">
        <v>1415910506</v>
      </c>
      <c r="L2401" s="14">
        <f t="shared" si="333"/>
        <v>41956.644745370366</v>
      </c>
      <c r="M2401" s="13">
        <f t="shared" si="334"/>
        <v>2014</v>
      </c>
      <c r="N2401" t="b">
        <v>0</v>
      </c>
      <c r="O2401">
        <v>0</v>
      </c>
      <c r="P2401" t="b">
        <v>0</v>
      </c>
      <c r="Q2401" t="s">
        <v>8271</v>
      </c>
      <c r="R2401" s="6">
        <f t="shared" si="335"/>
        <v>-1</v>
      </c>
      <c r="S2401" s="10" t="e">
        <f t="shared" si="336"/>
        <v>#DIV/0!</v>
      </c>
      <c r="T2401" t="str">
        <f t="shared" si="337"/>
        <v>technology/</v>
      </c>
      <c r="U2401" t="str">
        <f t="shared" si="338"/>
        <v>web</v>
      </c>
      <c r="V2401">
        <f t="shared" si="339"/>
        <v>11</v>
      </c>
      <c r="W2401">
        <f t="shared" si="340"/>
        <v>14</v>
      </c>
    </row>
    <row r="2402" spans="1:23" ht="45" x14ac:dyDescent="0.25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f t="shared" si="341"/>
        <v>42474.059768518513</v>
      </c>
      <c r="K2402">
        <v>1458023164</v>
      </c>
      <c r="L2402" s="14">
        <f t="shared" si="333"/>
        <v>42444.059768518513</v>
      </c>
      <c r="M2402" s="13">
        <f t="shared" si="334"/>
        <v>2016</v>
      </c>
      <c r="N2402" t="b">
        <v>0</v>
      </c>
      <c r="O2402">
        <v>0</v>
      </c>
      <c r="P2402" t="b">
        <v>0</v>
      </c>
      <c r="Q2402" t="s">
        <v>8271</v>
      </c>
      <c r="R2402" s="6">
        <f t="shared" si="335"/>
        <v>-1</v>
      </c>
      <c r="S2402" s="10" t="e">
        <f t="shared" si="336"/>
        <v>#DIV/0!</v>
      </c>
      <c r="T2402" t="str">
        <f t="shared" si="337"/>
        <v>technology/</v>
      </c>
      <c r="U2402" t="str">
        <f t="shared" si="338"/>
        <v>web</v>
      </c>
      <c r="V2402">
        <f t="shared" si="339"/>
        <v>11</v>
      </c>
      <c r="W2402">
        <f t="shared" si="340"/>
        <v>14</v>
      </c>
    </row>
    <row r="2403" spans="1:23" ht="45" x14ac:dyDescent="0.25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f t="shared" si="341"/>
        <v>42434.614537037036</v>
      </c>
      <c r="K2403">
        <v>1452023096</v>
      </c>
      <c r="L2403" s="14">
        <f t="shared" si="333"/>
        <v>42374.614537037036</v>
      </c>
      <c r="M2403" s="13">
        <f t="shared" si="334"/>
        <v>2016</v>
      </c>
      <c r="N2403" t="b">
        <v>0</v>
      </c>
      <c r="O2403">
        <v>9</v>
      </c>
      <c r="P2403" t="b">
        <v>0</v>
      </c>
      <c r="Q2403" t="s">
        <v>8283</v>
      </c>
      <c r="R2403" s="6">
        <f t="shared" si="335"/>
        <v>-0.99282142857142852</v>
      </c>
      <c r="S2403" s="10">
        <f t="shared" si="336"/>
        <v>22.333333333333332</v>
      </c>
      <c r="T2403" t="str">
        <f t="shared" si="337"/>
        <v>food/</v>
      </c>
      <c r="U2403" t="str">
        <f t="shared" si="338"/>
        <v>food trucks</v>
      </c>
      <c r="V2403">
        <f t="shared" si="339"/>
        <v>5</v>
      </c>
      <c r="W2403">
        <f t="shared" si="340"/>
        <v>16</v>
      </c>
    </row>
    <row r="2404" spans="1:23" x14ac:dyDescent="0.25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f t="shared" si="341"/>
        <v>42137.47142361111</v>
      </c>
      <c r="K2404">
        <v>1428941931</v>
      </c>
      <c r="L2404" s="14">
        <f t="shared" si="333"/>
        <v>42107.47142361111</v>
      </c>
      <c r="M2404" s="13">
        <f t="shared" si="334"/>
        <v>2015</v>
      </c>
      <c r="N2404" t="b">
        <v>0</v>
      </c>
      <c r="O2404">
        <v>1</v>
      </c>
      <c r="P2404" t="b">
        <v>0</v>
      </c>
      <c r="Q2404" t="s">
        <v>8283</v>
      </c>
      <c r="R2404" s="6">
        <f t="shared" si="335"/>
        <v>-0.9956666666666667</v>
      </c>
      <c r="S2404" s="10">
        <f t="shared" si="336"/>
        <v>52</v>
      </c>
      <c r="T2404" t="str">
        <f t="shared" si="337"/>
        <v>food/</v>
      </c>
      <c r="U2404" t="str">
        <f t="shared" si="338"/>
        <v>food trucks</v>
      </c>
      <c r="V2404">
        <f t="shared" si="339"/>
        <v>5</v>
      </c>
      <c r="W2404">
        <f t="shared" si="340"/>
        <v>16</v>
      </c>
    </row>
    <row r="2405" spans="1:23" ht="45" x14ac:dyDescent="0.25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f t="shared" si="341"/>
        <v>42459.632615740738</v>
      </c>
      <c r="K2405">
        <v>1454188258</v>
      </c>
      <c r="L2405" s="14">
        <f t="shared" si="333"/>
        <v>42399.67428240741</v>
      </c>
      <c r="M2405" s="13">
        <f t="shared" si="334"/>
        <v>2016</v>
      </c>
      <c r="N2405" t="b">
        <v>0</v>
      </c>
      <c r="O2405">
        <v>12</v>
      </c>
      <c r="P2405" t="b">
        <v>0</v>
      </c>
      <c r="Q2405" t="s">
        <v>8283</v>
      </c>
      <c r="R2405" s="6">
        <f t="shared" si="335"/>
        <v>-0.83166666666666667</v>
      </c>
      <c r="S2405" s="10">
        <f t="shared" si="336"/>
        <v>16.833333333333332</v>
      </c>
      <c r="T2405" t="str">
        <f t="shared" si="337"/>
        <v>food/</v>
      </c>
      <c r="U2405" t="str">
        <f t="shared" si="338"/>
        <v>food trucks</v>
      </c>
      <c r="V2405">
        <f t="shared" si="339"/>
        <v>5</v>
      </c>
      <c r="W2405">
        <f t="shared" si="340"/>
        <v>16</v>
      </c>
    </row>
    <row r="2406" spans="1:23" ht="45" x14ac:dyDescent="0.25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f t="shared" si="341"/>
        <v>42371.831099537034</v>
      </c>
      <c r="K2406">
        <v>1449190607</v>
      </c>
      <c r="L2406" s="14">
        <f t="shared" si="333"/>
        <v>42341.831099537034</v>
      </c>
      <c r="M2406" s="13">
        <f t="shared" si="334"/>
        <v>2015</v>
      </c>
      <c r="N2406" t="b">
        <v>0</v>
      </c>
      <c r="O2406">
        <v>0</v>
      </c>
      <c r="P2406" t="b">
        <v>0</v>
      </c>
      <c r="Q2406" t="s">
        <v>8283</v>
      </c>
      <c r="R2406" s="6">
        <f t="shared" si="335"/>
        <v>-1</v>
      </c>
      <c r="S2406" s="10" t="e">
        <f t="shared" si="336"/>
        <v>#DIV/0!</v>
      </c>
      <c r="T2406" t="str">
        <f t="shared" si="337"/>
        <v>food/</v>
      </c>
      <c r="U2406" t="str">
        <f t="shared" si="338"/>
        <v>food trucks</v>
      </c>
      <c r="V2406">
        <f t="shared" si="339"/>
        <v>5</v>
      </c>
      <c r="W2406">
        <f t="shared" si="340"/>
        <v>16</v>
      </c>
    </row>
    <row r="2407" spans="1:23" ht="30" x14ac:dyDescent="0.25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f t="shared" si="341"/>
        <v>42616.377025462956</v>
      </c>
      <c r="K2407">
        <v>1471096975</v>
      </c>
      <c r="L2407" s="14">
        <f t="shared" si="333"/>
        <v>42595.377025462956</v>
      </c>
      <c r="M2407" s="13">
        <f t="shared" si="334"/>
        <v>2016</v>
      </c>
      <c r="N2407" t="b">
        <v>0</v>
      </c>
      <c r="O2407">
        <v>20</v>
      </c>
      <c r="P2407" t="b">
        <v>0</v>
      </c>
      <c r="Q2407" t="s">
        <v>8283</v>
      </c>
      <c r="R2407" s="6">
        <f t="shared" si="335"/>
        <v>-0.77480000000000004</v>
      </c>
      <c r="S2407" s="10">
        <f t="shared" si="336"/>
        <v>56.3</v>
      </c>
      <c r="T2407" t="str">
        <f t="shared" si="337"/>
        <v>food/</v>
      </c>
      <c r="U2407" t="str">
        <f t="shared" si="338"/>
        <v>food trucks</v>
      </c>
      <c r="V2407">
        <f t="shared" si="339"/>
        <v>5</v>
      </c>
      <c r="W2407">
        <f t="shared" si="340"/>
        <v>16</v>
      </c>
    </row>
    <row r="2408" spans="1:23" ht="45" x14ac:dyDescent="0.25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f t="shared" si="341"/>
        <v>42022.902662037035</v>
      </c>
      <c r="K2408">
        <v>1418179190</v>
      </c>
      <c r="L2408" s="14">
        <f t="shared" si="333"/>
        <v>41982.902662037035</v>
      </c>
      <c r="M2408" s="13">
        <f t="shared" si="334"/>
        <v>2014</v>
      </c>
      <c r="N2408" t="b">
        <v>0</v>
      </c>
      <c r="O2408">
        <v>16</v>
      </c>
      <c r="P2408" t="b">
        <v>0</v>
      </c>
      <c r="Q2408" t="s">
        <v>8283</v>
      </c>
      <c r="R2408" s="6">
        <f t="shared" si="335"/>
        <v>-0.58615384615384614</v>
      </c>
      <c r="S2408" s="10">
        <f t="shared" si="336"/>
        <v>84.0625</v>
      </c>
      <c r="T2408" t="str">
        <f t="shared" si="337"/>
        <v>food/</v>
      </c>
      <c r="U2408" t="str">
        <f t="shared" si="338"/>
        <v>food trucks</v>
      </c>
      <c r="V2408">
        <f t="shared" si="339"/>
        <v>5</v>
      </c>
      <c r="W2408">
        <f t="shared" si="340"/>
        <v>16</v>
      </c>
    </row>
    <row r="2409" spans="1:23" ht="60" x14ac:dyDescent="0.25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f t="shared" si="341"/>
        <v>42105.041666666664</v>
      </c>
      <c r="K2409">
        <v>1426772928</v>
      </c>
      <c r="L2409" s="14">
        <f t="shared" si="333"/>
        <v>42082.367222222216</v>
      </c>
      <c r="M2409" s="13">
        <f t="shared" si="334"/>
        <v>2015</v>
      </c>
      <c r="N2409" t="b">
        <v>0</v>
      </c>
      <c r="O2409">
        <v>33</v>
      </c>
      <c r="P2409" t="b">
        <v>0</v>
      </c>
      <c r="Q2409" t="s">
        <v>8283</v>
      </c>
      <c r="R2409" s="6">
        <f t="shared" si="335"/>
        <v>-0.74740909090909091</v>
      </c>
      <c r="S2409" s="10">
        <f t="shared" si="336"/>
        <v>168.39393939393941</v>
      </c>
      <c r="T2409" t="str">
        <f t="shared" si="337"/>
        <v>food/</v>
      </c>
      <c r="U2409" t="str">
        <f t="shared" si="338"/>
        <v>food trucks</v>
      </c>
      <c r="V2409">
        <f t="shared" si="339"/>
        <v>5</v>
      </c>
      <c r="W2409">
        <f t="shared" si="340"/>
        <v>16</v>
      </c>
    </row>
    <row r="2410" spans="1:23" ht="30" x14ac:dyDescent="0.25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f t="shared" si="341"/>
        <v>41948.974039351851</v>
      </c>
      <c r="K2410">
        <v>1412652157</v>
      </c>
      <c r="L2410" s="14">
        <f t="shared" si="333"/>
        <v>41918.93237268518</v>
      </c>
      <c r="M2410" s="13">
        <f t="shared" si="334"/>
        <v>2014</v>
      </c>
      <c r="N2410" t="b">
        <v>0</v>
      </c>
      <c r="O2410">
        <v>2</v>
      </c>
      <c r="P2410" t="b">
        <v>0</v>
      </c>
      <c r="Q2410" t="s">
        <v>8283</v>
      </c>
      <c r="R2410" s="6">
        <f t="shared" si="335"/>
        <v>-0.998</v>
      </c>
      <c r="S2410" s="10">
        <f t="shared" si="336"/>
        <v>15</v>
      </c>
      <c r="T2410" t="str">
        <f t="shared" si="337"/>
        <v>food/</v>
      </c>
      <c r="U2410" t="str">
        <f t="shared" si="338"/>
        <v>food trucks</v>
      </c>
      <c r="V2410">
        <f t="shared" si="339"/>
        <v>5</v>
      </c>
      <c r="W2410">
        <f t="shared" si="340"/>
        <v>16</v>
      </c>
    </row>
    <row r="2411" spans="1:23" ht="30" x14ac:dyDescent="0.25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f t="shared" si="341"/>
        <v>42234.667534722219</v>
      </c>
      <c r="K2411">
        <v>1437339675</v>
      </c>
      <c r="L2411" s="14">
        <f t="shared" si="333"/>
        <v>42204.667534722219</v>
      </c>
      <c r="M2411" s="13">
        <f t="shared" si="334"/>
        <v>2015</v>
      </c>
      <c r="N2411" t="b">
        <v>0</v>
      </c>
      <c r="O2411">
        <v>6</v>
      </c>
      <c r="P2411" t="b">
        <v>0</v>
      </c>
      <c r="Q2411" t="s">
        <v>8283</v>
      </c>
      <c r="R2411" s="6">
        <f t="shared" si="335"/>
        <v>-0.98160000000000003</v>
      </c>
      <c r="S2411" s="10">
        <f t="shared" si="336"/>
        <v>76.666666666666671</v>
      </c>
      <c r="T2411" t="str">
        <f t="shared" si="337"/>
        <v>food/</v>
      </c>
      <c r="U2411" t="str">
        <f t="shared" si="338"/>
        <v>food trucks</v>
      </c>
      <c r="V2411">
        <f t="shared" si="339"/>
        <v>5</v>
      </c>
      <c r="W2411">
        <f t="shared" si="340"/>
        <v>16</v>
      </c>
    </row>
    <row r="2412" spans="1:23" ht="60" x14ac:dyDescent="0.25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f t="shared" si="341"/>
        <v>42254.199942129628</v>
      </c>
      <c r="K2412">
        <v>1439027275</v>
      </c>
      <c r="L2412" s="14">
        <f t="shared" si="333"/>
        <v>42224.199942129628</v>
      </c>
      <c r="M2412" s="13">
        <f t="shared" si="334"/>
        <v>2015</v>
      </c>
      <c r="N2412" t="b">
        <v>0</v>
      </c>
      <c r="O2412">
        <v>0</v>
      </c>
      <c r="P2412" t="b">
        <v>0</v>
      </c>
      <c r="Q2412" t="s">
        <v>8283</v>
      </c>
      <c r="R2412" s="6">
        <f t="shared" si="335"/>
        <v>-1</v>
      </c>
      <c r="S2412" s="10" t="e">
        <f t="shared" si="336"/>
        <v>#DIV/0!</v>
      </c>
      <c r="T2412" t="str">
        <f t="shared" si="337"/>
        <v>food/</v>
      </c>
      <c r="U2412" t="str">
        <f t="shared" si="338"/>
        <v>food trucks</v>
      </c>
      <c r="V2412">
        <f t="shared" si="339"/>
        <v>5</v>
      </c>
      <c r="W2412">
        <f t="shared" si="340"/>
        <v>16</v>
      </c>
    </row>
    <row r="2413" spans="1:23" ht="45" x14ac:dyDescent="0.25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f t="shared" si="341"/>
        <v>42241.524097222216</v>
      </c>
      <c r="K2413">
        <v>1437932082</v>
      </c>
      <c r="L2413" s="14">
        <f t="shared" si="333"/>
        <v>42211.524097222216</v>
      </c>
      <c r="M2413" s="13">
        <f t="shared" si="334"/>
        <v>2015</v>
      </c>
      <c r="N2413" t="b">
        <v>0</v>
      </c>
      <c r="O2413">
        <v>3</v>
      </c>
      <c r="P2413" t="b">
        <v>0</v>
      </c>
      <c r="Q2413" t="s">
        <v>8283</v>
      </c>
      <c r="R2413" s="6">
        <f t="shared" si="335"/>
        <v>-0.99395999999999995</v>
      </c>
      <c r="S2413" s="10">
        <f t="shared" si="336"/>
        <v>50.333333333333336</v>
      </c>
      <c r="T2413" t="str">
        <f t="shared" si="337"/>
        <v>food/</v>
      </c>
      <c r="U2413" t="str">
        <f t="shared" si="338"/>
        <v>food trucks</v>
      </c>
      <c r="V2413">
        <f t="shared" si="339"/>
        <v>5</v>
      </c>
      <c r="W2413">
        <f t="shared" si="340"/>
        <v>16</v>
      </c>
    </row>
    <row r="2414" spans="1:23" ht="45" x14ac:dyDescent="0.25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f t="shared" si="341"/>
        <v>42700.570289351854</v>
      </c>
      <c r="K2414">
        <v>1476294073</v>
      </c>
      <c r="L2414" s="14">
        <f t="shared" si="333"/>
        <v>42655.528622685182</v>
      </c>
      <c r="M2414" s="13">
        <f t="shared" si="334"/>
        <v>2016</v>
      </c>
      <c r="N2414" t="b">
        <v>0</v>
      </c>
      <c r="O2414">
        <v>0</v>
      </c>
      <c r="P2414" t="b">
        <v>0</v>
      </c>
      <c r="Q2414" t="s">
        <v>8283</v>
      </c>
      <c r="R2414" s="6">
        <f t="shared" si="335"/>
        <v>-1</v>
      </c>
      <c r="S2414" s="10" t="e">
        <f t="shared" si="336"/>
        <v>#DIV/0!</v>
      </c>
      <c r="T2414" t="str">
        <f t="shared" si="337"/>
        <v>food/</v>
      </c>
      <c r="U2414" t="str">
        <f t="shared" si="338"/>
        <v>food trucks</v>
      </c>
      <c r="V2414">
        <f t="shared" si="339"/>
        <v>5</v>
      </c>
      <c r="W2414">
        <f t="shared" si="340"/>
        <v>16</v>
      </c>
    </row>
    <row r="2415" spans="1:23" ht="45" x14ac:dyDescent="0.25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f t="shared" si="341"/>
        <v>41790.770833333328</v>
      </c>
      <c r="K2415">
        <v>1398911882</v>
      </c>
      <c r="L2415" s="14">
        <f t="shared" si="333"/>
        <v>41759.901412037034</v>
      </c>
      <c r="M2415" s="13">
        <f t="shared" si="334"/>
        <v>2014</v>
      </c>
      <c r="N2415" t="b">
        <v>0</v>
      </c>
      <c r="O2415">
        <v>3</v>
      </c>
      <c r="P2415" t="b">
        <v>0</v>
      </c>
      <c r="Q2415" t="s">
        <v>8283</v>
      </c>
      <c r="R2415" s="6">
        <f t="shared" si="335"/>
        <v>-0.9916666666666667</v>
      </c>
      <c r="S2415" s="10">
        <f t="shared" si="336"/>
        <v>8.3333333333333339</v>
      </c>
      <c r="T2415" t="str">
        <f t="shared" si="337"/>
        <v>food/</v>
      </c>
      <c r="U2415" t="str">
        <f t="shared" si="338"/>
        <v>food trucks</v>
      </c>
      <c r="V2415">
        <f t="shared" si="339"/>
        <v>5</v>
      </c>
      <c r="W2415">
        <f t="shared" si="340"/>
        <v>16</v>
      </c>
    </row>
    <row r="2416" spans="1:23" ht="45" x14ac:dyDescent="0.25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f t="shared" si="341"/>
        <v>42237.957638888889</v>
      </c>
      <c r="K2416">
        <v>1436805660</v>
      </c>
      <c r="L2416" s="14">
        <f t="shared" si="333"/>
        <v>42198.486805555549</v>
      </c>
      <c r="M2416" s="13">
        <f t="shared" si="334"/>
        <v>2015</v>
      </c>
      <c r="N2416" t="b">
        <v>0</v>
      </c>
      <c r="O2416">
        <v>13</v>
      </c>
      <c r="P2416" t="b">
        <v>0</v>
      </c>
      <c r="Q2416" t="s">
        <v>8283</v>
      </c>
      <c r="R2416" s="6">
        <f t="shared" si="335"/>
        <v>-0.96933333333333338</v>
      </c>
      <c r="S2416" s="10">
        <f t="shared" si="336"/>
        <v>35.384615384615387</v>
      </c>
      <c r="T2416" t="str">
        <f t="shared" si="337"/>
        <v>food/</v>
      </c>
      <c r="U2416" t="str">
        <f t="shared" si="338"/>
        <v>food trucks</v>
      </c>
      <c r="V2416">
        <f t="shared" si="339"/>
        <v>5</v>
      </c>
      <c r="W2416">
        <f t="shared" si="340"/>
        <v>16</v>
      </c>
    </row>
    <row r="2417" spans="1:23" ht="45" x14ac:dyDescent="0.25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f t="shared" si="341"/>
        <v>42566.654467592591</v>
      </c>
      <c r="K2417">
        <v>1466023346</v>
      </c>
      <c r="L2417" s="14">
        <f t="shared" si="333"/>
        <v>42536.654467592591</v>
      </c>
      <c r="M2417" s="13">
        <f t="shared" si="334"/>
        <v>2016</v>
      </c>
      <c r="N2417" t="b">
        <v>0</v>
      </c>
      <c r="O2417">
        <v>6</v>
      </c>
      <c r="P2417" t="b">
        <v>0</v>
      </c>
      <c r="Q2417" t="s">
        <v>8283</v>
      </c>
      <c r="R2417" s="6">
        <f t="shared" si="335"/>
        <v>-0.99441666666666662</v>
      </c>
      <c r="S2417" s="10">
        <f t="shared" si="336"/>
        <v>55.833333333333336</v>
      </c>
      <c r="T2417" t="str">
        <f t="shared" si="337"/>
        <v>food/</v>
      </c>
      <c r="U2417" t="str">
        <f t="shared" si="338"/>
        <v>food trucks</v>
      </c>
      <c r="V2417">
        <f t="shared" si="339"/>
        <v>5</v>
      </c>
      <c r="W2417">
        <f t="shared" si="340"/>
        <v>16</v>
      </c>
    </row>
    <row r="2418" spans="1:23" ht="45" x14ac:dyDescent="0.25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f t="shared" si="341"/>
        <v>42077.416666666664</v>
      </c>
      <c r="K2418">
        <v>1421343743</v>
      </c>
      <c r="L2418" s="14">
        <f t="shared" si="333"/>
        <v>42019.529432870368</v>
      </c>
      <c r="M2418" s="13">
        <f t="shared" si="334"/>
        <v>2015</v>
      </c>
      <c r="N2418" t="b">
        <v>0</v>
      </c>
      <c r="O2418">
        <v>1</v>
      </c>
      <c r="P2418" t="b">
        <v>0</v>
      </c>
      <c r="Q2418" t="s">
        <v>8283</v>
      </c>
      <c r="R2418" s="6">
        <f t="shared" si="335"/>
        <v>-0.99975000000000003</v>
      </c>
      <c r="S2418" s="10">
        <f t="shared" si="336"/>
        <v>5</v>
      </c>
      <c r="T2418" t="str">
        <f t="shared" si="337"/>
        <v>food/</v>
      </c>
      <c r="U2418" t="str">
        <f t="shared" si="338"/>
        <v>food trucks</v>
      </c>
      <c r="V2418">
        <f t="shared" si="339"/>
        <v>5</v>
      </c>
      <c r="W2418">
        <f t="shared" si="340"/>
        <v>16</v>
      </c>
    </row>
    <row r="2419" spans="1:23" ht="45" x14ac:dyDescent="0.25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f t="shared" si="341"/>
        <v>41861.675775462958</v>
      </c>
      <c r="K2419">
        <v>1405113187</v>
      </c>
      <c r="L2419" s="14">
        <f t="shared" si="333"/>
        <v>41831.675775462958</v>
      </c>
      <c r="M2419" s="13">
        <f t="shared" si="334"/>
        <v>2014</v>
      </c>
      <c r="N2419" t="b">
        <v>0</v>
      </c>
      <c r="O2419">
        <v>0</v>
      </c>
      <c r="P2419" t="b">
        <v>0</v>
      </c>
      <c r="Q2419" t="s">
        <v>8283</v>
      </c>
      <c r="R2419" s="6">
        <f t="shared" si="335"/>
        <v>-1</v>
      </c>
      <c r="S2419" s="10" t="e">
        <f t="shared" si="336"/>
        <v>#DIV/0!</v>
      </c>
      <c r="T2419" t="str">
        <f t="shared" si="337"/>
        <v>food/</v>
      </c>
      <c r="U2419" t="str">
        <f t="shared" si="338"/>
        <v>food trucks</v>
      </c>
      <c r="V2419">
        <f t="shared" si="339"/>
        <v>5</v>
      </c>
      <c r="W2419">
        <f t="shared" si="340"/>
        <v>16</v>
      </c>
    </row>
    <row r="2420" spans="1:23" x14ac:dyDescent="0.25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f t="shared" si="341"/>
        <v>42087.606990740744</v>
      </c>
      <c r="K2420">
        <v>1422045244</v>
      </c>
      <c r="L2420" s="14">
        <f t="shared" si="333"/>
        <v>42027.648657407401</v>
      </c>
      <c r="M2420" s="13">
        <f t="shared" si="334"/>
        <v>2015</v>
      </c>
      <c r="N2420" t="b">
        <v>0</v>
      </c>
      <c r="O2420">
        <v>5</v>
      </c>
      <c r="P2420" t="b">
        <v>0</v>
      </c>
      <c r="Q2420" t="s">
        <v>8283</v>
      </c>
      <c r="R2420" s="6">
        <f t="shared" si="335"/>
        <v>-0.99980000000000002</v>
      </c>
      <c r="S2420" s="10">
        <f t="shared" si="336"/>
        <v>1</v>
      </c>
      <c r="T2420" t="str">
        <f t="shared" si="337"/>
        <v>food/</v>
      </c>
      <c r="U2420" t="str">
        <f t="shared" si="338"/>
        <v>food trucks</v>
      </c>
      <c r="V2420">
        <f t="shared" si="339"/>
        <v>5</v>
      </c>
      <c r="W2420">
        <f t="shared" si="340"/>
        <v>16</v>
      </c>
    </row>
    <row r="2421" spans="1:23" ht="45" x14ac:dyDescent="0.25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f t="shared" si="341"/>
        <v>42053.529965277776</v>
      </c>
      <c r="K2421">
        <v>1419097389</v>
      </c>
      <c r="L2421" s="14">
        <f t="shared" si="333"/>
        <v>41993.529965277776</v>
      </c>
      <c r="M2421" s="13">
        <f t="shared" si="334"/>
        <v>2014</v>
      </c>
      <c r="N2421" t="b">
        <v>0</v>
      </c>
      <c r="O2421">
        <v>0</v>
      </c>
      <c r="P2421" t="b">
        <v>0</v>
      </c>
      <c r="Q2421" t="s">
        <v>8283</v>
      </c>
      <c r="R2421" s="6">
        <f t="shared" si="335"/>
        <v>-1</v>
      </c>
      <c r="S2421" s="10" t="e">
        <f t="shared" si="336"/>
        <v>#DIV/0!</v>
      </c>
      <c r="T2421" t="str">
        <f t="shared" si="337"/>
        <v>food/</v>
      </c>
      <c r="U2421" t="str">
        <f t="shared" si="338"/>
        <v>food trucks</v>
      </c>
      <c r="V2421">
        <f t="shared" si="339"/>
        <v>5</v>
      </c>
      <c r="W2421">
        <f t="shared" si="340"/>
        <v>16</v>
      </c>
    </row>
    <row r="2422" spans="1:23" ht="45" x14ac:dyDescent="0.25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f t="shared" si="341"/>
        <v>41952.862210648142</v>
      </c>
      <c r="K2422">
        <v>1410396095</v>
      </c>
      <c r="L2422" s="14">
        <f t="shared" si="333"/>
        <v>41892.820543981477</v>
      </c>
      <c r="M2422" s="13">
        <f t="shared" si="334"/>
        <v>2014</v>
      </c>
      <c r="N2422" t="b">
        <v>0</v>
      </c>
      <c r="O2422">
        <v>36</v>
      </c>
      <c r="P2422" t="b">
        <v>0</v>
      </c>
      <c r="Q2422" t="s">
        <v>8283</v>
      </c>
      <c r="R2422" s="6">
        <f t="shared" si="335"/>
        <v>-0.85174866627148782</v>
      </c>
      <c r="S2422" s="10">
        <f t="shared" si="336"/>
        <v>69.472222222222229</v>
      </c>
      <c r="T2422" t="str">
        <f t="shared" si="337"/>
        <v>food/</v>
      </c>
      <c r="U2422" t="str">
        <f t="shared" si="338"/>
        <v>food trucks</v>
      </c>
      <c r="V2422">
        <f t="shared" si="339"/>
        <v>5</v>
      </c>
      <c r="W2422">
        <f t="shared" si="340"/>
        <v>16</v>
      </c>
    </row>
    <row r="2423" spans="1:23" ht="30" x14ac:dyDescent="0.25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f t="shared" si="341"/>
        <v>42056.479120370372</v>
      </c>
      <c r="K2423">
        <v>1421944196</v>
      </c>
      <c r="L2423" s="14">
        <f t="shared" si="333"/>
        <v>42026.479120370372</v>
      </c>
      <c r="M2423" s="13">
        <f t="shared" si="334"/>
        <v>2015</v>
      </c>
      <c r="N2423" t="b">
        <v>0</v>
      </c>
      <c r="O2423">
        <v>1</v>
      </c>
      <c r="P2423" t="b">
        <v>0</v>
      </c>
      <c r="Q2423" t="s">
        <v>8283</v>
      </c>
      <c r="R2423" s="6">
        <f t="shared" si="335"/>
        <v>-0.99983333333333335</v>
      </c>
      <c r="S2423" s="10">
        <f t="shared" si="336"/>
        <v>1</v>
      </c>
      <c r="T2423" t="str">
        <f t="shared" si="337"/>
        <v>food/</v>
      </c>
      <c r="U2423" t="str">
        <f t="shared" si="338"/>
        <v>food trucks</v>
      </c>
      <c r="V2423">
        <f t="shared" si="339"/>
        <v>5</v>
      </c>
      <c r="W2423">
        <f t="shared" si="340"/>
        <v>16</v>
      </c>
    </row>
    <row r="2424" spans="1:23" ht="30" x14ac:dyDescent="0.25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f t="shared" si="341"/>
        <v>42074.474953703706</v>
      </c>
      <c r="K2424">
        <v>1423502636</v>
      </c>
      <c r="L2424" s="14">
        <f t="shared" si="333"/>
        <v>42044.516620370363</v>
      </c>
      <c r="M2424" s="13">
        <f t="shared" si="334"/>
        <v>2015</v>
      </c>
      <c r="N2424" t="b">
        <v>0</v>
      </c>
      <c r="O2424">
        <v>1</v>
      </c>
      <c r="P2424" t="b">
        <v>0</v>
      </c>
      <c r="Q2424" t="s">
        <v>8283</v>
      </c>
      <c r="R2424" s="6">
        <f t="shared" si="335"/>
        <v>-0.998</v>
      </c>
      <c r="S2424" s="10">
        <f t="shared" si="336"/>
        <v>1</v>
      </c>
      <c r="T2424" t="str">
        <f t="shared" si="337"/>
        <v>food/</v>
      </c>
      <c r="U2424" t="str">
        <f t="shared" si="338"/>
        <v>food trucks</v>
      </c>
      <c r="V2424">
        <f t="shared" si="339"/>
        <v>5</v>
      </c>
      <c r="W2424">
        <f t="shared" si="340"/>
        <v>16</v>
      </c>
    </row>
    <row r="2425" spans="1:23" ht="45" x14ac:dyDescent="0.25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f t="shared" si="341"/>
        <v>42004.496412037035</v>
      </c>
      <c r="K2425">
        <v>1417452890</v>
      </c>
      <c r="L2425" s="14">
        <f t="shared" si="333"/>
        <v>41974.496412037035</v>
      </c>
      <c r="M2425" s="13">
        <f t="shared" si="334"/>
        <v>2014</v>
      </c>
      <c r="N2425" t="b">
        <v>0</v>
      </c>
      <c r="O2425">
        <v>1</v>
      </c>
      <c r="P2425" t="b">
        <v>0</v>
      </c>
      <c r="Q2425" t="s">
        <v>8283</v>
      </c>
      <c r="R2425" s="6">
        <f t="shared" si="335"/>
        <v>-0.99986666666666668</v>
      </c>
      <c r="S2425" s="10">
        <f t="shared" si="336"/>
        <v>8</v>
      </c>
      <c r="T2425" t="str">
        <f t="shared" si="337"/>
        <v>food/</v>
      </c>
      <c r="U2425" t="str">
        <f t="shared" si="338"/>
        <v>food trucks</v>
      </c>
      <c r="V2425">
        <f t="shared" si="339"/>
        <v>5</v>
      </c>
      <c r="W2425">
        <f t="shared" si="340"/>
        <v>16</v>
      </c>
    </row>
    <row r="2426" spans="1:23" ht="30" x14ac:dyDescent="0.25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f t="shared" si="341"/>
        <v>41939.684120370366</v>
      </c>
      <c r="K2426">
        <v>1411853108</v>
      </c>
      <c r="L2426" s="14">
        <f t="shared" si="333"/>
        <v>41909.684120370366</v>
      </c>
      <c r="M2426" s="13">
        <f t="shared" si="334"/>
        <v>2014</v>
      </c>
      <c r="N2426" t="b">
        <v>0</v>
      </c>
      <c r="O2426">
        <v>9</v>
      </c>
      <c r="P2426" t="b">
        <v>0</v>
      </c>
      <c r="Q2426" t="s">
        <v>8283</v>
      </c>
      <c r="R2426" s="6">
        <f t="shared" si="335"/>
        <v>-0.98760000000000003</v>
      </c>
      <c r="S2426" s="10">
        <f t="shared" si="336"/>
        <v>34.444444444444443</v>
      </c>
      <c r="T2426" t="str">
        <f t="shared" si="337"/>
        <v>food/</v>
      </c>
      <c r="U2426" t="str">
        <f t="shared" si="338"/>
        <v>food trucks</v>
      </c>
      <c r="V2426">
        <f t="shared" si="339"/>
        <v>5</v>
      </c>
      <c r="W2426">
        <f t="shared" si="340"/>
        <v>16</v>
      </c>
    </row>
    <row r="2427" spans="1:23" ht="45" x14ac:dyDescent="0.25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f t="shared" si="341"/>
        <v>42517.711111111108</v>
      </c>
      <c r="K2427">
        <v>1463090149</v>
      </c>
      <c r="L2427" s="14">
        <f t="shared" si="333"/>
        <v>42502.705428240741</v>
      </c>
      <c r="M2427" s="13">
        <f t="shared" si="334"/>
        <v>2016</v>
      </c>
      <c r="N2427" t="b">
        <v>0</v>
      </c>
      <c r="O2427">
        <v>1</v>
      </c>
      <c r="P2427" t="b">
        <v>0</v>
      </c>
      <c r="Q2427" t="s">
        <v>8283</v>
      </c>
      <c r="R2427" s="6">
        <f t="shared" si="335"/>
        <v>-0.99971428571428567</v>
      </c>
      <c r="S2427" s="10">
        <f t="shared" si="336"/>
        <v>1</v>
      </c>
      <c r="T2427" t="str">
        <f t="shared" si="337"/>
        <v>food/</v>
      </c>
      <c r="U2427" t="str">
        <f t="shared" si="338"/>
        <v>food trucks</v>
      </c>
      <c r="V2427">
        <f t="shared" si="339"/>
        <v>5</v>
      </c>
      <c r="W2427">
        <f t="shared" si="340"/>
        <v>16</v>
      </c>
    </row>
    <row r="2428" spans="1:23" ht="45" x14ac:dyDescent="0.25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f t="shared" si="341"/>
        <v>42223.961712962962</v>
      </c>
      <c r="K2428">
        <v>1433822692</v>
      </c>
      <c r="L2428" s="14">
        <f t="shared" si="333"/>
        <v>42163.961712962962</v>
      </c>
      <c r="M2428" s="13">
        <f t="shared" si="334"/>
        <v>2015</v>
      </c>
      <c r="N2428" t="b">
        <v>0</v>
      </c>
      <c r="O2428">
        <v>0</v>
      </c>
      <c r="P2428" t="b">
        <v>0</v>
      </c>
      <c r="Q2428" t="s">
        <v>8283</v>
      </c>
      <c r="R2428" s="6">
        <f t="shared" si="335"/>
        <v>-1</v>
      </c>
      <c r="S2428" s="10" t="e">
        <f t="shared" si="336"/>
        <v>#DIV/0!</v>
      </c>
      <c r="T2428" t="str">
        <f t="shared" si="337"/>
        <v>food/</v>
      </c>
      <c r="U2428" t="str">
        <f t="shared" si="338"/>
        <v>food trucks</v>
      </c>
      <c r="V2428">
        <f t="shared" si="339"/>
        <v>5</v>
      </c>
      <c r="W2428">
        <f t="shared" si="340"/>
        <v>16</v>
      </c>
    </row>
    <row r="2429" spans="1:23" ht="30" x14ac:dyDescent="0.25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f t="shared" si="341"/>
        <v>42452.068668981483</v>
      </c>
      <c r="K2429">
        <v>1455262733</v>
      </c>
      <c r="L2429" s="14">
        <f t="shared" si="333"/>
        <v>42412.110335648147</v>
      </c>
      <c r="M2429" s="13">
        <f t="shared" si="334"/>
        <v>2016</v>
      </c>
      <c r="N2429" t="b">
        <v>0</v>
      </c>
      <c r="O2429">
        <v>1</v>
      </c>
      <c r="P2429" t="b">
        <v>0</v>
      </c>
      <c r="Q2429" t="s">
        <v>8283</v>
      </c>
      <c r="R2429" s="6">
        <f t="shared" si="335"/>
        <v>-0.99997999999999998</v>
      </c>
      <c r="S2429" s="10">
        <f t="shared" si="336"/>
        <v>1</v>
      </c>
      <c r="T2429" t="str">
        <f t="shared" si="337"/>
        <v>food/</v>
      </c>
      <c r="U2429" t="str">
        <f t="shared" si="338"/>
        <v>food trucks</v>
      </c>
      <c r="V2429">
        <f t="shared" si="339"/>
        <v>5</v>
      </c>
      <c r="W2429">
        <f t="shared" si="340"/>
        <v>16</v>
      </c>
    </row>
    <row r="2430" spans="1:23" ht="30" x14ac:dyDescent="0.25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f t="shared" si="341"/>
        <v>42075.534155092588</v>
      </c>
      <c r="K2430">
        <v>1423594151</v>
      </c>
      <c r="L2430" s="14">
        <f t="shared" si="333"/>
        <v>42045.575821759259</v>
      </c>
      <c r="M2430" s="13">
        <f t="shared" si="334"/>
        <v>2015</v>
      </c>
      <c r="N2430" t="b">
        <v>0</v>
      </c>
      <c r="O2430">
        <v>1</v>
      </c>
      <c r="P2430" t="b">
        <v>0</v>
      </c>
      <c r="Q2430" t="s">
        <v>8283</v>
      </c>
      <c r="R2430" s="6">
        <f t="shared" si="335"/>
        <v>-0.99997142857142862</v>
      </c>
      <c r="S2430" s="10">
        <f t="shared" si="336"/>
        <v>1</v>
      </c>
      <c r="T2430" t="str">
        <f t="shared" si="337"/>
        <v>food/</v>
      </c>
      <c r="U2430" t="str">
        <f t="shared" si="338"/>
        <v>food trucks</v>
      </c>
      <c r="V2430">
        <f t="shared" si="339"/>
        <v>5</v>
      </c>
      <c r="W2430">
        <f t="shared" si="340"/>
        <v>16</v>
      </c>
    </row>
    <row r="2431" spans="1:23" ht="45" x14ac:dyDescent="0.25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f t="shared" si="341"/>
        <v>42771.488888888889</v>
      </c>
      <c r="K2431">
        <v>1483131966</v>
      </c>
      <c r="L2431" s="14">
        <f t="shared" si="333"/>
        <v>42734.670902777776</v>
      </c>
      <c r="M2431" s="13">
        <f t="shared" si="334"/>
        <v>2016</v>
      </c>
      <c r="N2431" t="b">
        <v>0</v>
      </c>
      <c r="O2431">
        <v>4</v>
      </c>
      <c r="P2431" t="b">
        <v>0</v>
      </c>
      <c r="Q2431" t="s">
        <v>8283</v>
      </c>
      <c r="R2431" s="6">
        <f t="shared" si="335"/>
        <v>-0.9856785714285714</v>
      </c>
      <c r="S2431" s="10">
        <f t="shared" si="336"/>
        <v>501.25</v>
      </c>
      <c r="T2431" t="str">
        <f t="shared" si="337"/>
        <v>food/</v>
      </c>
      <c r="U2431" t="str">
        <f t="shared" si="338"/>
        <v>food trucks</v>
      </c>
      <c r="V2431">
        <f t="shared" si="339"/>
        <v>5</v>
      </c>
      <c r="W2431">
        <f t="shared" si="340"/>
        <v>16</v>
      </c>
    </row>
    <row r="2432" spans="1:23" ht="45" x14ac:dyDescent="0.25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f t="shared" si="341"/>
        <v>42411.922499999993</v>
      </c>
      <c r="K2432">
        <v>1452654504</v>
      </c>
      <c r="L2432" s="14">
        <f t="shared" si="333"/>
        <v>42381.922499999993</v>
      </c>
      <c r="M2432" s="13">
        <f t="shared" si="334"/>
        <v>2016</v>
      </c>
      <c r="N2432" t="b">
        <v>0</v>
      </c>
      <c r="O2432">
        <v>2</v>
      </c>
      <c r="P2432" t="b">
        <v>0</v>
      </c>
      <c r="Q2432" t="s">
        <v>8283</v>
      </c>
      <c r="R2432" s="6">
        <f t="shared" si="335"/>
        <v>-0.99299999999999999</v>
      </c>
      <c r="S2432" s="10">
        <f t="shared" si="336"/>
        <v>10.5</v>
      </c>
      <c r="T2432" t="str">
        <f t="shared" si="337"/>
        <v>food/</v>
      </c>
      <c r="U2432" t="str">
        <f t="shared" si="338"/>
        <v>food trucks</v>
      </c>
      <c r="V2432">
        <f t="shared" si="339"/>
        <v>5</v>
      </c>
      <c r="W2432">
        <f t="shared" si="340"/>
        <v>16</v>
      </c>
    </row>
    <row r="2433" spans="1:23" ht="30" x14ac:dyDescent="0.25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f t="shared" si="341"/>
        <v>42548.891354166662</v>
      </c>
      <c r="K2433">
        <v>1461896613</v>
      </c>
      <c r="L2433" s="14">
        <f t="shared" si="333"/>
        <v>42488.891354166662</v>
      </c>
      <c r="M2433" s="13">
        <f t="shared" si="334"/>
        <v>2016</v>
      </c>
      <c r="N2433" t="b">
        <v>0</v>
      </c>
      <c r="O2433">
        <v>2</v>
      </c>
      <c r="P2433" t="b">
        <v>0</v>
      </c>
      <c r="Q2433" t="s">
        <v>8283</v>
      </c>
      <c r="R2433" s="6">
        <f t="shared" si="335"/>
        <v>-0.99997999999999998</v>
      </c>
      <c r="S2433" s="10">
        <f t="shared" si="336"/>
        <v>1</v>
      </c>
      <c r="T2433" t="str">
        <f t="shared" si="337"/>
        <v>food/</v>
      </c>
      <c r="U2433" t="str">
        <f t="shared" si="338"/>
        <v>food trucks</v>
      </c>
      <c r="V2433">
        <f t="shared" si="339"/>
        <v>5</v>
      </c>
      <c r="W2433">
        <f t="shared" si="340"/>
        <v>16</v>
      </c>
    </row>
    <row r="2434" spans="1:23" ht="30" x14ac:dyDescent="0.25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f t="shared" si="341"/>
        <v>42071.010381944441</v>
      </c>
      <c r="K2434">
        <v>1423199697</v>
      </c>
      <c r="L2434" s="14">
        <f t="shared" si="333"/>
        <v>42041.010381944441</v>
      </c>
      <c r="M2434" s="13">
        <f t="shared" si="334"/>
        <v>2015</v>
      </c>
      <c r="N2434" t="b">
        <v>0</v>
      </c>
      <c r="O2434">
        <v>2</v>
      </c>
      <c r="P2434" t="b">
        <v>0</v>
      </c>
      <c r="Q2434" t="s">
        <v>8283</v>
      </c>
      <c r="R2434" s="6">
        <f t="shared" si="335"/>
        <v>-0.99985714285714289</v>
      </c>
      <c r="S2434" s="10">
        <f t="shared" si="336"/>
        <v>1</v>
      </c>
      <c r="T2434" t="str">
        <f t="shared" si="337"/>
        <v>food/</v>
      </c>
      <c r="U2434" t="str">
        <f t="shared" si="338"/>
        <v>food trucks</v>
      </c>
      <c r="V2434">
        <f t="shared" si="339"/>
        <v>5</v>
      </c>
      <c r="W2434">
        <f t="shared" si="340"/>
        <v>16</v>
      </c>
    </row>
    <row r="2435" spans="1:23" ht="45" x14ac:dyDescent="0.25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f t="shared" si="341"/>
        <v>42427.691469907404</v>
      </c>
      <c r="K2435">
        <v>1454016943</v>
      </c>
      <c r="L2435" s="14">
        <f t="shared" ref="L2435:L2498" si="342">(K2435/86400)+25569+(-5/24)</f>
        <v>42397.691469907404</v>
      </c>
      <c r="M2435" s="13">
        <f t="shared" ref="M2435:M2498" si="343">YEAR(L2435)</f>
        <v>2016</v>
      </c>
      <c r="N2435" t="b">
        <v>0</v>
      </c>
      <c r="O2435">
        <v>0</v>
      </c>
      <c r="P2435" t="b">
        <v>0</v>
      </c>
      <c r="Q2435" t="s">
        <v>8283</v>
      </c>
      <c r="R2435" s="6">
        <f t="shared" ref="R2435:R2498" si="344">(E2435-D2435)/D2435</f>
        <v>-1</v>
      </c>
      <c r="S2435" s="10" t="e">
        <f t="shared" ref="S2435:S2498" si="345">E2435/O2435</f>
        <v>#DIV/0!</v>
      </c>
      <c r="T2435" t="str">
        <f t="shared" ref="T2435:T2498" si="346">LEFT(Q2435,V2435)</f>
        <v>food/</v>
      </c>
      <c r="U2435" t="str">
        <f t="shared" ref="U2435:U2498" si="347">RIGHT(Q2435, W2435-V2435)</f>
        <v>food trucks</v>
      </c>
      <c r="V2435">
        <f t="shared" ref="V2435:V2498" si="348">FIND("/",Q2435)</f>
        <v>5</v>
      </c>
      <c r="W2435">
        <f t="shared" ref="W2435:W2498" si="349">LEN(Q2435)</f>
        <v>16</v>
      </c>
    </row>
    <row r="2436" spans="1:23" ht="45" x14ac:dyDescent="0.25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f t="shared" ref="J2436:J2499" si="350">(I2436/86400)+25569+(-5/24)</f>
        <v>42219.977708333332</v>
      </c>
      <c r="K2436">
        <v>1435206474</v>
      </c>
      <c r="L2436" s="14">
        <f t="shared" si="342"/>
        <v>42179.977708333332</v>
      </c>
      <c r="M2436" s="13">
        <f t="shared" si="343"/>
        <v>2015</v>
      </c>
      <c r="N2436" t="b">
        <v>0</v>
      </c>
      <c r="O2436">
        <v>2</v>
      </c>
      <c r="P2436" t="b">
        <v>0</v>
      </c>
      <c r="Q2436" t="s">
        <v>8283</v>
      </c>
      <c r="R2436" s="6">
        <f t="shared" si="344"/>
        <v>-0.99870000000000003</v>
      </c>
      <c r="S2436" s="10">
        <f t="shared" si="345"/>
        <v>13</v>
      </c>
      <c r="T2436" t="str">
        <f t="shared" si="346"/>
        <v>food/</v>
      </c>
      <c r="U2436" t="str">
        <f t="shared" si="347"/>
        <v>food trucks</v>
      </c>
      <c r="V2436">
        <f t="shared" si="348"/>
        <v>5</v>
      </c>
      <c r="W2436">
        <f t="shared" si="349"/>
        <v>16</v>
      </c>
    </row>
    <row r="2437" spans="1:23" ht="45" x14ac:dyDescent="0.25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f t="shared" si="350"/>
        <v>42282.069282407407</v>
      </c>
      <c r="K2437">
        <v>1441435186</v>
      </c>
      <c r="L2437" s="14">
        <f t="shared" si="342"/>
        <v>42252.069282407407</v>
      </c>
      <c r="M2437" s="13">
        <f t="shared" si="343"/>
        <v>2015</v>
      </c>
      <c r="N2437" t="b">
        <v>0</v>
      </c>
      <c r="O2437">
        <v>4</v>
      </c>
      <c r="P2437" t="b">
        <v>0</v>
      </c>
      <c r="Q2437" t="s">
        <v>8283</v>
      </c>
      <c r="R2437" s="6">
        <f t="shared" si="344"/>
        <v>-0.99510399999999999</v>
      </c>
      <c r="S2437" s="10">
        <f t="shared" si="345"/>
        <v>306</v>
      </c>
      <c r="T2437" t="str">
        <f t="shared" si="346"/>
        <v>food/</v>
      </c>
      <c r="U2437" t="str">
        <f t="shared" si="347"/>
        <v>food trucks</v>
      </c>
      <c r="V2437">
        <f t="shared" si="348"/>
        <v>5</v>
      </c>
      <c r="W2437">
        <f t="shared" si="349"/>
        <v>16</v>
      </c>
    </row>
    <row r="2438" spans="1:23" ht="45" x14ac:dyDescent="0.25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f t="shared" si="350"/>
        <v>42398.407060185178</v>
      </c>
      <c r="K2438">
        <v>1448894770</v>
      </c>
      <c r="L2438" s="14">
        <f t="shared" si="342"/>
        <v>42338.407060185178</v>
      </c>
      <c r="M2438" s="13">
        <f t="shared" si="343"/>
        <v>2015</v>
      </c>
      <c r="N2438" t="b">
        <v>0</v>
      </c>
      <c r="O2438">
        <v>2</v>
      </c>
      <c r="P2438" t="b">
        <v>0</v>
      </c>
      <c r="Q2438" t="s">
        <v>8283</v>
      </c>
      <c r="R2438" s="6">
        <f t="shared" si="344"/>
        <v>-0.99961538461538457</v>
      </c>
      <c r="S2438" s="10">
        <f t="shared" si="345"/>
        <v>22.5</v>
      </c>
      <c r="T2438" t="str">
        <f t="shared" si="346"/>
        <v>food/</v>
      </c>
      <c r="U2438" t="str">
        <f t="shared" si="347"/>
        <v>food trucks</v>
      </c>
      <c r="V2438">
        <f t="shared" si="348"/>
        <v>5</v>
      </c>
      <c r="W2438">
        <f t="shared" si="349"/>
        <v>16</v>
      </c>
    </row>
    <row r="2439" spans="1:23" ht="45" x14ac:dyDescent="0.25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f t="shared" si="350"/>
        <v>42080.541666666664</v>
      </c>
      <c r="K2439">
        <v>1422400188</v>
      </c>
      <c r="L2439" s="14">
        <f t="shared" si="342"/>
        <v>42031.756805555553</v>
      </c>
      <c r="M2439" s="13">
        <f t="shared" si="343"/>
        <v>2015</v>
      </c>
      <c r="N2439" t="b">
        <v>0</v>
      </c>
      <c r="O2439">
        <v>0</v>
      </c>
      <c r="P2439" t="b">
        <v>0</v>
      </c>
      <c r="Q2439" t="s">
        <v>8283</v>
      </c>
      <c r="R2439" s="6">
        <f t="shared" si="344"/>
        <v>-1</v>
      </c>
      <c r="S2439" s="10" t="e">
        <f t="shared" si="345"/>
        <v>#DIV/0!</v>
      </c>
      <c r="T2439" t="str">
        <f t="shared" si="346"/>
        <v>food/</v>
      </c>
      <c r="U2439" t="str">
        <f t="shared" si="347"/>
        <v>food trucks</v>
      </c>
      <c r="V2439">
        <f t="shared" si="348"/>
        <v>5</v>
      </c>
      <c r="W2439">
        <f t="shared" si="349"/>
        <v>16</v>
      </c>
    </row>
    <row r="2440" spans="1:23" ht="45" x14ac:dyDescent="0.25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f t="shared" si="350"/>
        <v>42345.748402777775</v>
      </c>
      <c r="K2440">
        <v>1444341462</v>
      </c>
      <c r="L2440" s="14">
        <f t="shared" si="342"/>
        <v>42285.706736111104</v>
      </c>
      <c r="M2440" s="13">
        <f t="shared" si="343"/>
        <v>2015</v>
      </c>
      <c r="N2440" t="b">
        <v>0</v>
      </c>
      <c r="O2440">
        <v>1</v>
      </c>
      <c r="P2440" t="b">
        <v>0</v>
      </c>
      <c r="Q2440" t="s">
        <v>8283</v>
      </c>
      <c r="R2440" s="6">
        <f t="shared" si="344"/>
        <v>-0.9966666666666667</v>
      </c>
      <c r="S2440" s="10">
        <f t="shared" si="345"/>
        <v>50</v>
      </c>
      <c r="T2440" t="str">
        <f t="shared" si="346"/>
        <v>food/</v>
      </c>
      <c r="U2440" t="str">
        <f t="shared" si="347"/>
        <v>food trucks</v>
      </c>
      <c r="V2440">
        <f t="shared" si="348"/>
        <v>5</v>
      </c>
      <c r="W2440">
        <f t="shared" si="349"/>
        <v>16</v>
      </c>
    </row>
    <row r="2441" spans="1:23" ht="45" x14ac:dyDescent="0.25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f t="shared" si="350"/>
        <v>42295.610289351847</v>
      </c>
      <c r="K2441">
        <v>1442605129</v>
      </c>
      <c r="L2441" s="14">
        <f t="shared" si="342"/>
        <v>42265.610289351847</v>
      </c>
      <c r="M2441" s="13">
        <f t="shared" si="343"/>
        <v>2015</v>
      </c>
      <c r="N2441" t="b">
        <v>0</v>
      </c>
      <c r="O2441">
        <v>0</v>
      </c>
      <c r="P2441" t="b">
        <v>0</v>
      </c>
      <c r="Q2441" t="s">
        <v>8283</v>
      </c>
      <c r="R2441" s="6">
        <f t="shared" si="344"/>
        <v>-1</v>
      </c>
      <c r="S2441" s="10" t="e">
        <f t="shared" si="345"/>
        <v>#DIV/0!</v>
      </c>
      <c r="T2441" t="str">
        <f t="shared" si="346"/>
        <v>food/</v>
      </c>
      <c r="U2441" t="str">
        <f t="shared" si="347"/>
        <v>food trucks</v>
      </c>
      <c r="V2441">
        <f t="shared" si="348"/>
        <v>5</v>
      </c>
      <c r="W2441">
        <f t="shared" si="349"/>
        <v>16</v>
      </c>
    </row>
    <row r="2442" spans="1:23" ht="30" x14ac:dyDescent="0.25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f t="shared" si="350"/>
        <v>42413.691122685188</v>
      </c>
      <c r="K2442">
        <v>1452807313</v>
      </c>
      <c r="L2442" s="14">
        <f t="shared" si="342"/>
        <v>42383.691122685188</v>
      </c>
      <c r="M2442" s="13">
        <f t="shared" si="343"/>
        <v>2016</v>
      </c>
      <c r="N2442" t="b">
        <v>0</v>
      </c>
      <c r="O2442">
        <v>2</v>
      </c>
      <c r="P2442" t="b">
        <v>0</v>
      </c>
      <c r="Q2442" t="s">
        <v>8283</v>
      </c>
      <c r="R2442" s="6">
        <f t="shared" si="344"/>
        <v>-0.998</v>
      </c>
      <c r="S2442" s="10">
        <f t="shared" si="345"/>
        <v>5</v>
      </c>
      <c r="T2442" t="str">
        <f t="shared" si="346"/>
        <v>food/</v>
      </c>
      <c r="U2442" t="str">
        <f t="shared" si="347"/>
        <v>food trucks</v>
      </c>
      <c r="V2442">
        <f t="shared" si="348"/>
        <v>5</v>
      </c>
      <c r="W2442">
        <f t="shared" si="349"/>
        <v>16</v>
      </c>
    </row>
    <row r="2443" spans="1:23" ht="30" x14ac:dyDescent="0.25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f t="shared" si="350"/>
        <v>42207.999305555553</v>
      </c>
      <c r="K2443">
        <v>1435806054</v>
      </c>
      <c r="L2443" s="14">
        <f t="shared" si="342"/>
        <v>42186.917291666665</v>
      </c>
      <c r="M2443" s="13">
        <f t="shared" si="343"/>
        <v>2015</v>
      </c>
      <c r="N2443" t="b">
        <v>0</v>
      </c>
      <c r="O2443">
        <v>109</v>
      </c>
      <c r="P2443" t="b">
        <v>1</v>
      </c>
      <c r="Q2443" t="s">
        <v>8297</v>
      </c>
      <c r="R2443" s="6">
        <f t="shared" si="344"/>
        <v>7.8799999999999995E-2</v>
      </c>
      <c r="S2443" s="10">
        <f t="shared" si="345"/>
        <v>74.22935779816514</v>
      </c>
      <c r="T2443" t="str">
        <f t="shared" si="346"/>
        <v>food/</v>
      </c>
      <c r="U2443" t="str">
        <f t="shared" si="347"/>
        <v>small batch</v>
      </c>
      <c r="V2443">
        <f t="shared" si="348"/>
        <v>5</v>
      </c>
      <c r="W2443">
        <f t="shared" si="349"/>
        <v>16</v>
      </c>
    </row>
    <row r="2444" spans="1:23" ht="30" x14ac:dyDescent="0.25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f t="shared" si="350"/>
        <v>42082.416990740741</v>
      </c>
      <c r="K2444">
        <v>1424188828</v>
      </c>
      <c r="L2444" s="14">
        <f t="shared" si="342"/>
        <v>42052.458657407406</v>
      </c>
      <c r="M2444" s="13">
        <f t="shared" si="343"/>
        <v>2015</v>
      </c>
      <c r="N2444" t="b">
        <v>0</v>
      </c>
      <c r="O2444">
        <v>372</v>
      </c>
      <c r="P2444" t="b">
        <v>1</v>
      </c>
      <c r="Q2444" t="s">
        <v>8297</v>
      </c>
      <c r="R2444" s="6">
        <f t="shared" si="344"/>
        <v>0.25941666666666668</v>
      </c>
      <c r="S2444" s="10">
        <f t="shared" si="345"/>
        <v>81.252688172043008</v>
      </c>
      <c r="T2444" t="str">
        <f t="shared" si="346"/>
        <v>food/</v>
      </c>
      <c r="U2444" t="str">
        <f t="shared" si="347"/>
        <v>small batch</v>
      </c>
      <c r="V2444">
        <f t="shared" si="348"/>
        <v>5</v>
      </c>
      <c r="W2444">
        <f t="shared" si="349"/>
        <v>16</v>
      </c>
    </row>
    <row r="2445" spans="1:23" ht="45" x14ac:dyDescent="0.25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f t="shared" si="350"/>
        <v>41866.416921296295</v>
      </c>
      <c r="K2445">
        <v>1405522822</v>
      </c>
      <c r="L2445" s="14">
        <f t="shared" si="342"/>
        <v>41836.416921296295</v>
      </c>
      <c r="M2445" s="13">
        <f t="shared" si="343"/>
        <v>2014</v>
      </c>
      <c r="N2445" t="b">
        <v>0</v>
      </c>
      <c r="O2445">
        <v>311</v>
      </c>
      <c r="P2445" t="b">
        <v>1</v>
      </c>
      <c r="Q2445" t="s">
        <v>8297</v>
      </c>
      <c r="R2445" s="6">
        <f t="shared" si="344"/>
        <v>1.0251494999999999</v>
      </c>
      <c r="S2445" s="10">
        <f t="shared" si="345"/>
        <v>130.23469453376205</v>
      </c>
      <c r="T2445" t="str">
        <f t="shared" si="346"/>
        <v>food/</v>
      </c>
      <c r="U2445" t="str">
        <f t="shared" si="347"/>
        <v>small batch</v>
      </c>
      <c r="V2445">
        <f t="shared" si="348"/>
        <v>5</v>
      </c>
      <c r="W2445">
        <f t="shared" si="349"/>
        <v>16</v>
      </c>
    </row>
    <row r="2446" spans="1:23" ht="45" x14ac:dyDescent="0.25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f t="shared" si="350"/>
        <v>42515.54619212963</v>
      </c>
      <c r="K2446">
        <v>1461607591</v>
      </c>
      <c r="L2446" s="14">
        <f t="shared" si="342"/>
        <v>42485.54619212963</v>
      </c>
      <c r="M2446" s="13">
        <f t="shared" si="343"/>
        <v>2016</v>
      </c>
      <c r="N2446" t="b">
        <v>0</v>
      </c>
      <c r="O2446">
        <v>61</v>
      </c>
      <c r="P2446" t="b">
        <v>1</v>
      </c>
      <c r="Q2446" t="s">
        <v>8297</v>
      </c>
      <c r="R2446" s="6">
        <f t="shared" si="344"/>
        <v>8.5999999999999993E-2</v>
      </c>
      <c r="S2446" s="10">
        <f t="shared" si="345"/>
        <v>53.409836065573771</v>
      </c>
      <c r="T2446" t="str">
        <f t="shared" si="346"/>
        <v>food/</v>
      </c>
      <c r="U2446" t="str">
        <f t="shared" si="347"/>
        <v>small batch</v>
      </c>
      <c r="V2446">
        <f t="shared" si="348"/>
        <v>5</v>
      </c>
      <c r="W2446">
        <f t="shared" si="349"/>
        <v>16</v>
      </c>
    </row>
    <row r="2447" spans="1:23" ht="60" x14ac:dyDescent="0.25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f t="shared" si="350"/>
        <v>42272.981724537036</v>
      </c>
      <c r="K2447">
        <v>1440650021</v>
      </c>
      <c r="L2447" s="14">
        <f t="shared" si="342"/>
        <v>42242.981724537036</v>
      </c>
      <c r="M2447" s="13">
        <f t="shared" si="343"/>
        <v>2015</v>
      </c>
      <c r="N2447" t="b">
        <v>0</v>
      </c>
      <c r="O2447">
        <v>115</v>
      </c>
      <c r="P2447" t="b">
        <v>1</v>
      </c>
      <c r="Q2447" t="s">
        <v>8297</v>
      </c>
      <c r="R2447" s="6">
        <f t="shared" si="344"/>
        <v>0.72799999999999998</v>
      </c>
      <c r="S2447" s="10">
        <f t="shared" si="345"/>
        <v>75.130434782608702</v>
      </c>
      <c r="T2447" t="str">
        <f t="shared" si="346"/>
        <v>food/</v>
      </c>
      <c r="U2447" t="str">
        <f t="shared" si="347"/>
        <v>small batch</v>
      </c>
      <c r="V2447">
        <f t="shared" si="348"/>
        <v>5</v>
      </c>
      <c r="W2447">
        <f t="shared" si="349"/>
        <v>16</v>
      </c>
    </row>
    <row r="2448" spans="1:23" ht="45" x14ac:dyDescent="0.25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f t="shared" si="350"/>
        <v>42700.436006944445</v>
      </c>
      <c r="K2448">
        <v>1477578471</v>
      </c>
      <c r="L2448" s="14">
        <f t="shared" si="342"/>
        <v>42670.394340277773</v>
      </c>
      <c r="M2448" s="13">
        <f t="shared" si="343"/>
        <v>2016</v>
      </c>
      <c r="N2448" t="b">
        <v>0</v>
      </c>
      <c r="O2448">
        <v>111</v>
      </c>
      <c r="P2448" t="b">
        <v>1</v>
      </c>
      <c r="Q2448" t="s">
        <v>8297</v>
      </c>
      <c r="R2448" s="6">
        <f t="shared" si="344"/>
        <v>0.67979999999999996</v>
      </c>
      <c r="S2448" s="10">
        <f t="shared" si="345"/>
        <v>75.666666666666671</v>
      </c>
      <c r="T2448" t="str">
        <f t="shared" si="346"/>
        <v>food/</v>
      </c>
      <c r="U2448" t="str">
        <f t="shared" si="347"/>
        <v>small batch</v>
      </c>
      <c r="V2448">
        <f t="shared" si="348"/>
        <v>5</v>
      </c>
      <c r="W2448">
        <f t="shared" si="349"/>
        <v>16</v>
      </c>
    </row>
    <row r="2449" spans="1:23" ht="45" x14ac:dyDescent="0.25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f t="shared" si="350"/>
        <v>42685.958333333336</v>
      </c>
      <c r="K2449">
        <v>1476184593</v>
      </c>
      <c r="L2449" s="14">
        <f t="shared" si="342"/>
        <v>42654.26149305555</v>
      </c>
      <c r="M2449" s="13">
        <f t="shared" si="343"/>
        <v>2016</v>
      </c>
      <c r="N2449" t="b">
        <v>0</v>
      </c>
      <c r="O2449">
        <v>337</v>
      </c>
      <c r="P2449" t="b">
        <v>1</v>
      </c>
      <c r="Q2449" t="s">
        <v>8297</v>
      </c>
      <c r="R2449" s="6">
        <f t="shared" si="344"/>
        <v>3.2719999999999998</v>
      </c>
      <c r="S2449" s="10">
        <f t="shared" si="345"/>
        <v>31.691394658753708</v>
      </c>
      <c r="T2449" t="str">
        <f t="shared" si="346"/>
        <v>food/</v>
      </c>
      <c r="U2449" t="str">
        <f t="shared" si="347"/>
        <v>small batch</v>
      </c>
      <c r="V2449">
        <f t="shared" si="348"/>
        <v>5</v>
      </c>
      <c r="W2449">
        <f t="shared" si="349"/>
        <v>16</v>
      </c>
    </row>
    <row r="2450" spans="1:23" ht="45" x14ac:dyDescent="0.25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f t="shared" si="350"/>
        <v>42613.025000000001</v>
      </c>
      <c r="K2450">
        <v>1472110513</v>
      </c>
      <c r="L2450" s="14">
        <f t="shared" si="342"/>
        <v>42607.107789351845</v>
      </c>
      <c r="M2450" s="13">
        <f t="shared" si="343"/>
        <v>2016</v>
      </c>
      <c r="N2450" t="b">
        <v>0</v>
      </c>
      <c r="O2450">
        <v>9</v>
      </c>
      <c r="P2450" t="b">
        <v>1</v>
      </c>
      <c r="Q2450" t="s">
        <v>8297</v>
      </c>
      <c r="R2450" s="6">
        <f t="shared" si="344"/>
        <v>7.4999999999999997E-2</v>
      </c>
      <c r="S2450" s="10">
        <f t="shared" si="345"/>
        <v>47.777777777777779</v>
      </c>
      <c r="T2450" t="str">
        <f t="shared" si="346"/>
        <v>food/</v>
      </c>
      <c r="U2450" t="str">
        <f t="shared" si="347"/>
        <v>small batch</v>
      </c>
      <c r="V2450">
        <f t="shared" si="348"/>
        <v>5</v>
      </c>
      <c r="W2450">
        <f t="shared" si="349"/>
        <v>16</v>
      </c>
    </row>
    <row r="2451" spans="1:23" ht="45" x14ac:dyDescent="0.25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f t="shared" si="350"/>
        <v>41972.975868055553</v>
      </c>
      <c r="K2451">
        <v>1414725915</v>
      </c>
      <c r="L2451" s="14">
        <f t="shared" si="342"/>
        <v>41942.934201388889</v>
      </c>
      <c r="M2451" s="13">
        <f t="shared" si="343"/>
        <v>2014</v>
      </c>
      <c r="N2451" t="b">
        <v>0</v>
      </c>
      <c r="O2451">
        <v>120</v>
      </c>
      <c r="P2451" t="b">
        <v>1</v>
      </c>
      <c r="Q2451" t="s">
        <v>8297</v>
      </c>
      <c r="R2451" s="6">
        <f t="shared" si="344"/>
        <v>0.08</v>
      </c>
      <c r="S2451" s="10">
        <f t="shared" si="345"/>
        <v>90</v>
      </c>
      <c r="T2451" t="str">
        <f t="shared" si="346"/>
        <v>food/</v>
      </c>
      <c r="U2451" t="str">
        <f t="shared" si="347"/>
        <v>small batch</v>
      </c>
      <c r="V2451">
        <f t="shared" si="348"/>
        <v>5</v>
      </c>
      <c r="W2451">
        <f t="shared" si="349"/>
        <v>16</v>
      </c>
    </row>
    <row r="2452" spans="1:23" ht="45" x14ac:dyDescent="0.25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f t="shared" si="350"/>
        <v>41939.924305555549</v>
      </c>
      <c r="K2452">
        <v>1411177456</v>
      </c>
      <c r="L2452" s="14">
        <f t="shared" si="342"/>
        <v>41901.864074074074</v>
      </c>
      <c r="M2452" s="13">
        <f t="shared" si="343"/>
        <v>2014</v>
      </c>
      <c r="N2452" t="b">
        <v>0</v>
      </c>
      <c r="O2452">
        <v>102</v>
      </c>
      <c r="P2452" t="b">
        <v>1</v>
      </c>
      <c r="Q2452" t="s">
        <v>8297</v>
      </c>
      <c r="R2452" s="6">
        <f t="shared" si="344"/>
        <v>1.5335333333333376E-2</v>
      </c>
      <c r="S2452" s="10">
        <f t="shared" si="345"/>
        <v>149.31401960784314</v>
      </c>
      <c r="T2452" t="str">
        <f t="shared" si="346"/>
        <v>food/</v>
      </c>
      <c r="U2452" t="str">
        <f t="shared" si="347"/>
        <v>small batch</v>
      </c>
      <c r="V2452">
        <f t="shared" si="348"/>
        <v>5</v>
      </c>
      <c r="W2452">
        <f t="shared" si="349"/>
        <v>16</v>
      </c>
    </row>
    <row r="2453" spans="1:23" ht="45" x14ac:dyDescent="0.25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f t="shared" si="350"/>
        <v>42799.700115740743</v>
      </c>
      <c r="K2453">
        <v>1487022490</v>
      </c>
      <c r="L2453" s="14">
        <f t="shared" si="342"/>
        <v>42779.700115740743</v>
      </c>
      <c r="M2453" s="13">
        <f t="shared" si="343"/>
        <v>2017</v>
      </c>
      <c r="N2453" t="b">
        <v>0</v>
      </c>
      <c r="O2453">
        <v>186</v>
      </c>
      <c r="P2453" t="b">
        <v>1</v>
      </c>
      <c r="Q2453" t="s">
        <v>8297</v>
      </c>
      <c r="R2453" s="6">
        <f t="shared" si="344"/>
        <v>0.1545</v>
      </c>
      <c r="S2453" s="10">
        <f t="shared" si="345"/>
        <v>62.06989247311828</v>
      </c>
      <c r="T2453" t="str">
        <f t="shared" si="346"/>
        <v>food/</v>
      </c>
      <c r="U2453" t="str">
        <f t="shared" si="347"/>
        <v>small batch</v>
      </c>
      <c r="V2453">
        <f t="shared" si="348"/>
        <v>5</v>
      </c>
      <c r="W2453">
        <f t="shared" si="349"/>
        <v>16</v>
      </c>
    </row>
    <row r="2454" spans="1:23" ht="45" x14ac:dyDescent="0.25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f t="shared" si="350"/>
        <v>42367.749999999993</v>
      </c>
      <c r="K2454">
        <v>1448914500</v>
      </c>
      <c r="L2454" s="14">
        <f t="shared" si="342"/>
        <v>42338.635416666664</v>
      </c>
      <c r="M2454" s="13">
        <f t="shared" si="343"/>
        <v>2015</v>
      </c>
      <c r="N2454" t="b">
        <v>0</v>
      </c>
      <c r="O2454">
        <v>15</v>
      </c>
      <c r="P2454" t="b">
        <v>1</v>
      </c>
      <c r="Q2454" t="s">
        <v>8297</v>
      </c>
      <c r="R2454" s="6">
        <f t="shared" si="344"/>
        <v>0.33500000000000002</v>
      </c>
      <c r="S2454" s="10">
        <f t="shared" si="345"/>
        <v>53.4</v>
      </c>
      <c r="T2454" t="str">
        <f t="shared" si="346"/>
        <v>food/</v>
      </c>
      <c r="U2454" t="str">
        <f t="shared" si="347"/>
        <v>small batch</v>
      </c>
      <c r="V2454">
        <f t="shared" si="348"/>
        <v>5</v>
      </c>
      <c r="W2454">
        <f t="shared" si="349"/>
        <v>16</v>
      </c>
    </row>
    <row r="2455" spans="1:23" ht="45" x14ac:dyDescent="0.25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f t="shared" si="350"/>
        <v>42768.483900462961</v>
      </c>
      <c r="K2455">
        <v>1483461409</v>
      </c>
      <c r="L2455" s="14">
        <f t="shared" si="342"/>
        <v>42738.483900462961</v>
      </c>
      <c r="M2455" s="13">
        <f t="shared" si="343"/>
        <v>2017</v>
      </c>
      <c r="N2455" t="b">
        <v>0</v>
      </c>
      <c r="O2455">
        <v>67</v>
      </c>
      <c r="P2455" t="b">
        <v>1</v>
      </c>
      <c r="Q2455" t="s">
        <v>8297</v>
      </c>
      <c r="R2455" s="6">
        <f t="shared" si="344"/>
        <v>0.54700000000000004</v>
      </c>
      <c r="S2455" s="10">
        <f t="shared" si="345"/>
        <v>69.268656716417908</v>
      </c>
      <c r="T2455" t="str">
        <f t="shared" si="346"/>
        <v>food/</v>
      </c>
      <c r="U2455" t="str">
        <f t="shared" si="347"/>
        <v>small batch</v>
      </c>
      <c r="V2455">
        <f t="shared" si="348"/>
        <v>5</v>
      </c>
      <c r="W2455">
        <f t="shared" si="349"/>
        <v>16</v>
      </c>
    </row>
    <row r="2456" spans="1:23" ht="45" x14ac:dyDescent="0.25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f t="shared" si="350"/>
        <v>42804.993148148147</v>
      </c>
      <c r="K2456">
        <v>1486183808</v>
      </c>
      <c r="L2456" s="14">
        <f t="shared" si="342"/>
        <v>42769.993148148147</v>
      </c>
      <c r="M2456" s="13">
        <f t="shared" si="343"/>
        <v>2017</v>
      </c>
      <c r="N2456" t="b">
        <v>0</v>
      </c>
      <c r="O2456">
        <v>130</v>
      </c>
      <c r="P2456" t="b">
        <v>1</v>
      </c>
      <c r="Q2456" t="s">
        <v>8297</v>
      </c>
      <c r="R2456" s="6">
        <f t="shared" si="344"/>
        <v>8.4571428571428575E-3</v>
      </c>
      <c r="S2456" s="10">
        <f t="shared" si="345"/>
        <v>271.50769230769231</v>
      </c>
      <c r="T2456" t="str">
        <f t="shared" si="346"/>
        <v>food/</v>
      </c>
      <c r="U2456" t="str">
        <f t="shared" si="347"/>
        <v>small batch</v>
      </c>
      <c r="V2456">
        <f t="shared" si="348"/>
        <v>5</v>
      </c>
      <c r="W2456">
        <f t="shared" si="349"/>
        <v>16</v>
      </c>
    </row>
    <row r="2457" spans="1:23" ht="45" x14ac:dyDescent="0.25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f t="shared" si="350"/>
        <v>42480.573495370372</v>
      </c>
      <c r="K2457">
        <v>1458758750</v>
      </c>
      <c r="L2457" s="14">
        <f t="shared" si="342"/>
        <v>42452.573495370372</v>
      </c>
      <c r="M2457" s="13">
        <f t="shared" si="343"/>
        <v>2016</v>
      </c>
      <c r="N2457" t="b">
        <v>0</v>
      </c>
      <c r="O2457">
        <v>16</v>
      </c>
      <c r="P2457" t="b">
        <v>1</v>
      </c>
      <c r="Q2457" t="s">
        <v>8297</v>
      </c>
      <c r="R2457" s="6">
        <f t="shared" si="344"/>
        <v>0.82</v>
      </c>
      <c r="S2457" s="10">
        <f t="shared" si="345"/>
        <v>34.125</v>
      </c>
      <c r="T2457" t="str">
        <f t="shared" si="346"/>
        <v>food/</v>
      </c>
      <c r="U2457" t="str">
        <f t="shared" si="347"/>
        <v>small batch</v>
      </c>
      <c r="V2457">
        <f t="shared" si="348"/>
        <v>5</v>
      </c>
      <c r="W2457">
        <f t="shared" si="349"/>
        <v>16</v>
      </c>
    </row>
    <row r="2458" spans="1:23" ht="45" x14ac:dyDescent="0.25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f t="shared" si="350"/>
        <v>42791.752766203703</v>
      </c>
      <c r="K2458">
        <v>1485471839</v>
      </c>
      <c r="L2458" s="14">
        <f t="shared" si="342"/>
        <v>42761.752766203703</v>
      </c>
      <c r="M2458" s="13">
        <f t="shared" si="343"/>
        <v>2017</v>
      </c>
      <c r="N2458" t="b">
        <v>0</v>
      </c>
      <c r="O2458">
        <v>67</v>
      </c>
      <c r="P2458" t="b">
        <v>1</v>
      </c>
      <c r="Q2458" t="s">
        <v>8297</v>
      </c>
      <c r="R2458" s="6">
        <f t="shared" si="344"/>
        <v>0.80866666666666664</v>
      </c>
      <c r="S2458" s="10">
        <f t="shared" si="345"/>
        <v>40.492537313432834</v>
      </c>
      <c r="T2458" t="str">
        <f t="shared" si="346"/>
        <v>food/</v>
      </c>
      <c r="U2458" t="str">
        <f t="shared" si="347"/>
        <v>small batch</v>
      </c>
      <c r="V2458">
        <f t="shared" si="348"/>
        <v>5</v>
      </c>
      <c r="W2458">
        <f t="shared" si="349"/>
        <v>16</v>
      </c>
    </row>
    <row r="2459" spans="1:23" ht="45" x14ac:dyDescent="0.25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f t="shared" si="350"/>
        <v>42453.352500000001</v>
      </c>
      <c r="K2459">
        <v>1456237656</v>
      </c>
      <c r="L2459" s="14">
        <f t="shared" si="342"/>
        <v>42423.394166666665</v>
      </c>
      <c r="M2459" s="13">
        <f t="shared" si="343"/>
        <v>2016</v>
      </c>
      <c r="N2459" t="b">
        <v>0</v>
      </c>
      <c r="O2459">
        <v>124</v>
      </c>
      <c r="P2459" t="b">
        <v>1</v>
      </c>
      <c r="Q2459" t="s">
        <v>8297</v>
      </c>
      <c r="R2459" s="6">
        <f t="shared" si="344"/>
        <v>2.3043478260869565E-2</v>
      </c>
      <c r="S2459" s="10">
        <f t="shared" si="345"/>
        <v>189.75806451612902</v>
      </c>
      <c r="T2459" t="str">
        <f t="shared" si="346"/>
        <v>food/</v>
      </c>
      <c r="U2459" t="str">
        <f t="shared" si="347"/>
        <v>small batch</v>
      </c>
      <c r="V2459">
        <f t="shared" si="348"/>
        <v>5</v>
      </c>
      <c r="W2459">
        <f t="shared" si="349"/>
        <v>16</v>
      </c>
    </row>
    <row r="2460" spans="1:23" ht="45" x14ac:dyDescent="0.25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f t="shared" si="350"/>
        <v>42530.583333333336</v>
      </c>
      <c r="K2460">
        <v>1462481718</v>
      </c>
      <c r="L2460" s="14">
        <f t="shared" si="342"/>
        <v>42495.663402777776</v>
      </c>
      <c r="M2460" s="13">
        <f t="shared" si="343"/>
        <v>2016</v>
      </c>
      <c r="N2460" t="b">
        <v>0</v>
      </c>
      <c r="O2460">
        <v>80</v>
      </c>
      <c r="P2460" t="b">
        <v>1</v>
      </c>
      <c r="Q2460" t="s">
        <v>8297</v>
      </c>
      <c r="R2460" s="6">
        <f t="shared" si="344"/>
        <v>0.1018</v>
      </c>
      <c r="S2460" s="10">
        <f t="shared" si="345"/>
        <v>68.862499999999997</v>
      </c>
      <c r="T2460" t="str">
        <f t="shared" si="346"/>
        <v>food/</v>
      </c>
      <c r="U2460" t="str">
        <f t="shared" si="347"/>
        <v>small batch</v>
      </c>
      <c r="V2460">
        <f t="shared" si="348"/>
        <v>5</v>
      </c>
      <c r="W2460">
        <f t="shared" si="349"/>
        <v>16</v>
      </c>
    </row>
    <row r="2461" spans="1:23" ht="45" x14ac:dyDescent="0.25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f t="shared" si="350"/>
        <v>42452.387557870366</v>
      </c>
      <c r="K2461">
        <v>1454858285</v>
      </c>
      <c r="L2461" s="14">
        <f t="shared" si="342"/>
        <v>42407.429224537038</v>
      </c>
      <c r="M2461" s="13">
        <f t="shared" si="343"/>
        <v>2016</v>
      </c>
      <c r="N2461" t="b">
        <v>0</v>
      </c>
      <c r="O2461">
        <v>282</v>
      </c>
      <c r="P2461" t="b">
        <v>1</v>
      </c>
      <c r="Q2461" t="s">
        <v>8297</v>
      </c>
      <c r="R2461" s="6">
        <f t="shared" si="344"/>
        <v>2.2499999999999999E-2</v>
      </c>
      <c r="S2461" s="10">
        <f t="shared" si="345"/>
        <v>108.77659574468085</v>
      </c>
      <c r="T2461" t="str">
        <f t="shared" si="346"/>
        <v>food/</v>
      </c>
      <c r="U2461" t="str">
        <f t="shared" si="347"/>
        <v>small batch</v>
      </c>
      <c r="V2461">
        <f t="shared" si="348"/>
        <v>5</v>
      </c>
      <c r="W2461">
        <f t="shared" si="349"/>
        <v>16</v>
      </c>
    </row>
    <row r="2462" spans="1:23" ht="45" x14ac:dyDescent="0.25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f t="shared" si="350"/>
        <v>42737.970138888886</v>
      </c>
      <c r="K2462">
        <v>1480480167</v>
      </c>
      <c r="L2462" s="14">
        <f t="shared" si="342"/>
        <v>42703.978784722225</v>
      </c>
      <c r="M2462" s="13">
        <f t="shared" si="343"/>
        <v>2016</v>
      </c>
      <c r="N2462" t="b">
        <v>0</v>
      </c>
      <c r="O2462">
        <v>68</v>
      </c>
      <c r="P2462" t="b">
        <v>1</v>
      </c>
      <c r="Q2462" t="s">
        <v>8297</v>
      </c>
      <c r="R2462" s="6">
        <f t="shared" si="344"/>
        <v>7.8823529411764705E-3</v>
      </c>
      <c r="S2462" s="10">
        <f t="shared" si="345"/>
        <v>125.98529411764706</v>
      </c>
      <c r="T2462" t="str">
        <f t="shared" si="346"/>
        <v>food/</v>
      </c>
      <c r="U2462" t="str">
        <f t="shared" si="347"/>
        <v>small batch</v>
      </c>
      <c r="V2462">
        <f t="shared" si="348"/>
        <v>5</v>
      </c>
      <c r="W2462">
        <f t="shared" si="349"/>
        <v>16</v>
      </c>
    </row>
    <row r="2463" spans="1:23" ht="45" x14ac:dyDescent="0.25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f t="shared" si="350"/>
        <v>40816.916666666664</v>
      </c>
      <c r="K2463">
        <v>1314577097</v>
      </c>
      <c r="L2463" s="14">
        <f t="shared" si="342"/>
        <v>40783.804363425923</v>
      </c>
      <c r="M2463" s="13">
        <f t="shared" si="343"/>
        <v>2011</v>
      </c>
      <c r="N2463" t="b">
        <v>0</v>
      </c>
      <c r="O2463">
        <v>86</v>
      </c>
      <c r="P2463" t="b">
        <v>1</v>
      </c>
      <c r="Q2463" t="s">
        <v>8278</v>
      </c>
      <c r="R2463" s="6">
        <f t="shared" si="344"/>
        <v>3.7999999999999999E-2</v>
      </c>
      <c r="S2463" s="10">
        <f t="shared" si="345"/>
        <v>90.523255813953483</v>
      </c>
      <c r="T2463" t="str">
        <f t="shared" si="346"/>
        <v>music/</v>
      </c>
      <c r="U2463" t="str">
        <f t="shared" si="347"/>
        <v>indie rock</v>
      </c>
      <c r="V2463">
        <f t="shared" si="348"/>
        <v>6</v>
      </c>
      <c r="W2463">
        <f t="shared" si="349"/>
        <v>16</v>
      </c>
    </row>
    <row r="2464" spans="1:23" ht="45" x14ac:dyDescent="0.25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f t="shared" si="350"/>
        <v>41108.977962962963</v>
      </c>
      <c r="K2464">
        <v>1340944096</v>
      </c>
      <c r="L2464" s="14">
        <f t="shared" si="342"/>
        <v>41088.977962962963</v>
      </c>
      <c r="M2464" s="13">
        <f t="shared" si="343"/>
        <v>2012</v>
      </c>
      <c r="N2464" t="b">
        <v>0</v>
      </c>
      <c r="O2464">
        <v>115</v>
      </c>
      <c r="P2464" t="b">
        <v>1</v>
      </c>
      <c r="Q2464" t="s">
        <v>8278</v>
      </c>
      <c r="R2464" s="6">
        <f t="shared" si="344"/>
        <v>0.10708333333333334</v>
      </c>
      <c r="S2464" s="10">
        <f t="shared" si="345"/>
        <v>28.880434782608695</v>
      </c>
      <c r="T2464" t="str">
        <f t="shared" si="346"/>
        <v>music/</v>
      </c>
      <c r="U2464" t="str">
        <f t="shared" si="347"/>
        <v>indie rock</v>
      </c>
      <c r="V2464">
        <f t="shared" si="348"/>
        <v>6</v>
      </c>
      <c r="W2464">
        <f t="shared" si="349"/>
        <v>16</v>
      </c>
    </row>
    <row r="2465" spans="1:23" x14ac:dyDescent="0.25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f t="shared" si="350"/>
        <v>41380.583333333328</v>
      </c>
      <c r="K2465">
        <v>1362710425</v>
      </c>
      <c r="L2465" s="14">
        <f t="shared" si="342"/>
        <v>41340.903067129628</v>
      </c>
      <c r="M2465" s="13">
        <f t="shared" si="343"/>
        <v>2013</v>
      </c>
      <c r="N2465" t="b">
        <v>0</v>
      </c>
      <c r="O2465">
        <v>75</v>
      </c>
      <c r="P2465" t="b">
        <v>1</v>
      </c>
      <c r="Q2465" t="s">
        <v>8278</v>
      </c>
      <c r="R2465" s="6">
        <f t="shared" si="344"/>
        <v>0.16250000000000001</v>
      </c>
      <c r="S2465" s="10">
        <f t="shared" si="345"/>
        <v>31</v>
      </c>
      <c r="T2465" t="str">
        <f t="shared" si="346"/>
        <v>music/</v>
      </c>
      <c r="U2465" t="str">
        <f t="shared" si="347"/>
        <v>indie rock</v>
      </c>
      <c r="V2465">
        <f t="shared" si="348"/>
        <v>6</v>
      </c>
      <c r="W2465">
        <f t="shared" si="349"/>
        <v>16</v>
      </c>
    </row>
    <row r="2466" spans="1:23" ht="45" x14ac:dyDescent="0.25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f t="shared" si="350"/>
        <v>42277.603472222218</v>
      </c>
      <c r="K2466">
        <v>1441143397</v>
      </c>
      <c r="L2466" s="14">
        <f t="shared" si="342"/>
        <v>42248.692094907405</v>
      </c>
      <c r="M2466" s="13">
        <f t="shared" si="343"/>
        <v>2015</v>
      </c>
      <c r="N2466" t="b">
        <v>0</v>
      </c>
      <c r="O2466">
        <v>43</v>
      </c>
      <c r="P2466" t="b">
        <v>1</v>
      </c>
      <c r="Q2466" t="s">
        <v>8278</v>
      </c>
      <c r="R2466" s="6">
        <f t="shared" si="344"/>
        <v>0.111</v>
      </c>
      <c r="S2466" s="10">
        <f t="shared" si="345"/>
        <v>51.674418604651166</v>
      </c>
      <c r="T2466" t="str">
        <f t="shared" si="346"/>
        <v>music/</v>
      </c>
      <c r="U2466" t="str">
        <f t="shared" si="347"/>
        <v>indie rock</v>
      </c>
      <c r="V2466">
        <f t="shared" si="348"/>
        <v>6</v>
      </c>
      <c r="W2466">
        <f t="shared" si="349"/>
        <v>16</v>
      </c>
    </row>
    <row r="2467" spans="1:23" ht="30" x14ac:dyDescent="0.25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f t="shared" si="350"/>
        <v>41175.510972222219</v>
      </c>
      <c r="K2467">
        <v>1345828548</v>
      </c>
      <c r="L2467" s="14">
        <f t="shared" si="342"/>
        <v>41145.510972222219</v>
      </c>
      <c r="M2467" s="13">
        <f t="shared" si="343"/>
        <v>2012</v>
      </c>
      <c r="N2467" t="b">
        <v>0</v>
      </c>
      <c r="O2467">
        <v>48</v>
      </c>
      <c r="P2467" t="b">
        <v>1</v>
      </c>
      <c r="Q2467" t="s">
        <v>8278</v>
      </c>
      <c r="R2467" s="6">
        <f t="shared" si="344"/>
        <v>0.80142857142857138</v>
      </c>
      <c r="S2467" s="10">
        <f t="shared" si="345"/>
        <v>26.270833333333332</v>
      </c>
      <c r="T2467" t="str">
        <f t="shared" si="346"/>
        <v>music/</v>
      </c>
      <c r="U2467" t="str">
        <f t="shared" si="347"/>
        <v>indie rock</v>
      </c>
      <c r="V2467">
        <f t="shared" si="348"/>
        <v>6</v>
      </c>
      <c r="W2467">
        <f t="shared" si="349"/>
        <v>16</v>
      </c>
    </row>
    <row r="2468" spans="1:23" ht="45" x14ac:dyDescent="0.25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f t="shared" si="350"/>
        <v>41402.894131944442</v>
      </c>
      <c r="K2468">
        <v>1365474453</v>
      </c>
      <c r="L2468" s="14">
        <f t="shared" si="342"/>
        <v>41372.894131944442</v>
      </c>
      <c r="M2468" s="13">
        <f t="shared" si="343"/>
        <v>2013</v>
      </c>
      <c r="N2468" t="b">
        <v>0</v>
      </c>
      <c r="O2468">
        <v>52</v>
      </c>
      <c r="P2468" t="b">
        <v>1</v>
      </c>
      <c r="Q2468" t="s">
        <v>8278</v>
      </c>
      <c r="R2468" s="6">
        <f t="shared" si="344"/>
        <v>0</v>
      </c>
      <c r="S2468" s="10">
        <f t="shared" si="345"/>
        <v>48.07692307692308</v>
      </c>
      <c r="T2468" t="str">
        <f t="shared" si="346"/>
        <v>music/</v>
      </c>
      <c r="U2468" t="str">
        <f t="shared" si="347"/>
        <v>indie rock</v>
      </c>
      <c r="V2468">
        <f t="shared" si="348"/>
        <v>6</v>
      </c>
      <c r="W2468">
        <f t="shared" si="349"/>
        <v>16</v>
      </c>
    </row>
    <row r="2469" spans="1:23" ht="30" x14ac:dyDescent="0.25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f t="shared" si="350"/>
        <v>41039.5</v>
      </c>
      <c r="K2469">
        <v>1335473931</v>
      </c>
      <c r="L2469" s="14">
        <f t="shared" si="342"/>
        <v>41025.665868055556</v>
      </c>
      <c r="M2469" s="13">
        <f t="shared" si="343"/>
        <v>2012</v>
      </c>
      <c r="N2469" t="b">
        <v>0</v>
      </c>
      <c r="O2469">
        <v>43</v>
      </c>
      <c r="P2469" t="b">
        <v>1</v>
      </c>
      <c r="Q2469" t="s">
        <v>8278</v>
      </c>
      <c r="R2469" s="6">
        <f t="shared" si="344"/>
        <v>0.185</v>
      </c>
      <c r="S2469" s="10">
        <f t="shared" si="345"/>
        <v>27.558139534883722</v>
      </c>
      <c r="T2469" t="str">
        <f t="shared" si="346"/>
        <v>music/</v>
      </c>
      <c r="U2469" t="str">
        <f t="shared" si="347"/>
        <v>indie rock</v>
      </c>
      <c r="V2469">
        <f t="shared" si="348"/>
        <v>6</v>
      </c>
      <c r="W2469">
        <f t="shared" si="349"/>
        <v>16</v>
      </c>
    </row>
    <row r="2470" spans="1:23" ht="30" x14ac:dyDescent="0.25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f t="shared" si="350"/>
        <v>41210</v>
      </c>
      <c r="K2470">
        <v>1348285321</v>
      </c>
      <c r="L2470" s="14">
        <f t="shared" si="342"/>
        <v>41173.945844907408</v>
      </c>
      <c r="M2470" s="13">
        <f t="shared" si="343"/>
        <v>2012</v>
      </c>
      <c r="N2470" t="b">
        <v>0</v>
      </c>
      <c r="O2470">
        <v>58</v>
      </c>
      <c r="P2470" t="b">
        <v>1</v>
      </c>
      <c r="Q2470" t="s">
        <v>8278</v>
      </c>
      <c r="R2470" s="6">
        <f t="shared" si="344"/>
        <v>7.2170000000000067E-2</v>
      </c>
      <c r="S2470" s="10">
        <f t="shared" si="345"/>
        <v>36.97137931034483</v>
      </c>
      <c r="T2470" t="str">
        <f t="shared" si="346"/>
        <v>music/</v>
      </c>
      <c r="U2470" t="str">
        <f t="shared" si="347"/>
        <v>indie rock</v>
      </c>
      <c r="V2470">
        <f t="shared" si="348"/>
        <v>6</v>
      </c>
      <c r="W2470">
        <f t="shared" si="349"/>
        <v>16</v>
      </c>
    </row>
    <row r="2471" spans="1:23" ht="45" x14ac:dyDescent="0.25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f t="shared" si="350"/>
        <v>40582.221400462957</v>
      </c>
      <c r="K2471">
        <v>1295000329</v>
      </c>
      <c r="L2471" s="14">
        <f t="shared" si="342"/>
        <v>40557.221400462957</v>
      </c>
      <c r="M2471" s="13">
        <f t="shared" si="343"/>
        <v>2011</v>
      </c>
      <c r="N2471" t="b">
        <v>0</v>
      </c>
      <c r="O2471">
        <v>47</v>
      </c>
      <c r="P2471" t="b">
        <v>1</v>
      </c>
      <c r="Q2471" t="s">
        <v>8278</v>
      </c>
      <c r="R2471" s="6">
        <f t="shared" si="344"/>
        <v>0.13666666666666666</v>
      </c>
      <c r="S2471" s="10">
        <f t="shared" si="345"/>
        <v>29.021276595744681</v>
      </c>
      <c r="T2471" t="str">
        <f t="shared" si="346"/>
        <v>music/</v>
      </c>
      <c r="U2471" t="str">
        <f t="shared" si="347"/>
        <v>indie rock</v>
      </c>
      <c r="V2471">
        <f t="shared" si="348"/>
        <v>6</v>
      </c>
      <c r="W2471">
        <f t="shared" si="349"/>
        <v>16</v>
      </c>
    </row>
    <row r="2472" spans="1:23" ht="45" x14ac:dyDescent="0.25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f t="shared" si="350"/>
        <v>41052.866377314815</v>
      </c>
      <c r="K2472">
        <v>1335232055</v>
      </c>
      <c r="L2472" s="14">
        <f t="shared" si="342"/>
        <v>41022.866377314815</v>
      </c>
      <c r="M2472" s="13">
        <f t="shared" si="343"/>
        <v>2012</v>
      </c>
      <c r="N2472" t="b">
        <v>0</v>
      </c>
      <c r="O2472">
        <v>36</v>
      </c>
      <c r="P2472" t="b">
        <v>1</v>
      </c>
      <c r="Q2472" t="s">
        <v>8278</v>
      </c>
      <c r="R2472" s="6">
        <f t="shared" si="344"/>
        <v>3.1640000000000099E-2</v>
      </c>
      <c r="S2472" s="10">
        <f t="shared" si="345"/>
        <v>28.65666666666667</v>
      </c>
      <c r="T2472" t="str">
        <f t="shared" si="346"/>
        <v>music/</v>
      </c>
      <c r="U2472" t="str">
        <f t="shared" si="347"/>
        <v>indie rock</v>
      </c>
      <c r="V2472">
        <f t="shared" si="348"/>
        <v>6</v>
      </c>
      <c r="W2472">
        <f t="shared" si="349"/>
        <v>16</v>
      </c>
    </row>
    <row r="2473" spans="1:23" ht="45" x14ac:dyDescent="0.25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f t="shared" si="350"/>
        <v>40933.784629629627</v>
      </c>
      <c r="K2473">
        <v>1324079392</v>
      </c>
      <c r="L2473" s="14">
        <f t="shared" si="342"/>
        <v>40893.784629629627</v>
      </c>
      <c r="M2473" s="13">
        <f t="shared" si="343"/>
        <v>2011</v>
      </c>
      <c r="N2473" t="b">
        <v>0</v>
      </c>
      <c r="O2473">
        <v>17</v>
      </c>
      <c r="P2473" t="b">
        <v>1</v>
      </c>
      <c r="Q2473" t="s">
        <v>8278</v>
      </c>
      <c r="R2473" s="6">
        <f t="shared" si="344"/>
        <v>0.28000000000000003</v>
      </c>
      <c r="S2473" s="10">
        <f t="shared" si="345"/>
        <v>37.647058823529413</v>
      </c>
      <c r="T2473" t="str">
        <f t="shared" si="346"/>
        <v>music/</v>
      </c>
      <c r="U2473" t="str">
        <f t="shared" si="347"/>
        <v>indie rock</v>
      </c>
      <c r="V2473">
        <f t="shared" si="348"/>
        <v>6</v>
      </c>
      <c r="W2473">
        <f t="shared" si="349"/>
        <v>16</v>
      </c>
    </row>
    <row r="2474" spans="1:23" ht="45" x14ac:dyDescent="0.25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f t="shared" si="350"/>
        <v>40424.835416666661</v>
      </c>
      <c r="K2474">
        <v>1277433980</v>
      </c>
      <c r="L2474" s="14">
        <f t="shared" si="342"/>
        <v>40353.907175925924</v>
      </c>
      <c r="M2474" s="13">
        <f t="shared" si="343"/>
        <v>2010</v>
      </c>
      <c r="N2474" t="b">
        <v>0</v>
      </c>
      <c r="O2474">
        <v>104</v>
      </c>
      <c r="P2474" t="b">
        <v>1</v>
      </c>
      <c r="Q2474" t="s">
        <v>8278</v>
      </c>
      <c r="R2474" s="6">
        <f t="shared" si="344"/>
        <v>0.35760266666666674</v>
      </c>
      <c r="S2474" s="10">
        <f t="shared" si="345"/>
        <v>97.904038461538462</v>
      </c>
      <c r="T2474" t="str">
        <f t="shared" si="346"/>
        <v>music/</v>
      </c>
      <c r="U2474" t="str">
        <f t="shared" si="347"/>
        <v>indie rock</v>
      </c>
      <c r="V2474">
        <f t="shared" si="348"/>
        <v>6</v>
      </c>
      <c r="W2474">
        <f t="shared" si="349"/>
        <v>16</v>
      </c>
    </row>
    <row r="2475" spans="1:23" ht="45" x14ac:dyDescent="0.25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f t="shared" si="350"/>
        <v>41223.581817129627</v>
      </c>
      <c r="K2475">
        <v>1349978269</v>
      </c>
      <c r="L2475" s="14">
        <f t="shared" si="342"/>
        <v>41193.540150462963</v>
      </c>
      <c r="M2475" s="13">
        <f t="shared" si="343"/>
        <v>2012</v>
      </c>
      <c r="N2475" t="b">
        <v>0</v>
      </c>
      <c r="O2475">
        <v>47</v>
      </c>
      <c r="P2475" t="b">
        <v>1</v>
      </c>
      <c r="Q2475" t="s">
        <v>8278</v>
      </c>
      <c r="R2475" s="6">
        <f t="shared" si="344"/>
        <v>0</v>
      </c>
      <c r="S2475" s="10">
        <f t="shared" si="345"/>
        <v>42.553191489361701</v>
      </c>
      <c r="T2475" t="str">
        <f t="shared" si="346"/>
        <v>music/</v>
      </c>
      <c r="U2475" t="str">
        <f t="shared" si="347"/>
        <v>indie rock</v>
      </c>
      <c r="V2475">
        <f t="shared" si="348"/>
        <v>6</v>
      </c>
      <c r="W2475">
        <f t="shared" si="349"/>
        <v>16</v>
      </c>
    </row>
    <row r="2476" spans="1:23" ht="45" x14ac:dyDescent="0.25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f t="shared" si="350"/>
        <v>40461.80296296296</v>
      </c>
      <c r="K2476">
        <v>1282868176</v>
      </c>
      <c r="L2476" s="14">
        <f t="shared" si="342"/>
        <v>40416.80296296296</v>
      </c>
      <c r="M2476" s="13">
        <f t="shared" si="343"/>
        <v>2010</v>
      </c>
      <c r="N2476" t="b">
        <v>0</v>
      </c>
      <c r="O2476">
        <v>38</v>
      </c>
      <c r="P2476" t="b">
        <v>1</v>
      </c>
      <c r="Q2476" t="s">
        <v>8278</v>
      </c>
      <c r="R2476" s="6">
        <f t="shared" si="344"/>
        <v>3.6000000000058209E-5</v>
      </c>
      <c r="S2476" s="10">
        <f t="shared" si="345"/>
        <v>131.58368421052631</v>
      </c>
      <c r="T2476" t="str">
        <f t="shared" si="346"/>
        <v>music/</v>
      </c>
      <c r="U2476" t="str">
        <f t="shared" si="347"/>
        <v>indie rock</v>
      </c>
      <c r="V2476">
        <f t="shared" si="348"/>
        <v>6</v>
      </c>
      <c r="W2476">
        <f t="shared" si="349"/>
        <v>16</v>
      </c>
    </row>
    <row r="2477" spans="1:23" ht="30" x14ac:dyDescent="0.25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f t="shared" si="350"/>
        <v>40369.708333333328</v>
      </c>
      <c r="K2477">
        <v>1273647255</v>
      </c>
      <c r="L2477" s="14">
        <f t="shared" si="342"/>
        <v>40310.079340277771</v>
      </c>
      <c r="M2477" s="13">
        <f t="shared" si="343"/>
        <v>2010</v>
      </c>
      <c r="N2477" t="b">
        <v>0</v>
      </c>
      <c r="O2477">
        <v>81</v>
      </c>
      <c r="P2477" t="b">
        <v>1</v>
      </c>
      <c r="Q2477" t="s">
        <v>8278</v>
      </c>
      <c r="R2477" s="6">
        <f t="shared" si="344"/>
        <v>4.7199999999999999E-2</v>
      </c>
      <c r="S2477" s="10">
        <f t="shared" si="345"/>
        <v>32.320987654320987</v>
      </c>
      <c r="T2477" t="str">
        <f t="shared" si="346"/>
        <v>music/</v>
      </c>
      <c r="U2477" t="str">
        <f t="shared" si="347"/>
        <v>indie rock</v>
      </c>
      <c r="V2477">
        <f t="shared" si="348"/>
        <v>6</v>
      </c>
      <c r="W2477">
        <f t="shared" si="349"/>
        <v>16</v>
      </c>
    </row>
    <row r="2478" spans="1:23" ht="45" x14ac:dyDescent="0.25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f t="shared" si="350"/>
        <v>41946.161689814813</v>
      </c>
      <c r="K2478">
        <v>1412149970</v>
      </c>
      <c r="L2478" s="14">
        <f t="shared" si="342"/>
        <v>41913.120023148142</v>
      </c>
      <c r="M2478" s="13">
        <f t="shared" si="343"/>
        <v>2014</v>
      </c>
      <c r="N2478" t="b">
        <v>0</v>
      </c>
      <c r="O2478">
        <v>55</v>
      </c>
      <c r="P2478" t="b">
        <v>1</v>
      </c>
      <c r="Q2478" t="s">
        <v>8278</v>
      </c>
      <c r="R2478" s="6">
        <f t="shared" si="344"/>
        <v>5.0224999999999936E-2</v>
      </c>
      <c r="S2478" s="10">
        <f t="shared" si="345"/>
        <v>61.103999999999999</v>
      </c>
      <c r="T2478" t="str">
        <f t="shared" si="346"/>
        <v>music/</v>
      </c>
      <c r="U2478" t="str">
        <f t="shared" si="347"/>
        <v>indie rock</v>
      </c>
      <c r="V2478">
        <f t="shared" si="348"/>
        <v>6</v>
      </c>
      <c r="W2478">
        <f t="shared" si="349"/>
        <v>16</v>
      </c>
    </row>
    <row r="2479" spans="1:23" ht="30" x14ac:dyDescent="0.25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f t="shared" si="350"/>
        <v>41133.483159722222</v>
      </c>
      <c r="K2479">
        <v>1340901345</v>
      </c>
      <c r="L2479" s="14">
        <f t="shared" si="342"/>
        <v>41088.483159722222</v>
      </c>
      <c r="M2479" s="13">
        <f t="shared" si="343"/>
        <v>2012</v>
      </c>
      <c r="N2479" t="b">
        <v>0</v>
      </c>
      <c r="O2479">
        <v>41</v>
      </c>
      <c r="P2479" t="b">
        <v>1</v>
      </c>
      <c r="Q2479" t="s">
        <v>8278</v>
      </c>
      <c r="R2479" s="6">
        <f t="shared" si="344"/>
        <v>0.71333333333333337</v>
      </c>
      <c r="S2479" s="10">
        <f t="shared" si="345"/>
        <v>31.341463414634145</v>
      </c>
      <c r="T2479" t="str">
        <f t="shared" si="346"/>
        <v>music/</v>
      </c>
      <c r="U2479" t="str">
        <f t="shared" si="347"/>
        <v>indie rock</v>
      </c>
      <c r="V2479">
        <f t="shared" si="348"/>
        <v>6</v>
      </c>
      <c r="W2479">
        <f t="shared" si="349"/>
        <v>16</v>
      </c>
    </row>
    <row r="2480" spans="1:23" ht="45" x14ac:dyDescent="0.25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f t="shared" si="350"/>
        <v>41287.742048611108</v>
      </c>
      <c r="K2480">
        <v>1355525313</v>
      </c>
      <c r="L2480" s="14">
        <f t="shared" si="342"/>
        <v>41257.742048611108</v>
      </c>
      <c r="M2480" s="13">
        <f t="shared" si="343"/>
        <v>2012</v>
      </c>
      <c r="N2480" t="b">
        <v>0</v>
      </c>
      <c r="O2480">
        <v>79</v>
      </c>
      <c r="P2480" t="b">
        <v>1</v>
      </c>
      <c r="Q2480" t="s">
        <v>8278</v>
      </c>
      <c r="R2480" s="6">
        <f t="shared" si="344"/>
        <v>0.27500000000000002</v>
      </c>
      <c r="S2480" s="10">
        <f t="shared" si="345"/>
        <v>129.1139240506329</v>
      </c>
      <c r="T2480" t="str">
        <f t="shared" si="346"/>
        <v>music/</v>
      </c>
      <c r="U2480" t="str">
        <f t="shared" si="347"/>
        <v>indie rock</v>
      </c>
      <c r="V2480">
        <f t="shared" si="348"/>
        <v>6</v>
      </c>
      <c r="W2480">
        <f t="shared" si="349"/>
        <v>16</v>
      </c>
    </row>
    <row r="2481" spans="1:23" ht="30" x14ac:dyDescent="0.25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f t="shared" si="350"/>
        <v>41117.875</v>
      </c>
      <c r="K2481">
        <v>1342545994</v>
      </c>
      <c r="L2481" s="14">
        <f t="shared" si="342"/>
        <v>41107.518449074072</v>
      </c>
      <c r="M2481" s="13">
        <f t="shared" si="343"/>
        <v>2012</v>
      </c>
      <c r="N2481" t="b">
        <v>0</v>
      </c>
      <c r="O2481">
        <v>16</v>
      </c>
      <c r="P2481" t="b">
        <v>1</v>
      </c>
      <c r="Q2481" t="s">
        <v>8278</v>
      </c>
      <c r="R2481" s="6">
        <f t="shared" si="344"/>
        <v>0.3344333333333333</v>
      </c>
      <c r="S2481" s="10">
        <f t="shared" si="345"/>
        <v>25.020624999999999</v>
      </c>
      <c r="T2481" t="str">
        <f t="shared" si="346"/>
        <v>music/</v>
      </c>
      <c r="U2481" t="str">
        <f t="shared" si="347"/>
        <v>indie rock</v>
      </c>
      <c r="V2481">
        <f t="shared" si="348"/>
        <v>6</v>
      </c>
      <c r="W2481">
        <f t="shared" si="349"/>
        <v>16</v>
      </c>
    </row>
    <row r="2482" spans="1:23" ht="45" x14ac:dyDescent="0.25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f t="shared" si="350"/>
        <v>42287.727824074071</v>
      </c>
      <c r="K2482">
        <v>1439332084</v>
      </c>
      <c r="L2482" s="14">
        <f t="shared" si="342"/>
        <v>42227.727824074071</v>
      </c>
      <c r="M2482" s="13">
        <f t="shared" si="343"/>
        <v>2015</v>
      </c>
      <c r="N2482" t="b">
        <v>0</v>
      </c>
      <c r="O2482">
        <v>8</v>
      </c>
      <c r="P2482" t="b">
        <v>1</v>
      </c>
      <c r="Q2482" t="s">
        <v>8278</v>
      </c>
      <c r="R2482" s="6">
        <f t="shared" si="344"/>
        <v>0</v>
      </c>
      <c r="S2482" s="10">
        <f t="shared" si="345"/>
        <v>250</v>
      </c>
      <c r="T2482" t="str">
        <f t="shared" si="346"/>
        <v>music/</v>
      </c>
      <c r="U2482" t="str">
        <f t="shared" si="347"/>
        <v>indie rock</v>
      </c>
      <c r="V2482">
        <f t="shared" si="348"/>
        <v>6</v>
      </c>
      <c r="W2482">
        <f t="shared" si="349"/>
        <v>16</v>
      </c>
    </row>
    <row r="2483" spans="1:23" ht="45" x14ac:dyDescent="0.25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f t="shared" si="350"/>
        <v>41029.437592592592</v>
      </c>
      <c r="K2483">
        <v>1333207808</v>
      </c>
      <c r="L2483" s="14">
        <f t="shared" si="342"/>
        <v>40999.437592592592</v>
      </c>
      <c r="M2483" s="13">
        <f t="shared" si="343"/>
        <v>2012</v>
      </c>
      <c r="N2483" t="b">
        <v>0</v>
      </c>
      <c r="O2483">
        <v>95</v>
      </c>
      <c r="P2483" t="b">
        <v>1</v>
      </c>
      <c r="Q2483" t="s">
        <v>8278</v>
      </c>
      <c r="R2483" s="6">
        <f t="shared" si="344"/>
        <v>0.12910999999999989</v>
      </c>
      <c r="S2483" s="10">
        <f t="shared" si="345"/>
        <v>47.541473684210523</v>
      </c>
      <c r="T2483" t="str">
        <f t="shared" si="346"/>
        <v>music/</v>
      </c>
      <c r="U2483" t="str">
        <f t="shared" si="347"/>
        <v>indie rock</v>
      </c>
      <c r="V2483">
        <f t="shared" si="348"/>
        <v>6</v>
      </c>
      <c r="W2483">
        <f t="shared" si="349"/>
        <v>16</v>
      </c>
    </row>
    <row r="2484" spans="1:23" ht="45" x14ac:dyDescent="0.25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f t="shared" si="350"/>
        <v>40756.573877314811</v>
      </c>
      <c r="K2484">
        <v>1308336383</v>
      </c>
      <c r="L2484" s="14">
        <f t="shared" si="342"/>
        <v>40711.573877314811</v>
      </c>
      <c r="M2484" s="13">
        <f t="shared" si="343"/>
        <v>2011</v>
      </c>
      <c r="N2484" t="b">
        <v>0</v>
      </c>
      <c r="O2484">
        <v>25</v>
      </c>
      <c r="P2484" t="b">
        <v>1</v>
      </c>
      <c r="Q2484" t="s">
        <v>8278</v>
      </c>
      <c r="R2484" s="6">
        <f t="shared" si="344"/>
        <v>1E-3</v>
      </c>
      <c r="S2484" s="10">
        <f t="shared" si="345"/>
        <v>40.04</v>
      </c>
      <c r="T2484" t="str">
        <f t="shared" si="346"/>
        <v>music/</v>
      </c>
      <c r="U2484" t="str">
        <f t="shared" si="347"/>
        <v>indie rock</v>
      </c>
      <c r="V2484">
        <f t="shared" si="348"/>
        <v>6</v>
      </c>
      <c r="W2484">
        <f t="shared" si="349"/>
        <v>16</v>
      </c>
    </row>
    <row r="2485" spans="1:23" ht="30" x14ac:dyDescent="0.25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f t="shared" si="350"/>
        <v>41030.500034722216</v>
      </c>
      <c r="K2485">
        <v>1330711203</v>
      </c>
      <c r="L2485" s="14">
        <f t="shared" si="342"/>
        <v>40970.541701388887</v>
      </c>
      <c r="M2485" s="13">
        <f t="shared" si="343"/>
        <v>2012</v>
      </c>
      <c r="N2485" t="b">
        <v>0</v>
      </c>
      <c r="O2485">
        <v>19</v>
      </c>
      <c r="P2485" t="b">
        <v>1</v>
      </c>
      <c r="Q2485" t="s">
        <v>8278</v>
      </c>
      <c r="R2485" s="6">
        <f t="shared" si="344"/>
        <v>0.13727272727272727</v>
      </c>
      <c r="S2485" s="10">
        <f t="shared" si="345"/>
        <v>65.84210526315789</v>
      </c>
      <c r="T2485" t="str">
        <f t="shared" si="346"/>
        <v>music/</v>
      </c>
      <c r="U2485" t="str">
        <f t="shared" si="347"/>
        <v>indie rock</v>
      </c>
      <c r="V2485">
        <f t="shared" si="348"/>
        <v>6</v>
      </c>
      <c r="W2485">
        <f t="shared" si="349"/>
        <v>16</v>
      </c>
    </row>
    <row r="2486" spans="1:23" ht="45" x14ac:dyDescent="0.25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f t="shared" si="350"/>
        <v>40801.708368055552</v>
      </c>
      <c r="K2486">
        <v>1313532003</v>
      </c>
      <c r="L2486" s="14">
        <f t="shared" si="342"/>
        <v>40771.708368055552</v>
      </c>
      <c r="M2486" s="13">
        <f t="shared" si="343"/>
        <v>2011</v>
      </c>
      <c r="N2486" t="b">
        <v>0</v>
      </c>
      <c r="O2486">
        <v>90</v>
      </c>
      <c r="P2486" t="b">
        <v>1</v>
      </c>
      <c r="Q2486" t="s">
        <v>8278</v>
      </c>
      <c r="R2486" s="6">
        <f t="shared" si="344"/>
        <v>0.19317428571428563</v>
      </c>
      <c r="S2486" s="10">
        <f t="shared" si="345"/>
        <v>46.401222222222216</v>
      </c>
      <c r="T2486" t="str">
        <f t="shared" si="346"/>
        <v>music/</v>
      </c>
      <c r="U2486" t="str">
        <f t="shared" si="347"/>
        <v>indie rock</v>
      </c>
      <c r="V2486">
        <f t="shared" si="348"/>
        <v>6</v>
      </c>
      <c r="W2486">
        <f t="shared" si="349"/>
        <v>16</v>
      </c>
    </row>
    <row r="2487" spans="1:23" ht="45" x14ac:dyDescent="0.25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f t="shared" si="350"/>
        <v>40828.790266203701</v>
      </c>
      <c r="K2487">
        <v>1315439879</v>
      </c>
      <c r="L2487" s="14">
        <f t="shared" si="342"/>
        <v>40793.790266203701</v>
      </c>
      <c r="M2487" s="13">
        <f t="shared" si="343"/>
        <v>2011</v>
      </c>
      <c r="N2487" t="b">
        <v>0</v>
      </c>
      <c r="O2487">
        <v>41</v>
      </c>
      <c r="P2487" t="b">
        <v>1</v>
      </c>
      <c r="Q2487" t="s">
        <v>8278</v>
      </c>
      <c r="R2487" s="6">
        <f t="shared" si="344"/>
        <v>3.2500000000000001E-2</v>
      </c>
      <c r="S2487" s="10">
        <f t="shared" si="345"/>
        <v>50.365853658536587</v>
      </c>
      <c r="T2487" t="str">
        <f t="shared" si="346"/>
        <v>music/</v>
      </c>
      <c r="U2487" t="str">
        <f t="shared" si="347"/>
        <v>indie rock</v>
      </c>
      <c r="V2487">
        <f t="shared" si="348"/>
        <v>6</v>
      </c>
      <c r="W2487">
        <f t="shared" si="349"/>
        <v>16</v>
      </c>
    </row>
    <row r="2488" spans="1:23" ht="45" x14ac:dyDescent="0.25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f t="shared" si="350"/>
        <v>41021.499722222223</v>
      </c>
      <c r="K2488">
        <v>1332521976</v>
      </c>
      <c r="L2488" s="14">
        <f t="shared" si="342"/>
        <v>40991.499722222223</v>
      </c>
      <c r="M2488" s="13">
        <f t="shared" si="343"/>
        <v>2012</v>
      </c>
      <c r="N2488" t="b">
        <v>0</v>
      </c>
      <c r="O2488">
        <v>30</v>
      </c>
      <c r="P2488" t="b">
        <v>1</v>
      </c>
      <c r="Q2488" t="s">
        <v>8278</v>
      </c>
      <c r="R2488" s="6">
        <f t="shared" si="344"/>
        <v>1.6566666666666667</v>
      </c>
      <c r="S2488" s="10">
        <f t="shared" si="345"/>
        <v>26.566666666666666</v>
      </c>
      <c r="T2488" t="str">
        <f t="shared" si="346"/>
        <v>music/</v>
      </c>
      <c r="U2488" t="str">
        <f t="shared" si="347"/>
        <v>indie rock</v>
      </c>
      <c r="V2488">
        <f t="shared" si="348"/>
        <v>6</v>
      </c>
      <c r="W2488">
        <f t="shared" si="349"/>
        <v>16</v>
      </c>
    </row>
    <row r="2489" spans="1:23" ht="45" x14ac:dyDescent="0.25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f t="shared" si="350"/>
        <v>41055.874965277777</v>
      </c>
      <c r="K2489">
        <v>1335491997</v>
      </c>
      <c r="L2489" s="14">
        <f t="shared" si="342"/>
        <v>41025.874965277777</v>
      </c>
      <c r="M2489" s="13">
        <f t="shared" si="343"/>
        <v>2012</v>
      </c>
      <c r="N2489" t="b">
        <v>0</v>
      </c>
      <c r="O2489">
        <v>38</v>
      </c>
      <c r="P2489" t="b">
        <v>1</v>
      </c>
      <c r="Q2489" t="s">
        <v>8278</v>
      </c>
      <c r="R2489" s="6">
        <f t="shared" si="344"/>
        <v>5.0666666666666059E-4</v>
      </c>
      <c r="S2489" s="10">
        <f t="shared" si="345"/>
        <v>39.493684210526318</v>
      </c>
      <c r="T2489" t="str">
        <f t="shared" si="346"/>
        <v>music/</v>
      </c>
      <c r="U2489" t="str">
        <f t="shared" si="347"/>
        <v>indie rock</v>
      </c>
      <c r="V2489">
        <f t="shared" si="348"/>
        <v>6</v>
      </c>
      <c r="W2489">
        <f t="shared" si="349"/>
        <v>16</v>
      </c>
    </row>
    <row r="2490" spans="1:23" ht="45" x14ac:dyDescent="0.25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f t="shared" si="350"/>
        <v>40863.466527777775</v>
      </c>
      <c r="K2490">
        <v>1318864308</v>
      </c>
      <c r="L2490" s="14">
        <f t="shared" si="342"/>
        <v>40833.424861111111</v>
      </c>
      <c r="M2490" s="13">
        <f t="shared" si="343"/>
        <v>2011</v>
      </c>
      <c r="N2490" t="b">
        <v>0</v>
      </c>
      <c r="O2490">
        <v>65</v>
      </c>
      <c r="P2490" t="b">
        <v>1</v>
      </c>
      <c r="Q2490" t="s">
        <v>8278</v>
      </c>
      <c r="R2490" s="6">
        <f t="shared" si="344"/>
        <v>6.7000000000000004E-2</v>
      </c>
      <c r="S2490" s="10">
        <f t="shared" si="345"/>
        <v>49.246153846153845</v>
      </c>
      <c r="T2490" t="str">
        <f t="shared" si="346"/>
        <v>music/</v>
      </c>
      <c r="U2490" t="str">
        <f t="shared" si="347"/>
        <v>indie rock</v>
      </c>
      <c r="V2490">
        <f t="shared" si="348"/>
        <v>6</v>
      </c>
      <c r="W2490">
        <f t="shared" si="349"/>
        <v>16</v>
      </c>
    </row>
    <row r="2491" spans="1:23" ht="45" x14ac:dyDescent="0.25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f t="shared" si="350"/>
        <v>41403.481932870367</v>
      </c>
      <c r="K2491">
        <v>1365525239</v>
      </c>
      <c r="L2491" s="14">
        <f t="shared" si="342"/>
        <v>41373.481932870367</v>
      </c>
      <c r="M2491" s="13">
        <f t="shared" si="343"/>
        <v>2013</v>
      </c>
      <c r="N2491" t="b">
        <v>0</v>
      </c>
      <c r="O2491">
        <v>75</v>
      </c>
      <c r="P2491" t="b">
        <v>1</v>
      </c>
      <c r="Q2491" t="s">
        <v>8278</v>
      </c>
      <c r="R2491" s="6">
        <f t="shared" si="344"/>
        <v>0.33671428571428569</v>
      </c>
      <c r="S2491" s="10">
        <f t="shared" si="345"/>
        <v>62.38</v>
      </c>
      <c r="T2491" t="str">
        <f t="shared" si="346"/>
        <v>music/</v>
      </c>
      <c r="U2491" t="str">
        <f t="shared" si="347"/>
        <v>indie rock</v>
      </c>
      <c r="V2491">
        <f t="shared" si="348"/>
        <v>6</v>
      </c>
      <c r="W2491">
        <f t="shared" si="349"/>
        <v>16</v>
      </c>
    </row>
    <row r="2492" spans="1:23" ht="45" x14ac:dyDescent="0.25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f t="shared" si="350"/>
        <v>41083.01939814815</v>
      </c>
      <c r="K2492">
        <v>1335245276</v>
      </c>
      <c r="L2492" s="14">
        <f t="shared" si="342"/>
        <v>41023.01939814815</v>
      </c>
      <c r="M2492" s="13">
        <f t="shared" si="343"/>
        <v>2012</v>
      </c>
      <c r="N2492" t="b">
        <v>0</v>
      </c>
      <c r="O2492">
        <v>16</v>
      </c>
      <c r="P2492" t="b">
        <v>1</v>
      </c>
      <c r="Q2492" t="s">
        <v>8278</v>
      </c>
      <c r="R2492" s="6">
        <f t="shared" si="344"/>
        <v>0.214</v>
      </c>
      <c r="S2492" s="10">
        <f t="shared" si="345"/>
        <v>37.9375</v>
      </c>
      <c r="T2492" t="str">
        <f t="shared" si="346"/>
        <v>music/</v>
      </c>
      <c r="U2492" t="str">
        <f t="shared" si="347"/>
        <v>indie rock</v>
      </c>
      <c r="V2492">
        <f t="shared" si="348"/>
        <v>6</v>
      </c>
      <c r="W2492">
        <f t="shared" si="349"/>
        <v>16</v>
      </c>
    </row>
    <row r="2493" spans="1:23" ht="45" x14ac:dyDescent="0.25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f t="shared" si="350"/>
        <v>40558.868750000001</v>
      </c>
      <c r="K2493">
        <v>1293739714</v>
      </c>
      <c r="L2493" s="14">
        <f t="shared" si="342"/>
        <v>40542.630949074075</v>
      </c>
      <c r="M2493" s="13">
        <f t="shared" si="343"/>
        <v>2010</v>
      </c>
      <c r="N2493" t="b">
        <v>0</v>
      </c>
      <c r="O2493">
        <v>10</v>
      </c>
      <c r="P2493" t="b">
        <v>1</v>
      </c>
      <c r="Q2493" t="s">
        <v>8278</v>
      </c>
      <c r="R2493" s="6">
        <f t="shared" si="344"/>
        <v>3.2000000000000001E-2</v>
      </c>
      <c r="S2493" s="10">
        <f t="shared" si="345"/>
        <v>51.6</v>
      </c>
      <c r="T2493" t="str">
        <f t="shared" si="346"/>
        <v>music/</v>
      </c>
      <c r="U2493" t="str">
        <f t="shared" si="347"/>
        <v>indie rock</v>
      </c>
      <c r="V2493">
        <f t="shared" si="348"/>
        <v>6</v>
      </c>
      <c r="W2493">
        <f t="shared" si="349"/>
        <v>16</v>
      </c>
    </row>
    <row r="2494" spans="1:23" ht="30" x14ac:dyDescent="0.25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f t="shared" si="350"/>
        <v>41076.207638888889</v>
      </c>
      <c r="K2494">
        <v>1335397188</v>
      </c>
      <c r="L2494" s="14">
        <f t="shared" si="342"/>
        <v>41024.777638888889</v>
      </c>
      <c r="M2494" s="13">
        <f t="shared" si="343"/>
        <v>2012</v>
      </c>
      <c r="N2494" t="b">
        <v>0</v>
      </c>
      <c r="O2494">
        <v>27</v>
      </c>
      <c r="P2494" t="b">
        <v>1</v>
      </c>
      <c r="Q2494" t="s">
        <v>8278</v>
      </c>
      <c r="R2494" s="6">
        <f t="shared" si="344"/>
        <v>0.25</v>
      </c>
      <c r="S2494" s="10">
        <f t="shared" si="345"/>
        <v>27.777777777777779</v>
      </c>
      <c r="T2494" t="str">
        <f t="shared" si="346"/>
        <v>music/</v>
      </c>
      <c r="U2494" t="str">
        <f t="shared" si="347"/>
        <v>indie rock</v>
      </c>
      <c r="V2494">
        <f t="shared" si="348"/>
        <v>6</v>
      </c>
      <c r="W2494">
        <f t="shared" si="349"/>
        <v>16</v>
      </c>
    </row>
    <row r="2495" spans="1:23" ht="45" x14ac:dyDescent="0.25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f t="shared" si="350"/>
        <v>41392.959953703699</v>
      </c>
      <c r="K2495">
        <v>1363320140</v>
      </c>
      <c r="L2495" s="14">
        <f t="shared" si="342"/>
        <v>41347.959953703699</v>
      </c>
      <c r="M2495" s="13">
        <f t="shared" si="343"/>
        <v>2013</v>
      </c>
      <c r="N2495" t="b">
        <v>0</v>
      </c>
      <c r="O2495">
        <v>259</v>
      </c>
      <c r="P2495" t="b">
        <v>1</v>
      </c>
      <c r="Q2495" t="s">
        <v>8278</v>
      </c>
      <c r="R2495" s="6">
        <f t="shared" si="344"/>
        <v>0.28699999999999998</v>
      </c>
      <c r="S2495" s="10">
        <f t="shared" si="345"/>
        <v>99.382239382239376</v>
      </c>
      <c r="T2495" t="str">
        <f t="shared" si="346"/>
        <v>music/</v>
      </c>
      <c r="U2495" t="str">
        <f t="shared" si="347"/>
        <v>indie rock</v>
      </c>
      <c r="V2495">
        <f t="shared" si="348"/>
        <v>6</v>
      </c>
      <c r="W2495">
        <f t="shared" si="349"/>
        <v>16</v>
      </c>
    </row>
    <row r="2496" spans="1:23" ht="45" x14ac:dyDescent="0.25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f t="shared" si="350"/>
        <v>41052.436851851853</v>
      </c>
      <c r="K2496">
        <v>1335194944</v>
      </c>
      <c r="L2496" s="14">
        <f t="shared" si="342"/>
        <v>41022.436851851853</v>
      </c>
      <c r="M2496" s="13">
        <f t="shared" si="343"/>
        <v>2012</v>
      </c>
      <c r="N2496" t="b">
        <v>0</v>
      </c>
      <c r="O2496">
        <v>39</v>
      </c>
      <c r="P2496" t="b">
        <v>1</v>
      </c>
      <c r="Q2496" t="s">
        <v>8278</v>
      </c>
      <c r="R2496" s="6">
        <f t="shared" si="344"/>
        <v>1.0053333333333286E-2</v>
      </c>
      <c r="S2496" s="10">
        <f t="shared" si="345"/>
        <v>38.848205128205123</v>
      </c>
      <c r="T2496" t="str">
        <f t="shared" si="346"/>
        <v>music/</v>
      </c>
      <c r="U2496" t="str">
        <f t="shared" si="347"/>
        <v>indie rock</v>
      </c>
      <c r="V2496">
        <f t="shared" si="348"/>
        <v>6</v>
      </c>
      <c r="W2496">
        <f t="shared" si="349"/>
        <v>16</v>
      </c>
    </row>
    <row r="2497" spans="1:23" ht="45" x14ac:dyDescent="0.25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f t="shared" si="350"/>
        <v>41066.738136574073</v>
      </c>
      <c r="K2497">
        <v>1336430575</v>
      </c>
      <c r="L2497" s="14">
        <f t="shared" si="342"/>
        <v>41036.738136574073</v>
      </c>
      <c r="M2497" s="13">
        <f t="shared" si="343"/>
        <v>2012</v>
      </c>
      <c r="N2497" t="b">
        <v>0</v>
      </c>
      <c r="O2497">
        <v>42</v>
      </c>
      <c r="P2497" t="b">
        <v>1</v>
      </c>
      <c r="Q2497" t="s">
        <v>8278</v>
      </c>
      <c r="R2497" s="6">
        <f t="shared" si="344"/>
        <v>0.27536666666666665</v>
      </c>
      <c r="S2497" s="10">
        <f t="shared" si="345"/>
        <v>45.548809523809524</v>
      </c>
      <c r="T2497" t="str">
        <f t="shared" si="346"/>
        <v>music/</v>
      </c>
      <c r="U2497" t="str">
        <f t="shared" si="347"/>
        <v>indie rock</v>
      </c>
      <c r="V2497">
        <f t="shared" si="348"/>
        <v>6</v>
      </c>
      <c r="W2497">
        <f t="shared" si="349"/>
        <v>16</v>
      </c>
    </row>
    <row r="2498" spans="1:23" ht="30" x14ac:dyDescent="0.25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f t="shared" si="350"/>
        <v>41362.746435185181</v>
      </c>
      <c r="K2498">
        <v>1361577292</v>
      </c>
      <c r="L2498" s="14">
        <f t="shared" si="342"/>
        <v>41327.788101851846</v>
      </c>
      <c r="M2498" s="13">
        <f t="shared" si="343"/>
        <v>2013</v>
      </c>
      <c r="N2498" t="b">
        <v>0</v>
      </c>
      <c r="O2498">
        <v>10</v>
      </c>
      <c r="P2498" t="b">
        <v>1</v>
      </c>
      <c r="Q2498" t="s">
        <v>8278</v>
      </c>
      <c r="R2498" s="6">
        <f t="shared" si="344"/>
        <v>0</v>
      </c>
      <c r="S2498" s="10">
        <f t="shared" si="345"/>
        <v>600</v>
      </c>
      <c r="T2498" t="str">
        <f t="shared" si="346"/>
        <v>music/</v>
      </c>
      <c r="U2498" t="str">
        <f t="shared" si="347"/>
        <v>indie rock</v>
      </c>
      <c r="V2498">
        <f t="shared" si="348"/>
        <v>6</v>
      </c>
      <c r="W2498">
        <f t="shared" si="349"/>
        <v>16</v>
      </c>
    </row>
    <row r="2499" spans="1:23" ht="45" x14ac:dyDescent="0.25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f t="shared" si="350"/>
        <v>40760.670578703699</v>
      </c>
      <c r="K2499">
        <v>1309986338</v>
      </c>
      <c r="L2499" s="14">
        <f t="shared" ref="L2499:L2562" si="351">(K2499/86400)+25569+(-5/24)</f>
        <v>40730.670578703699</v>
      </c>
      <c r="M2499" s="13">
        <f t="shared" ref="M2499:M2562" si="352">YEAR(L2499)</f>
        <v>2011</v>
      </c>
      <c r="N2499" t="b">
        <v>0</v>
      </c>
      <c r="O2499">
        <v>56</v>
      </c>
      <c r="P2499" t="b">
        <v>1</v>
      </c>
      <c r="Q2499" t="s">
        <v>8278</v>
      </c>
      <c r="R2499" s="6">
        <f t="shared" ref="R2499:R2562" si="353">(E2499-D2499)/D2499</f>
        <v>0.12771499999999991</v>
      </c>
      <c r="S2499" s="10">
        <f t="shared" ref="S2499:S2562" si="354">E2499/O2499</f>
        <v>80.551071428571419</v>
      </c>
      <c r="T2499" t="str">
        <f t="shared" ref="T2499:T2562" si="355">LEFT(Q2499,V2499)</f>
        <v>music/</v>
      </c>
      <c r="U2499" t="str">
        <f t="shared" ref="U2499:U2562" si="356">RIGHT(Q2499, W2499-V2499)</f>
        <v>indie rock</v>
      </c>
      <c r="V2499">
        <f t="shared" ref="V2499:V2562" si="357">FIND("/",Q2499)</f>
        <v>6</v>
      </c>
      <c r="W2499">
        <f t="shared" ref="W2499:W2562" si="358">LEN(Q2499)</f>
        <v>16</v>
      </c>
    </row>
    <row r="2500" spans="1:23" ht="45" x14ac:dyDescent="0.25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f t="shared" ref="J2500:J2563" si="359">(I2500/86400)+25569+(-5/24)</f>
        <v>42031.759108796294</v>
      </c>
      <c r="K2500">
        <v>1421190787</v>
      </c>
      <c r="L2500" s="14">
        <f t="shared" si="351"/>
        <v>42017.759108796294</v>
      </c>
      <c r="M2500" s="13">
        <f t="shared" si="352"/>
        <v>2015</v>
      </c>
      <c r="N2500" t="b">
        <v>0</v>
      </c>
      <c r="O2500">
        <v>20</v>
      </c>
      <c r="P2500" t="b">
        <v>1</v>
      </c>
      <c r="Q2500" t="s">
        <v>8278</v>
      </c>
      <c r="R2500" s="6">
        <f t="shared" si="353"/>
        <v>5.6000000000000001E-2</v>
      </c>
      <c r="S2500" s="10">
        <f t="shared" si="354"/>
        <v>52.8</v>
      </c>
      <c r="T2500" t="str">
        <f t="shared" si="355"/>
        <v>music/</v>
      </c>
      <c r="U2500" t="str">
        <f t="shared" si="356"/>
        <v>indie rock</v>
      </c>
      <c r="V2500">
        <f t="shared" si="357"/>
        <v>6</v>
      </c>
      <c r="W2500">
        <f t="shared" si="358"/>
        <v>16</v>
      </c>
    </row>
    <row r="2501" spans="1:23" ht="45" x14ac:dyDescent="0.25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f t="shared" si="359"/>
        <v>41274.541666666664</v>
      </c>
      <c r="K2501">
        <v>1352820837</v>
      </c>
      <c r="L2501" s="14">
        <f t="shared" si="351"/>
        <v>41226.440243055556</v>
      </c>
      <c r="M2501" s="13">
        <f t="shared" si="352"/>
        <v>2012</v>
      </c>
      <c r="N2501" t="b">
        <v>0</v>
      </c>
      <c r="O2501">
        <v>170</v>
      </c>
      <c r="P2501" t="b">
        <v>1</v>
      </c>
      <c r="Q2501" t="s">
        <v>8278</v>
      </c>
      <c r="R2501" s="6">
        <f t="shared" si="353"/>
        <v>1.0262500000000001</v>
      </c>
      <c r="S2501" s="10">
        <f t="shared" si="354"/>
        <v>47.676470588235297</v>
      </c>
      <c r="T2501" t="str">
        <f t="shared" si="355"/>
        <v>music/</v>
      </c>
      <c r="U2501" t="str">
        <f t="shared" si="356"/>
        <v>indie rock</v>
      </c>
      <c r="V2501">
        <f t="shared" si="357"/>
        <v>6</v>
      </c>
      <c r="W2501">
        <f t="shared" si="358"/>
        <v>16</v>
      </c>
    </row>
    <row r="2502" spans="1:23" ht="45" x14ac:dyDescent="0.25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f t="shared" si="359"/>
        <v>41083.564525462956</v>
      </c>
      <c r="K2502">
        <v>1337884375</v>
      </c>
      <c r="L2502" s="14">
        <f t="shared" si="351"/>
        <v>41053.564525462956</v>
      </c>
      <c r="M2502" s="13">
        <f t="shared" si="352"/>
        <v>2012</v>
      </c>
      <c r="N2502" t="b">
        <v>0</v>
      </c>
      <c r="O2502">
        <v>29</v>
      </c>
      <c r="P2502" t="b">
        <v>1</v>
      </c>
      <c r="Q2502" t="s">
        <v>8278</v>
      </c>
      <c r="R2502" s="6">
        <f t="shared" si="353"/>
        <v>0.13333333333333333</v>
      </c>
      <c r="S2502" s="10">
        <f t="shared" si="354"/>
        <v>23.448275862068964</v>
      </c>
      <c r="T2502" t="str">
        <f t="shared" si="355"/>
        <v>music/</v>
      </c>
      <c r="U2502" t="str">
        <f t="shared" si="356"/>
        <v>indie rock</v>
      </c>
      <c r="V2502">
        <f t="shared" si="357"/>
        <v>6</v>
      </c>
      <c r="W2502">
        <f t="shared" si="358"/>
        <v>16</v>
      </c>
    </row>
    <row r="2503" spans="1:23" ht="45" x14ac:dyDescent="0.25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f t="shared" si="359"/>
        <v>42274.568333333336</v>
      </c>
      <c r="K2503">
        <v>1440787104</v>
      </c>
      <c r="L2503" s="14">
        <f t="shared" si="351"/>
        <v>42244.568333333336</v>
      </c>
      <c r="M2503" s="13">
        <f t="shared" si="352"/>
        <v>2015</v>
      </c>
      <c r="N2503" t="b">
        <v>0</v>
      </c>
      <c r="O2503">
        <v>7</v>
      </c>
      <c r="P2503" t="b">
        <v>0</v>
      </c>
      <c r="Q2503" t="s">
        <v>8298</v>
      </c>
      <c r="R2503" s="6">
        <f t="shared" si="353"/>
        <v>-0.97445454545454546</v>
      </c>
      <c r="S2503" s="10">
        <f t="shared" si="354"/>
        <v>40.142857142857146</v>
      </c>
      <c r="T2503" t="str">
        <f t="shared" si="355"/>
        <v>food/</v>
      </c>
      <c r="U2503" t="str">
        <f t="shared" si="356"/>
        <v>restaurants</v>
      </c>
      <c r="V2503">
        <f t="shared" si="357"/>
        <v>5</v>
      </c>
      <c r="W2503">
        <f t="shared" si="358"/>
        <v>16</v>
      </c>
    </row>
    <row r="2504" spans="1:23" ht="45" x14ac:dyDescent="0.25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f t="shared" si="359"/>
        <v>41903.617106481477</v>
      </c>
      <c r="K2504">
        <v>1407440918</v>
      </c>
      <c r="L2504" s="14">
        <f t="shared" si="351"/>
        <v>41858.617106481477</v>
      </c>
      <c r="M2504" s="13">
        <f t="shared" si="352"/>
        <v>2014</v>
      </c>
      <c r="N2504" t="b">
        <v>0</v>
      </c>
      <c r="O2504">
        <v>5</v>
      </c>
      <c r="P2504" t="b">
        <v>0</v>
      </c>
      <c r="Q2504" t="s">
        <v>8298</v>
      </c>
      <c r="R2504" s="6">
        <f t="shared" si="353"/>
        <v>-0.99921818181818178</v>
      </c>
      <c r="S2504" s="10">
        <f t="shared" si="354"/>
        <v>17.2</v>
      </c>
      <c r="T2504" t="str">
        <f t="shared" si="355"/>
        <v>food/</v>
      </c>
      <c r="U2504" t="str">
        <f t="shared" si="356"/>
        <v>restaurants</v>
      </c>
      <c r="V2504">
        <f t="shared" si="357"/>
        <v>5</v>
      </c>
      <c r="W2504">
        <f t="shared" si="358"/>
        <v>16</v>
      </c>
    </row>
    <row r="2505" spans="1:23" ht="45" x14ac:dyDescent="0.25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f t="shared" si="359"/>
        <v>42528.67083333333</v>
      </c>
      <c r="K2505">
        <v>1462743308</v>
      </c>
      <c r="L2505" s="14">
        <f t="shared" si="351"/>
        <v>42498.691064814811</v>
      </c>
      <c r="M2505" s="13">
        <f t="shared" si="352"/>
        <v>2016</v>
      </c>
      <c r="N2505" t="b">
        <v>0</v>
      </c>
      <c r="O2505">
        <v>0</v>
      </c>
      <c r="P2505" t="b">
        <v>0</v>
      </c>
      <c r="Q2505" t="s">
        <v>8298</v>
      </c>
      <c r="R2505" s="6">
        <f t="shared" si="353"/>
        <v>-1</v>
      </c>
      <c r="S2505" s="10" t="e">
        <f t="shared" si="354"/>
        <v>#DIV/0!</v>
      </c>
      <c r="T2505" t="str">
        <f t="shared" si="355"/>
        <v>food/</v>
      </c>
      <c r="U2505" t="str">
        <f t="shared" si="356"/>
        <v>restaurants</v>
      </c>
      <c r="V2505">
        <f t="shared" si="357"/>
        <v>5</v>
      </c>
      <c r="W2505">
        <f t="shared" si="358"/>
        <v>16</v>
      </c>
    </row>
    <row r="2506" spans="1:23" ht="30" x14ac:dyDescent="0.25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f t="shared" si="359"/>
        <v>41957.848773148151</v>
      </c>
      <c r="K2506">
        <v>1413418934</v>
      </c>
      <c r="L2506" s="14">
        <f t="shared" si="351"/>
        <v>41927.807106481479</v>
      </c>
      <c r="M2506" s="13">
        <f t="shared" si="352"/>
        <v>2014</v>
      </c>
      <c r="N2506" t="b">
        <v>0</v>
      </c>
      <c r="O2506">
        <v>0</v>
      </c>
      <c r="P2506" t="b">
        <v>0</v>
      </c>
      <c r="Q2506" t="s">
        <v>8298</v>
      </c>
      <c r="R2506" s="6">
        <f t="shared" si="353"/>
        <v>-1</v>
      </c>
      <c r="S2506" s="10" t="e">
        <f t="shared" si="354"/>
        <v>#DIV/0!</v>
      </c>
      <c r="T2506" t="str">
        <f t="shared" si="355"/>
        <v>food/</v>
      </c>
      <c r="U2506" t="str">
        <f t="shared" si="356"/>
        <v>restaurants</v>
      </c>
      <c r="V2506">
        <f t="shared" si="357"/>
        <v>5</v>
      </c>
      <c r="W2506">
        <f t="shared" si="358"/>
        <v>16</v>
      </c>
    </row>
    <row r="2507" spans="1:23" ht="60" x14ac:dyDescent="0.25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f t="shared" si="359"/>
        <v>42076.80574074074</v>
      </c>
      <c r="K2507">
        <v>1423704016</v>
      </c>
      <c r="L2507" s="14">
        <f t="shared" si="351"/>
        <v>42046.847407407404</v>
      </c>
      <c r="M2507" s="13">
        <f t="shared" si="352"/>
        <v>2015</v>
      </c>
      <c r="N2507" t="b">
        <v>0</v>
      </c>
      <c r="O2507">
        <v>0</v>
      </c>
      <c r="P2507" t="b">
        <v>0</v>
      </c>
      <c r="Q2507" t="s">
        <v>8298</v>
      </c>
      <c r="R2507" s="6">
        <f t="shared" si="353"/>
        <v>-1</v>
      </c>
      <c r="S2507" s="10" t="e">
        <f t="shared" si="354"/>
        <v>#DIV/0!</v>
      </c>
      <c r="T2507" t="str">
        <f t="shared" si="355"/>
        <v>food/</v>
      </c>
      <c r="U2507" t="str">
        <f t="shared" si="356"/>
        <v>restaurants</v>
      </c>
      <c r="V2507">
        <f t="shared" si="357"/>
        <v>5</v>
      </c>
      <c r="W2507">
        <f t="shared" si="358"/>
        <v>16</v>
      </c>
    </row>
    <row r="2508" spans="1:23" ht="45" x14ac:dyDescent="0.25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f t="shared" si="359"/>
        <v>42280.666666666664</v>
      </c>
      <c r="K2508">
        <v>1441955269</v>
      </c>
      <c r="L2508" s="14">
        <f t="shared" si="351"/>
        <v>42258.088761574072</v>
      </c>
      <c r="M2508" s="13">
        <f t="shared" si="352"/>
        <v>2015</v>
      </c>
      <c r="N2508" t="b">
        <v>0</v>
      </c>
      <c r="O2508">
        <v>2</v>
      </c>
      <c r="P2508" t="b">
        <v>0</v>
      </c>
      <c r="Q2508" t="s">
        <v>8298</v>
      </c>
      <c r="R2508" s="6">
        <f t="shared" si="353"/>
        <v>-0.99399999999999999</v>
      </c>
      <c r="S2508" s="10">
        <f t="shared" si="354"/>
        <v>15</v>
      </c>
      <c r="T2508" t="str">
        <f t="shared" si="355"/>
        <v>food/</v>
      </c>
      <c r="U2508" t="str">
        <f t="shared" si="356"/>
        <v>restaurants</v>
      </c>
      <c r="V2508">
        <f t="shared" si="357"/>
        <v>5</v>
      </c>
      <c r="W2508">
        <f t="shared" si="358"/>
        <v>16</v>
      </c>
    </row>
    <row r="2509" spans="1:23" x14ac:dyDescent="0.25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f t="shared" si="359"/>
        <v>42134.864629629628</v>
      </c>
      <c r="K2509">
        <v>1428716704</v>
      </c>
      <c r="L2509" s="14">
        <f t="shared" si="351"/>
        <v>42104.864629629628</v>
      </c>
      <c r="M2509" s="13">
        <f t="shared" si="352"/>
        <v>2015</v>
      </c>
      <c r="N2509" t="b">
        <v>0</v>
      </c>
      <c r="O2509">
        <v>0</v>
      </c>
      <c r="P2509" t="b">
        <v>0</v>
      </c>
      <c r="Q2509" t="s">
        <v>8298</v>
      </c>
      <c r="R2509" s="6">
        <f t="shared" si="353"/>
        <v>-1</v>
      </c>
      <c r="S2509" s="10" t="e">
        <f t="shared" si="354"/>
        <v>#DIV/0!</v>
      </c>
      <c r="T2509" t="str">
        <f t="shared" si="355"/>
        <v>food/</v>
      </c>
      <c r="U2509" t="str">
        <f t="shared" si="356"/>
        <v>restaurants</v>
      </c>
      <c r="V2509">
        <f t="shared" si="357"/>
        <v>5</v>
      </c>
      <c r="W2509">
        <f t="shared" si="358"/>
        <v>16</v>
      </c>
    </row>
    <row r="2510" spans="1:23" ht="45" x14ac:dyDescent="0.25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f t="shared" si="359"/>
        <v>41865.743449074071</v>
      </c>
      <c r="K2510">
        <v>1405464634</v>
      </c>
      <c r="L2510" s="14">
        <f t="shared" si="351"/>
        <v>41835.743449074071</v>
      </c>
      <c r="M2510" s="13">
        <f t="shared" si="352"/>
        <v>2014</v>
      </c>
      <c r="N2510" t="b">
        <v>0</v>
      </c>
      <c r="O2510">
        <v>0</v>
      </c>
      <c r="P2510" t="b">
        <v>0</v>
      </c>
      <c r="Q2510" t="s">
        <v>8298</v>
      </c>
      <c r="R2510" s="6">
        <f t="shared" si="353"/>
        <v>-1</v>
      </c>
      <c r="S2510" s="10" t="e">
        <f t="shared" si="354"/>
        <v>#DIV/0!</v>
      </c>
      <c r="T2510" t="str">
        <f t="shared" si="355"/>
        <v>food/</v>
      </c>
      <c r="U2510" t="str">
        <f t="shared" si="356"/>
        <v>restaurants</v>
      </c>
      <c r="V2510">
        <f t="shared" si="357"/>
        <v>5</v>
      </c>
      <c r="W2510">
        <f t="shared" si="358"/>
        <v>16</v>
      </c>
    </row>
    <row r="2511" spans="1:23" ht="45" x14ac:dyDescent="0.25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f t="shared" si="359"/>
        <v>42114.559594907405</v>
      </c>
      <c r="K2511">
        <v>1424719549</v>
      </c>
      <c r="L2511" s="14">
        <f t="shared" si="351"/>
        <v>42058.601261574069</v>
      </c>
      <c r="M2511" s="13">
        <f t="shared" si="352"/>
        <v>2015</v>
      </c>
      <c r="N2511" t="b">
        <v>0</v>
      </c>
      <c r="O2511">
        <v>28</v>
      </c>
      <c r="P2511" t="b">
        <v>0</v>
      </c>
      <c r="Q2511" t="s">
        <v>8298</v>
      </c>
      <c r="R2511" s="6">
        <f t="shared" si="353"/>
        <v>-0.98947368421052628</v>
      </c>
      <c r="S2511" s="10">
        <f t="shared" si="354"/>
        <v>35.714285714285715</v>
      </c>
      <c r="T2511" t="str">
        <f t="shared" si="355"/>
        <v>food/</v>
      </c>
      <c r="U2511" t="str">
        <f t="shared" si="356"/>
        <v>restaurants</v>
      </c>
      <c r="V2511">
        <f t="shared" si="357"/>
        <v>5</v>
      </c>
      <c r="W2511">
        <f t="shared" si="358"/>
        <v>16</v>
      </c>
    </row>
    <row r="2512" spans="1:23" ht="45" x14ac:dyDescent="0.25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f t="shared" si="359"/>
        <v>42138.789027777777</v>
      </c>
      <c r="K2512">
        <v>1426463772</v>
      </c>
      <c r="L2512" s="14">
        <f t="shared" si="351"/>
        <v>42078.789027777777</v>
      </c>
      <c r="M2512" s="13">
        <f t="shared" si="352"/>
        <v>2015</v>
      </c>
      <c r="N2512" t="b">
        <v>0</v>
      </c>
      <c r="O2512">
        <v>2</v>
      </c>
      <c r="P2512" t="b">
        <v>0</v>
      </c>
      <c r="Q2512" t="s">
        <v>8298</v>
      </c>
      <c r="R2512" s="6">
        <f t="shared" si="353"/>
        <v>-0.99850000000000005</v>
      </c>
      <c r="S2512" s="10">
        <f t="shared" si="354"/>
        <v>37.5</v>
      </c>
      <c r="T2512" t="str">
        <f t="shared" si="355"/>
        <v>food/</v>
      </c>
      <c r="U2512" t="str">
        <f t="shared" si="356"/>
        <v>restaurants</v>
      </c>
      <c r="V2512">
        <f t="shared" si="357"/>
        <v>5</v>
      </c>
      <c r="W2512">
        <f t="shared" si="358"/>
        <v>16</v>
      </c>
    </row>
    <row r="2513" spans="1:23" ht="45" x14ac:dyDescent="0.25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f t="shared" si="359"/>
        <v>42401.238576388881</v>
      </c>
      <c r="K2513">
        <v>1451731413</v>
      </c>
      <c r="L2513" s="14">
        <f t="shared" si="351"/>
        <v>42371.238576388881</v>
      </c>
      <c r="M2513" s="13">
        <f t="shared" si="352"/>
        <v>2016</v>
      </c>
      <c r="N2513" t="b">
        <v>0</v>
      </c>
      <c r="O2513">
        <v>0</v>
      </c>
      <c r="P2513" t="b">
        <v>0</v>
      </c>
      <c r="Q2513" t="s">
        <v>8298</v>
      </c>
      <c r="R2513" s="6">
        <f t="shared" si="353"/>
        <v>-1</v>
      </c>
      <c r="S2513" s="10" t="e">
        <f t="shared" si="354"/>
        <v>#DIV/0!</v>
      </c>
      <c r="T2513" t="str">
        <f t="shared" si="355"/>
        <v>food/</v>
      </c>
      <c r="U2513" t="str">
        <f t="shared" si="356"/>
        <v>restaurants</v>
      </c>
      <c r="V2513">
        <f t="shared" si="357"/>
        <v>5</v>
      </c>
      <c r="W2513">
        <f t="shared" si="358"/>
        <v>16</v>
      </c>
    </row>
    <row r="2514" spans="1:23" ht="45" x14ac:dyDescent="0.25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f t="shared" si="359"/>
        <v>41986.668530092589</v>
      </c>
      <c r="K2514">
        <v>1417208561</v>
      </c>
      <c r="L2514" s="14">
        <f t="shared" si="351"/>
        <v>41971.668530092589</v>
      </c>
      <c r="M2514" s="13">
        <f t="shared" si="352"/>
        <v>2014</v>
      </c>
      <c r="N2514" t="b">
        <v>0</v>
      </c>
      <c r="O2514">
        <v>0</v>
      </c>
      <c r="P2514" t="b">
        <v>0</v>
      </c>
      <c r="Q2514" t="s">
        <v>8298</v>
      </c>
      <c r="R2514" s="6">
        <f t="shared" si="353"/>
        <v>-1</v>
      </c>
      <c r="S2514" s="10" t="e">
        <f t="shared" si="354"/>
        <v>#DIV/0!</v>
      </c>
      <c r="T2514" t="str">
        <f t="shared" si="355"/>
        <v>food/</v>
      </c>
      <c r="U2514" t="str">
        <f t="shared" si="356"/>
        <v>restaurants</v>
      </c>
      <c r="V2514">
        <f t="shared" si="357"/>
        <v>5</v>
      </c>
      <c r="W2514">
        <f t="shared" si="358"/>
        <v>16</v>
      </c>
    </row>
    <row r="2515" spans="1:23" ht="45" x14ac:dyDescent="0.25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f t="shared" si="359"/>
        <v>42791.798483796294</v>
      </c>
      <c r="K2515">
        <v>1482883789</v>
      </c>
      <c r="L2515" s="14">
        <f t="shared" si="351"/>
        <v>42731.798483796294</v>
      </c>
      <c r="M2515" s="13">
        <f t="shared" si="352"/>
        <v>2016</v>
      </c>
      <c r="N2515" t="b">
        <v>0</v>
      </c>
      <c r="O2515">
        <v>0</v>
      </c>
      <c r="P2515" t="b">
        <v>0</v>
      </c>
      <c r="Q2515" t="s">
        <v>8298</v>
      </c>
      <c r="R2515" s="6">
        <f t="shared" si="353"/>
        <v>-1</v>
      </c>
      <c r="S2515" s="10" t="e">
        <f t="shared" si="354"/>
        <v>#DIV/0!</v>
      </c>
      <c r="T2515" t="str">
        <f t="shared" si="355"/>
        <v>food/</v>
      </c>
      <c r="U2515" t="str">
        <f t="shared" si="356"/>
        <v>restaurants</v>
      </c>
      <c r="V2515">
        <f t="shared" si="357"/>
        <v>5</v>
      </c>
      <c r="W2515">
        <f t="shared" si="358"/>
        <v>16</v>
      </c>
    </row>
    <row r="2516" spans="1:23" ht="45" x14ac:dyDescent="0.25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f t="shared" si="359"/>
        <v>41871.181446759256</v>
      </c>
      <c r="K2516">
        <v>1407057677</v>
      </c>
      <c r="L2516" s="14">
        <f t="shared" si="351"/>
        <v>41854.181446759256</v>
      </c>
      <c r="M2516" s="13">
        <f t="shared" si="352"/>
        <v>2014</v>
      </c>
      <c r="N2516" t="b">
        <v>0</v>
      </c>
      <c r="O2516">
        <v>4</v>
      </c>
      <c r="P2516" t="b">
        <v>0</v>
      </c>
      <c r="Q2516" t="s">
        <v>8298</v>
      </c>
      <c r="R2516" s="6">
        <f t="shared" si="353"/>
        <v>-0.98250000000000004</v>
      </c>
      <c r="S2516" s="10">
        <f t="shared" si="354"/>
        <v>52.5</v>
      </c>
      <c r="T2516" t="str">
        <f t="shared" si="355"/>
        <v>food/</v>
      </c>
      <c r="U2516" t="str">
        <f t="shared" si="356"/>
        <v>restaurants</v>
      </c>
      <c r="V2516">
        <f t="shared" si="357"/>
        <v>5</v>
      </c>
      <c r="W2516">
        <f t="shared" si="358"/>
        <v>16</v>
      </c>
    </row>
    <row r="2517" spans="1:23" ht="45" x14ac:dyDescent="0.25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f t="shared" si="359"/>
        <v>42057.63140046296</v>
      </c>
      <c r="K2517">
        <v>1422043753</v>
      </c>
      <c r="L2517" s="14">
        <f t="shared" si="351"/>
        <v>42027.63140046296</v>
      </c>
      <c r="M2517" s="13">
        <f t="shared" si="352"/>
        <v>2015</v>
      </c>
      <c r="N2517" t="b">
        <v>0</v>
      </c>
      <c r="O2517">
        <v>12</v>
      </c>
      <c r="P2517" t="b">
        <v>0</v>
      </c>
      <c r="Q2517" t="s">
        <v>8298</v>
      </c>
      <c r="R2517" s="6">
        <f t="shared" si="353"/>
        <v>-0.81399999999999995</v>
      </c>
      <c r="S2517" s="10">
        <f t="shared" si="354"/>
        <v>77.5</v>
      </c>
      <c r="T2517" t="str">
        <f t="shared" si="355"/>
        <v>food/</v>
      </c>
      <c r="U2517" t="str">
        <f t="shared" si="356"/>
        <v>restaurants</v>
      </c>
      <c r="V2517">
        <f t="shared" si="357"/>
        <v>5</v>
      </c>
      <c r="W2517">
        <f t="shared" si="358"/>
        <v>16</v>
      </c>
    </row>
    <row r="2518" spans="1:23" ht="45" x14ac:dyDescent="0.25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f t="shared" si="359"/>
        <v>41972.486712962964</v>
      </c>
      <c r="K2518">
        <v>1414683652</v>
      </c>
      <c r="L2518" s="14">
        <f t="shared" si="351"/>
        <v>41942.445046296292</v>
      </c>
      <c r="M2518" s="13">
        <f t="shared" si="352"/>
        <v>2014</v>
      </c>
      <c r="N2518" t="b">
        <v>0</v>
      </c>
      <c r="O2518">
        <v>0</v>
      </c>
      <c r="P2518" t="b">
        <v>0</v>
      </c>
      <c r="Q2518" t="s">
        <v>8298</v>
      </c>
      <c r="R2518" s="6">
        <f t="shared" si="353"/>
        <v>-1</v>
      </c>
      <c r="S2518" s="10" t="e">
        <f t="shared" si="354"/>
        <v>#DIV/0!</v>
      </c>
      <c r="T2518" t="str">
        <f t="shared" si="355"/>
        <v>food/</v>
      </c>
      <c r="U2518" t="str">
        <f t="shared" si="356"/>
        <v>restaurants</v>
      </c>
      <c r="V2518">
        <f t="shared" si="357"/>
        <v>5</v>
      </c>
      <c r="W2518">
        <f t="shared" si="358"/>
        <v>16</v>
      </c>
    </row>
    <row r="2519" spans="1:23" ht="45" x14ac:dyDescent="0.25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f t="shared" si="359"/>
        <v>42082.552430555552</v>
      </c>
      <c r="K2519">
        <v>1424200530</v>
      </c>
      <c r="L2519" s="14">
        <f t="shared" si="351"/>
        <v>42052.594097222223</v>
      </c>
      <c r="M2519" s="13">
        <f t="shared" si="352"/>
        <v>2015</v>
      </c>
      <c r="N2519" t="b">
        <v>0</v>
      </c>
      <c r="O2519">
        <v>33</v>
      </c>
      <c r="P2519" t="b">
        <v>0</v>
      </c>
      <c r="Q2519" t="s">
        <v>8298</v>
      </c>
      <c r="R2519" s="6">
        <f t="shared" si="353"/>
        <v>-0.90183333333333338</v>
      </c>
      <c r="S2519" s="10">
        <f t="shared" si="354"/>
        <v>53.545454545454547</v>
      </c>
      <c r="T2519" t="str">
        <f t="shared" si="355"/>
        <v>food/</v>
      </c>
      <c r="U2519" t="str">
        <f t="shared" si="356"/>
        <v>restaurants</v>
      </c>
      <c r="V2519">
        <f t="shared" si="357"/>
        <v>5</v>
      </c>
      <c r="W2519">
        <f t="shared" si="358"/>
        <v>16</v>
      </c>
    </row>
    <row r="2520" spans="1:23" ht="45" x14ac:dyDescent="0.25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f t="shared" si="359"/>
        <v>41956.51421296296</v>
      </c>
      <c r="K2520">
        <v>1413303628</v>
      </c>
      <c r="L2520" s="14">
        <f t="shared" si="351"/>
        <v>41926.472546296296</v>
      </c>
      <c r="M2520" s="13">
        <f t="shared" si="352"/>
        <v>2014</v>
      </c>
      <c r="N2520" t="b">
        <v>0</v>
      </c>
      <c r="O2520">
        <v>0</v>
      </c>
      <c r="P2520" t="b">
        <v>0</v>
      </c>
      <c r="Q2520" t="s">
        <v>8298</v>
      </c>
      <c r="R2520" s="6">
        <f t="shared" si="353"/>
        <v>-1</v>
      </c>
      <c r="S2520" s="10" t="e">
        <f t="shared" si="354"/>
        <v>#DIV/0!</v>
      </c>
      <c r="T2520" t="str">
        <f t="shared" si="355"/>
        <v>food/</v>
      </c>
      <c r="U2520" t="str">
        <f t="shared" si="356"/>
        <v>restaurants</v>
      </c>
      <c r="V2520">
        <f t="shared" si="357"/>
        <v>5</v>
      </c>
      <c r="W2520">
        <f t="shared" si="358"/>
        <v>16</v>
      </c>
    </row>
    <row r="2521" spans="1:23" ht="30" x14ac:dyDescent="0.25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f t="shared" si="359"/>
        <v>41838.946805555555</v>
      </c>
      <c r="K2521">
        <v>1403149404</v>
      </c>
      <c r="L2521" s="14">
        <f t="shared" si="351"/>
        <v>41808.946805555555</v>
      </c>
      <c r="M2521" s="13">
        <f t="shared" si="352"/>
        <v>2014</v>
      </c>
      <c r="N2521" t="b">
        <v>0</v>
      </c>
      <c r="O2521">
        <v>4</v>
      </c>
      <c r="P2521" t="b">
        <v>0</v>
      </c>
      <c r="Q2521" t="s">
        <v>8298</v>
      </c>
      <c r="R2521" s="6">
        <f t="shared" si="353"/>
        <v>-0.99956666666666671</v>
      </c>
      <c r="S2521" s="10">
        <f t="shared" si="354"/>
        <v>16.25</v>
      </c>
      <c r="T2521" t="str">
        <f t="shared" si="355"/>
        <v>food/</v>
      </c>
      <c r="U2521" t="str">
        <f t="shared" si="356"/>
        <v>restaurants</v>
      </c>
      <c r="V2521">
        <f t="shared" si="357"/>
        <v>5</v>
      </c>
      <c r="W2521">
        <f t="shared" si="358"/>
        <v>16</v>
      </c>
    </row>
    <row r="2522" spans="1:23" ht="45" x14ac:dyDescent="0.25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f t="shared" si="359"/>
        <v>42658.597916666666</v>
      </c>
      <c r="K2522">
        <v>1472567085</v>
      </c>
      <c r="L2522" s="14">
        <f t="shared" si="351"/>
        <v>42612.392187500001</v>
      </c>
      <c r="M2522" s="13">
        <f t="shared" si="352"/>
        <v>2016</v>
      </c>
      <c r="N2522" t="b">
        <v>0</v>
      </c>
      <c r="O2522">
        <v>0</v>
      </c>
      <c r="P2522" t="b">
        <v>0</v>
      </c>
      <c r="Q2522" t="s">
        <v>8298</v>
      </c>
      <c r="R2522" s="6">
        <f t="shared" si="353"/>
        <v>-1</v>
      </c>
      <c r="S2522" s="10" t="e">
        <f t="shared" si="354"/>
        <v>#DIV/0!</v>
      </c>
      <c r="T2522" t="str">
        <f t="shared" si="355"/>
        <v>food/</v>
      </c>
      <c r="U2522" t="str">
        <f t="shared" si="356"/>
        <v>restaurants</v>
      </c>
      <c r="V2522">
        <f t="shared" si="357"/>
        <v>5</v>
      </c>
      <c r="W2522">
        <f t="shared" si="358"/>
        <v>16</v>
      </c>
    </row>
    <row r="2523" spans="1:23" ht="45" x14ac:dyDescent="0.25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f t="shared" si="359"/>
        <v>42290.75950231481</v>
      </c>
      <c r="K2523">
        <v>1442963621</v>
      </c>
      <c r="L2523" s="14">
        <f t="shared" si="351"/>
        <v>42269.75950231481</v>
      </c>
      <c r="M2523" s="13">
        <f t="shared" si="352"/>
        <v>2015</v>
      </c>
      <c r="N2523" t="b">
        <v>0</v>
      </c>
      <c r="O2523">
        <v>132</v>
      </c>
      <c r="P2523" t="b">
        <v>1</v>
      </c>
      <c r="Q2523" t="s">
        <v>8299</v>
      </c>
      <c r="R2523" s="6">
        <f t="shared" si="353"/>
        <v>9.4879199999999983E-2</v>
      </c>
      <c r="S2523" s="10">
        <f t="shared" si="354"/>
        <v>103.68174242424243</v>
      </c>
      <c r="T2523" t="str">
        <f t="shared" si="355"/>
        <v>music/</v>
      </c>
      <c r="U2523" t="str">
        <f t="shared" si="356"/>
        <v>classical music</v>
      </c>
      <c r="V2523">
        <f t="shared" si="357"/>
        <v>6</v>
      </c>
      <c r="W2523">
        <f t="shared" si="358"/>
        <v>21</v>
      </c>
    </row>
    <row r="2524" spans="1:23" ht="45" x14ac:dyDescent="0.25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f t="shared" si="359"/>
        <v>42482.411111111105</v>
      </c>
      <c r="K2524">
        <v>1459431960</v>
      </c>
      <c r="L2524" s="14">
        <f t="shared" si="351"/>
        <v>42460.365277777775</v>
      </c>
      <c r="M2524" s="13">
        <f t="shared" si="352"/>
        <v>2016</v>
      </c>
      <c r="N2524" t="b">
        <v>0</v>
      </c>
      <c r="O2524">
        <v>27</v>
      </c>
      <c r="P2524" t="b">
        <v>1</v>
      </c>
      <c r="Q2524" t="s">
        <v>8299</v>
      </c>
      <c r="R2524" s="6">
        <f t="shared" si="353"/>
        <v>0</v>
      </c>
      <c r="S2524" s="10">
        <f t="shared" si="354"/>
        <v>185.18518518518519</v>
      </c>
      <c r="T2524" t="str">
        <f t="shared" si="355"/>
        <v>music/</v>
      </c>
      <c r="U2524" t="str">
        <f t="shared" si="356"/>
        <v>classical music</v>
      </c>
      <c r="V2524">
        <f t="shared" si="357"/>
        <v>6</v>
      </c>
      <c r="W2524">
        <f t="shared" si="358"/>
        <v>21</v>
      </c>
    </row>
    <row r="2525" spans="1:23" ht="45" x14ac:dyDescent="0.25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f t="shared" si="359"/>
        <v>41960.808935185181</v>
      </c>
      <c r="K2525">
        <v>1413674692</v>
      </c>
      <c r="L2525" s="14">
        <f t="shared" si="351"/>
        <v>41930.767268518517</v>
      </c>
      <c r="M2525" s="13">
        <f t="shared" si="352"/>
        <v>2014</v>
      </c>
      <c r="N2525" t="b">
        <v>0</v>
      </c>
      <c r="O2525">
        <v>26</v>
      </c>
      <c r="P2525" t="b">
        <v>1</v>
      </c>
      <c r="Q2525" t="s">
        <v>8299</v>
      </c>
      <c r="R2525" s="6">
        <f t="shared" si="353"/>
        <v>0.56444444444444442</v>
      </c>
      <c r="S2525" s="10">
        <f t="shared" si="354"/>
        <v>54.153846153846153</v>
      </c>
      <c r="T2525" t="str">
        <f t="shared" si="355"/>
        <v>music/</v>
      </c>
      <c r="U2525" t="str">
        <f t="shared" si="356"/>
        <v>classical music</v>
      </c>
      <c r="V2525">
        <f t="shared" si="357"/>
        <v>6</v>
      </c>
      <c r="W2525">
        <f t="shared" si="358"/>
        <v>21</v>
      </c>
    </row>
    <row r="2526" spans="1:23" ht="30" x14ac:dyDescent="0.25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f t="shared" si="359"/>
        <v>41993.979166666664</v>
      </c>
      <c r="K2526">
        <v>1416338557</v>
      </c>
      <c r="L2526" s="14">
        <f t="shared" si="351"/>
        <v>41961.599039351851</v>
      </c>
      <c r="M2526" s="13">
        <f t="shared" si="352"/>
        <v>2014</v>
      </c>
      <c r="N2526" t="b">
        <v>0</v>
      </c>
      <c r="O2526">
        <v>43</v>
      </c>
      <c r="P2526" t="b">
        <v>1</v>
      </c>
      <c r="Q2526" t="s">
        <v>8299</v>
      </c>
      <c r="R2526" s="6">
        <f t="shared" si="353"/>
        <v>1.6E-2</v>
      </c>
      <c r="S2526" s="10">
        <f t="shared" si="354"/>
        <v>177.2093023255814</v>
      </c>
      <c r="T2526" t="str">
        <f t="shared" si="355"/>
        <v>music/</v>
      </c>
      <c r="U2526" t="str">
        <f t="shared" si="356"/>
        <v>classical music</v>
      </c>
      <c r="V2526">
        <f t="shared" si="357"/>
        <v>6</v>
      </c>
      <c r="W2526">
        <f t="shared" si="358"/>
        <v>21</v>
      </c>
    </row>
    <row r="2527" spans="1:23" ht="45" x14ac:dyDescent="0.25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f t="shared" si="359"/>
        <v>41088.636238425919</v>
      </c>
      <c r="K2527">
        <v>1338322571</v>
      </c>
      <c r="L2527" s="14">
        <f t="shared" si="351"/>
        <v>41058.636238425919</v>
      </c>
      <c r="M2527" s="13">
        <f t="shared" si="352"/>
        <v>2012</v>
      </c>
      <c r="N2527" t="b">
        <v>0</v>
      </c>
      <c r="O2527">
        <v>80</v>
      </c>
      <c r="P2527" t="b">
        <v>1</v>
      </c>
      <c r="Q2527" t="s">
        <v>8299</v>
      </c>
      <c r="R2527" s="6">
        <f t="shared" si="353"/>
        <v>3.2499999999999999E-3</v>
      </c>
      <c r="S2527" s="10">
        <f t="shared" si="354"/>
        <v>100.325</v>
      </c>
      <c r="T2527" t="str">
        <f t="shared" si="355"/>
        <v>music/</v>
      </c>
      <c r="U2527" t="str">
        <f t="shared" si="356"/>
        <v>classical music</v>
      </c>
      <c r="V2527">
        <f t="shared" si="357"/>
        <v>6</v>
      </c>
      <c r="W2527">
        <f t="shared" si="358"/>
        <v>21</v>
      </c>
    </row>
    <row r="2528" spans="1:23" ht="45" x14ac:dyDescent="0.25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f t="shared" si="359"/>
        <v>41980.999305555553</v>
      </c>
      <c r="K2528">
        <v>1415585474</v>
      </c>
      <c r="L2528" s="14">
        <f t="shared" si="351"/>
        <v>41952.882800925923</v>
      </c>
      <c r="M2528" s="13">
        <f t="shared" si="352"/>
        <v>2014</v>
      </c>
      <c r="N2528" t="b">
        <v>0</v>
      </c>
      <c r="O2528">
        <v>33</v>
      </c>
      <c r="P2528" t="b">
        <v>1</v>
      </c>
      <c r="Q2528" t="s">
        <v>8299</v>
      </c>
      <c r="R2528" s="6">
        <f t="shared" si="353"/>
        <v>0.1295</v>
      </c>
      <c r="S2528" s="10">
        <f t="shared" si="354"/>
        <v>136.90909090909091</v>
      </c>
      <c r="T2528" t="str">
        <f t="shared" si="355"/>
        <v>music/</v>
      </c>
      <c r="U2528" t="str">
        <f t="shared" si="356"/>
        <v>classical music</v>
      </c>
      <c r="V2528">
        <f t="shared" si="357"/>
        <v>6</v>
      </c>
      <c r="W2528">
        <f t="shared" si="358"/>
        <v>21</v>
      </c>
    </row>
    <row r="2529" spans="1:23" ht="30" x14ac:dyDescent="0.25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f t="shared" si="359"/>
        <v>41564.957638888889</v>
      </c>
      <c r="K2529">
        <v>1380477691</v>
      </c>
      <c r="L2529" s="14">
        <f t="shared" si="351"/>
        <v>41546.542719907404</v>
      </c>
      <c r="M2529" s="13">
        <f t="shared" si="352"/>
        <v>2013</v>
      </c>
      <c r="N2529" t="b">
        <v>0</v>
      </c>
      <c r="O2529">
        <v>71</v>
      </c>
      <c r="P2529" t="b">
        <v>1</v>
      </c>
      <c r="Q2529" t="s">
        <v>8299</v>
      </c>
      <c r="R2529" s="6">
        <f t="shared" si="353"/>
        <v>2.1250000000000002E-2</v>
      </c>
      <c r="S2529" s="10">
        <f t="shared" si="354"/>
        <v>57.535211267605632</v>
      </c>
      <c r="T2529" t="str">
        <f t="shared" si="355"/>
        <v>music/</v>
      </c>
      <c r="U2529" t="str">
        <f t="shared" si="356"/>
        <v>classical music</v>
      </c>
      <c r="V2529">
        <f t="shared" si="357"/>
        <v>6</v>
      </c>
      <c r="W2529">
        <f t="shared" si="358"/>
        <v>21</v>
      </c>
    </row>
    <row r="2530" spans="1:23" ht="45" x14ac:dyDescent="0.25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f t="shared" si="359"/>
        <v>42236.249999999993</v>
      </c>
      <c r="K2530">
        <v>1438459303</v>
      </c>
      <c r="L2530" s="14">
        <f t="shared" si="351"/>
        <v>42217.626192129632</v>
      </c>
      <c r="M2530" s="13">
        <f t="shared" si="352"/>
        <v>2015</v>
      </c>
      <c r="N2530" t="b">
        <v>0</v>
      </c>
      <c r="O2530">
        <v>81</v>
      </c>
      <c r="P2530" t="b">
        <v>1</v>
      </c>
      <c r="Q2530" t="s">
        <v>8299</v>
      </c>
      <c r="R2530" s="6">
        <f t="shared" si="353"/>
        <v>7.2497499999999951E-2</v>
      </c>
      <c r="S2530" s="10">
        <f t="shared" si="354"/>
        <v>52.962839506172834</v>
      </c>
      <c r="T2530" t="str">
        <f t="shared" si="355"/>
        <v>music/</v>
      </c>
      <c r="U2530" t="str">
        <f t="shared" si="356"/>
        <v>classical music</v>
      </c>
      <c r="V2530">
        <f t="shared" si="357"/>
        <v>6</v>
      </c>
      <c r="W2530">
        <f t="shared" si="358"/>
        <v>21</v>
      </c>
    </row>
    <row r="2531" spans="1:23" ht="30" x14ac:dyDescent="0.25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f t="shared" si="359"/>
        <v>40992.830729166664</v>
      </c>
      <c r="K2531">
        <v>1328752575</v>
      </c>
      <c r="L2531" s="14">
        <f t="shared" si="351"/>
        <v>40947.872395833328</v>
      </c>
      <c r="M2531" s="13">
        <f t="shared" si="352"/>
        <v>2012</v>
      </c>
      <c r="N2531" t="b">
        <v>0</v>
      </c>
      <c r="O2531">
        <v>76</v>
      </c>
      <c r="P2531" t="b">
        <v>1</v>
      </c>
      <c r="Q2531" t="s">
        <v>8299</v>
      </c>
      <c r="R2531" s="6">
        <f t="shared" si="353"/>
        <v>4.2833333333333334E-2</v>
      </c>
      <c r="S2531" s="10">
        <f t="shared" si="354"/>
        <v>82.328947368421055</v>
      </c>
      <c r="T2531" t="str">
        <f t="shared" si="355"/>
        <v>music/</v>
      </c>
      <c r="U2531" t="str">
        <f t="shared" si="356"/>
        <v>classical music</v>
      </c>
      <c r="V2531">
        <f t="shared" si="357"/>
        <v>6</v>
      </c>
      <c r="W2531">
        <f t="shared" si="358"/>
        <v>21</v>
      </c>
    </row>
    <row r="2532" spans="1:23" ht="45" x14ac:dyDescent="0.25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f t="shared" si="359"/>
        <v>42113.993055555555</v>
      </c>
      <c r="K2532">
        <v>1426711505</v>
      </c>
      <c r="L2532" s="14">
        <f t="shared" si="351"/>
        <v>42081.656307870369</v>
      </c>
      <c r="M2532" s="13">
        <f t="shared" si="352"/>
        <v>2015</v>
      </c>
      <c r="N2532" t="b">
        <v>0</v>
      </c>
      <c r="O2532">
        <v>48</v>
      </c>
      <c r="P2532" t="b">
        <v>1</v>
      </c>
      <c r="Q2532" t="s">
        <v>8299</v>
      </c>
      <c r="R2532" s="6">
        <f t="shared" si="353"/>
        <v>0</v>
      </c>
      <c r="S2532" s="10">
        <f t="shared" si="354"/>
        <v>135.41666666666666</v>
      </c>
      <c r="T2532" t="str">
        <f t="shared" si="355"/>
        <v>music/</v>
      </c>
      <c r="U2532" t="str">
        <f t="shared" si="356"/>
        <v>classical music</v>
      </c>
      <c r="V2532">
        <f t="shared" si="357"/>
        <v>6</v>
      </c>
      <c r="W2532">
        <f t="shared" si="358"/>
        <v>21</v>
      </c>
    </row>
    <row r="2533" spans="1:23" ht="45" x14ac:dyDescent="0.25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f t="shared" si="359"/>
        <v>42230.957638888889</v>
      </c>
      <c r="K2533">
        <v>1437668354</v>
      </c>
      <c r="L2533" s="14">
        <f t="shared" si="351"/>
        <v>42208.471689814811</v>
      </c>
      <c r="M2533" s="13">
        <f t="shared" si="352"/>
        <v>2015</v>
      </c>
      <c r="N2533" t="b">
        <v>0</v>
      </c>
      <c r="O2533">
        <v>61</v>
      </c>
      <c r="P2533" t="b">
        <v>1</v>
      </c>
      <c r="Q2533" t="s">
        <v>8299</v>
      </c>
      <c r="R2533" s="6">
        <f t="shared" si="353"/>
        <v>4.0000000000000001E-3</v>
      </c>
      <c r="S2533" s="10">
        <f t="shared" si="354"/>
        <v>74.06557377049181</v>
      </c>
      <c r="T2533" t="str">
        <f t="shared" si="355"/>
        <v>music/</v>
      </c>
      <c r="U2533" t="str">
        <f t="shared" si="356"/>
        <v>classical music</v>
      </c>
      <c r="V2533">
        <f t="shared" si="357"/>
        <v>6</v>
      </c>
      <c r="W2533">
        <f t="shared" si="358"/>
        <v>21</v>
      </c>
    </row>
    <row r="2534" spans="1:23" ht="45" x14ac:dyDescent="0.25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f t="shared" si="359"/>
        <v>41137.640810185185</v>
      </c>
      <c r="K2534">
        <v>1342556566</v>
      </c>
      <c r="L2534" s="14">
        <f t="shared" si="351"/>
        <v>41107.640810185185</v>
      </c>
      <c r="M2534" s="13">
        <f t="shared" si="352"/>
        <v>2012</v>
      </c>
      <c r="N2534" t="b">
        <v>0</v>
      </c>
      <c r="O2534">
        <v>60</v>
      </c>
      <c r="P2534" t="b">
        <v>1</v>
      </c>
      <c r="Q2534" t="s">
        <v>8299</v>
      </c>
      <c r="R2534" s="6">
        <f t="shared" si="353"/>
        <v>0.26124999999999998</v>
      </c>
      <c r="S2534" s="10">
        <f t="shared" si="354"/>
        <v>84.083333333333329</v>
      </c>
      <c r="T2534" t="str">
        <f t="shared" si="355"/>
        <v>music/</v>
      </c>
      <c r="U2534" t="str">
        <f t="shared" si="356"/>
        <v>classical music</v>
      </c>
      <c r="V2534">
        <f t="shared" si="357"/>
        <v>6</v>
      </c>
      <c r="W2534">
        <f t="shared" si="358"/>
        <v>21</v>
      </c>
    </row>
    <row r="2535" spans="1:23" ht="45" x14ac:dyDescent="0.25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f t="shared" si="359"/>
        <v>41334.542453703703</v>
      </c>
      <c r="K2535">
        <v>1359568911</v>
      </c>
      <c r="L2535" s="14">
        <f t="shared" si="351"/>
        <v>41304.542951388888</v>
      </c>
      <c r="M2535" s="13">
        <f t="shared" si="352"/>
        <v>2013</v>
      </c>
      <c r="N2535" t="b">
        <v>0</v>
      </c>
      <c r="O2535">
        <v>136</v>
      </c>
      <c r="P2535" t="b">
        <v>1</v>
      </c>
      <c r="Q2535" t="s">
        <v>8299</v>
      </c>
      <c r="R2535" s="6">
        <f t="shared" si="353"/>
        <v>0.10666666666666667</v>
      </c>
      <c r="S2535" s="10">
        <f t="shared" si="354"/>
        <v>61.029411764705884</v>
      </c>
      <c r="T2535" t="str">
        <f t="shared" si="355"/>
        <v>music/</v>
      </c>
      <c r="U2535" t="str">
        <f t="shared" si="356"/>
        <v>classical music</v>
      </c>
      <c r="V2535">
        <f t="shared" si="357"/>
        <v>6</v>
      </c>
      <c r="W2535">
        <f t="shared" si="358"/>
        <v>21</v>
      </c>
    </row>
    <row r="2536" spans="1:23" ht="45" x14ac:dyDescent="0.25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f t="shared" si="359"/>
        <v>40179.041666666664</v>
      </c>
      <c r="K2536">
        <v>1257871712</v>
      </c>
      <c r="L2536" s="14">
        <f t="shared" si="351"/>
        <v>40127.492037037031</v>
      </c>
      <c r="M2536" s="13">
        <f t="shared" si="352"/>
        <v>2009</v>
      </c>
      <c r="N2536" t="b">
        <v>0</v>
      </c>
      <c r="O2536">
        <v>14</v>
      </c>
      <c r="P2536" t="b">
        <v>1</v>
      </c>
      <c r="Q2536" t="s">
        <v>8299</v>
      </c>
      <c r="R2536" s="6">
        <f t="shared" si="353"/>
        <v>0.05</v>
      </c>
      <c r="S2536" s="10">
        <f t="shared" si="354"/>
        <v>150</v>
      </c>
      <c r="T2536" t="str">
        <f t="shared" si="355"/>
        <v>music/</v>
      </c>
      <c r="U2536" t="str">
        <f t="shared" si="356"/>
        <v>classical music</v>
      </c>
      <c r="V2536">
        <f t="shared" si="357"/>
        <v>6</v>
      </c>
      <c r="W2536">
        <f t="shared" si="358"/>
        <v>21</v>
      </c>
    </row>
    <row r="2537" spans="1:23" x14ac:dyDescent="0.25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f t="shared" si="359"/>
        <v>41974.624363425923</v>
      </c>
      <c r="K2537">
        <v>1414781945</v>
      </c>
      <c r="L2537" s="14">
        <f t="shared" si="351"/>
        <v>41943.582696759258</v>
      </c>
      <c r="M2537" s="13">
        <f t="shared" si="352"/>
        <v>2014</v>
      </c>
      <c r="N2537" t="b">
        <v>0</v>
      </c>
      <c r="O2537">
        <v>78</v>
      </c>
      <c r="P2537" t="b">
        <v>1</v>
      </c>
      <c r="Q2537" t="s">
        <v>8299</v>
      </c>
      <c r="R2537" s="6">
        <f t="shared" si="353"/>
        <v>3.7749999999999999E-2</v>
      </c>
      <c r="S2537" s="10">
        <f t="shared" si="354"/>
        <v>266.08974358974359</v>
      </c>
      <c r="T2537" t="str">
        <f t="shared" si="355"/>
        <v>music/</v>
      </c>
      <c r="U2537" t="str">
        <f t="shared" si="356"/>
        <v>classical music</v>
      </c>
      <c r="V2537">
        <f t="shared" si="357"/>
        <v>6</v>
      </c>
      <c r="W2537">
        <f t="shared" si="358"/>
        <v>21</v>
      </c>
    </row>
    <row r="2538" spans="1:23" ht="45" x14ac:dyDescent="0.25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f t="shared" si="359"/>
        <v>41484.89775462963</v>
      </c>
      <c r="K2538">
        <v>1373337166</v>
      </c>
      <c r="L2538" s="14">
        <f t="shared" si="351"/>
        <v>41463.89775462963</v>
      </c>
      <c r="M2538" s="13">
        <f t="shared" si="352"/>
        <v>2013</v>
      </c>
      <c r="N2538" t="b">
        <v>0</v>
      </c>
      <c r="O2538">
        <v>4</v>
      </c>
      <c r="P2538" t="b">
        <v>1</v>
      </c>
      <c r="Q2538" t="s">
        <v>8299</v>
      </c>
      <c r="R2538" s="6">
        <f t="shared" si="353"/>
        <v>0.16</v>
      </c>
      <c r="S2538" s="10">
        <f t="shared" si="354"/>
        <v>7.25</v>
      </c>
      <c r="T2538" t="str">
        <f t="shared" si="355"/>
        <v>music/</v>
      </c>
      <c r="U2538" t="str">
        <f t="shared" si="356"/>
        <v>classical music</v>
      </c>
      <c r="V2538">
        <f t="shared" si="357"/>
        <v>6</v>
      </c>
      <c r="W2538">
        <f t="shared" si="358"/>
        <v>21</v>
      </c>
    </row>
    <row r="2539" spans="1:23" ht="45" x14ac:dyDescent="0.25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f t="shared" si="359"/>
        <v>40756.440451388888</v>
      </c>
      <c r="K2539">
        <v>1307028855</v>
      </c>
      <c r="L2539" s="14">
        <f t="shared" si="351"/>
        <v>40696.440451388888</v>
      </c>
      <c r="M2539" s="13">
        <f t="shared" si="352"/>
        <v>2011</v>
      </c>
      <c r="N2539" t="b">
        <v>0</v>
      </c>
      <c r="O2539">
        <v>11</v>
      </c>
      <c r="P2539" t="b">
        <v>1</v>
      </c>
      <c r="Q2539" t="s">
        <v>8299</v>
      </c>
      <c r="R2539" s="6">
        <f t="shared" si="353"/>
        <v>0.1</v>
      </c>
      <c r="S2539" s="10">
        <f t="shared" si="354"/>
        <v>100</v>
      </c>
      <c r="T2539" t="str">
        <f t="shared" si="355"/>
        <v>music/</v>
      </c>
      <c r="U2539" t="str">
        <f t="shared" si="356"/>
        <v>classical music</v>
      </c>
      <c r="V2539">
        <f t="shared" si="357"/>
        <v>6</v>
      </c>
      <c r="W2539">
        <f t="shared" si="358"/>
        <v>21</v>
      </c>
    </row>
    <row r="2540" spans="1:23" ht="30" x14ac:dyDescent="0.25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f t="shared" si="359"/>
        <v>41328.999305555553</v>
      </c>
      <c r="K2540">
        <v>1359029661</v>
      </c>
      <c r="L2540" s="14">
        <f t="shared" si="351"/>
        <v>41298.301631944443</v>
      </c>
      <c r="M2540" s="13">
        <f t="shared" si="352"/>
        <v>2013</v>
      </c>
      <c r="N2540" t="b">
        <v>0</v>
      </c>
      <c r="O2540">
        <v>185</v>
      </c>
      <c r="P2540" t="b">
        <v>1</v>
      </c>
      <c r="Q2540" t="s">
        <v>8299</v>
      </c>
      <c r="R2540" s="6">
        <f t="shared" si="353"/>
        <v>0.13017611111111102</v>
      </c>
      <c r="S2540" s="10">
        <f t="shared" si="354"/>
        <v>109.96308108108107</v>
      </c>
      <c r="T2540" t="str">
        <f t="shared" si="355"/>
        <v>music/</v>
      </c>
      <c r="U2540" t="str">
        <f t="shared" si="356"/>
        <v>classical music</v>
      </c>
      <c r="V2540">
        <f t="shared" si="357"/>
        <v>6</v>
      </c>
      <c r="W2540">
        <f t="shared" si="358"/>
        <v>21</v>
      </c>
    </row>
    <row r="2541" spans="1:23" ht="45" x14ac:dyDescent="0.25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f t="shared" si="359"/>
        <v>42037.693888888891</v>
      </c>
      <c r="K2541">
        <v>1417729152</v>
      </c>
      <c r="L2541" s="14">
        <f t="shared" si="351"/>
        <v>41977.693888888891</v>
      </c>
      <c r="M2541" s="13">
        <f t="shared" si="352"/>
        <v>2014</v>
      </c>
      <c r="N2541" t="b">
        <v>0</v>
      </c>
      <c r="O2541">
        <v>59</v>
      </c>
      <c r="P2541" t="b">
        <v>1</v>
      </c>
      <c r="Q2541" t="s">
        <v>8299</v>
      </c>
      <c r="R2541" s="6">
        <f t="shared" si="353"/>
        <v>2.5000000000000001E-3</v>
      </c>
      <c r="S2541" s="10">
        <f t="shared" si="354"/>
        <v>169.91525423728814</v>
      </c>
      <c r="T2541" t="str">
        <f t="shared" si="355"/>
        <v>music/</v>
      </c>
      <c r="U2541" t="str">
        <f t="shared" si="356"/>
        <v>classical music</v>
      </c>
      <c r="V2541">
        <f t="shared" si="357"/>
        <v>6</v>
      </c>
      <c r="W2541">
        <f t="shared" si="358"/>
        <v>21</v>
      </c>
    </row>
    <row r="2542" spans="1:23" ht="45" x14ac:dyDescent="0.25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f t="shared" si="359"/>
        <v>40845.466678240737</v>
      </c>
      <c r="K2542">
        <v>1314720721</v>
      </c>
      <c r="L2542" s="14">
        <f t="shared" si="351"/>
        <v>40785.466678240737</v>
      </c>
      <c r="M2542" s="13">
        <f t="shared" si="352"/>
        <v>2011</v>
      </c>
      <c r="N2542" t="b">
        <v>0</v>
      </c>
      <c r="O2542">
        <v>27</v>
      </c>
      <c r="P2542" t="b">
        <v>1</v>
      </c>
      <c r="Q2542" t="s">
        <v>8299</v>
      </c>
      <c r="R2542" s="6">
        <f t="shared" si="353"/>
        <v>3.4000000000000002E-2</v>
      </c>
      <c r="S2542" s="10">
        <f t="shared" si="354"/>
        <v>95.740740740740748</v>
      </c>
      <c r="T2542" t="str">
        <f t="shared" si="355"/>
        <v>music/</v>
      </c>
      <c r="U2542" t="str">
        <f t="shared" si="356"/>
        <v>classical music</v>
      </c>
      <c r="V2542">
        <f t="shared" si="357"/>
        <v>6</v>
      </c>
      <c r="W2542">
        <f t="shared" si="358"/>
        <v>21</v>
      </c>
    </row>
    <row r="2543" spans="1:23" ht="45" x14ac:dyDescent="0.25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f t="shared" si="359"/>
        <v>41543.240949074076</v>
      </c>
      <c r="K2543">
        <v>1375008418</v>
      </c>
      <c r="L2543" s="14">
        <f t="shared" si="351"/>
        <v>41483.240949074076</v>
      </c>
      <c r="M2543" s="13">
        <f t="shared" si="352"/>
        <v>2013</v>
      </c>
      <c r="N2543" t="b">
        <v>0</v>
      </c>
      <c r="O2543">
        <v>63</v>
      </c>
      <c r="P2543" t="b">
        <v>1</v>
      </c>
      <c r="Q2543" t="s">
        <v>8299</v>
      </c>
      <c r="R2543" s="6">
        <f t="shared" si="353"/>
        <v>7.0285714285714285E-2</v>
      </c>
      <c r="S2543" s="10">
        <f t="shared" si="354"/>
        <v>59.460317460317462</v>
      </c>
      <c r="T2543" t="str">
        <f t="shared" si="355"/>
        <v>music/</v>
      </c>
      <c r="U2543" t="str">
        <f t="shared" si="356"/>
        <v>classical music</v>
      </c>
      <c r="V2543">
        <f t="shared" si="357"/>
        <v>6</v>
      </c>
      <c r="W2543">
        <f t="shared" si="358"/>
        <v>21</v>
      </c>
    </row>
    <row r="2544" spans="1:23" ht="45" x14ac:dyDescent="0.25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f t="shared" si="359"/>
        <v>41547.957638888889</v>
      </c>
      <c r="K2544">
        <v>1377252857</v>
      </c>
      <c r="L2544" s="14">
        <f t="shared" si="351"/>
        <v>41509.218252314815</v>
      </c>
      <c r="M2544" s="13">
        <f t="shared" si="352"/>
        <v>2013</v>
      </c>
      <c r="N2544" t="b">
        <v>0</v>
      </c>
      <c r="O2544">
        <v>13</v>
      </c>
      <c r="P2544" t="b">
        <v>1</v>
      </c>
      <c r="Q2544" t="s">
        <v>8299</v>
      </c>
      <c r="R2544" s="6">
        <f t="shared" si="353"/>
        <v>3.5714285714285712E-2</v>
      </c>
      <c r="S2544" s="10">
        <f t="shared" si="354"/>
        <v>55.769230769230766</v>
      </c>
      <c r="T2544" t="str">
        <f t="shared" si="355"/>
        <v>music/</v>
      </c>
      <c r="U2544" t="str">
        <f t="shared" si="356"/>
        <v>classical music</v>
      </c>
      <c r="V2544">
        <f t="shared" si="357"/>
        <v>6</v>
      </c>
      <c r="W2544">
        <f t="shared" si="358"/>
        <v>21</v>
      </c>
    </row>
    <row r="2545" spans="1:23" ht="45" x14ac:dyDescent="0.25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f t="shared" si="359"/>
        <v>40544.916666666664</v>
      </c>
      <c r="K2545">
        <v>1291257298</v>
      </c>
      <c r="L2545" s="14">
        <f t="shared" si="351"/>
        <v>40513.899282407401</v>
      </c>
      <c r="M2545" s="13">
        <f t="shared" si="352"/>
        <v>2010</v>
      </c>
      <c r="N2545" t="b">
        <v>0</v>
      </c>
      <c r="O2545">
        <v>13</v>
      </c>
      <c r="P2545" t="b">
        <v>1</v>
      </c>
      <c r="Q2545" t="s">
        <v>8299</v>
      </c>
      <c r="R2545" s="6">
        <f t="shared" si="353"/>
        <v>0.56399999999999995</v>
      </c>
      <c r="S2545" s="10">
        <f t="shared" si="354"/>
        <v>30.076923076923077</v>
      </c>
      <c r="T2545" t="str">
        <f t="shared" si="355"/>
        <v>music/</v>
      </c>
      <c r="U2545" t="str">
        <f t="shared" si="356"/>
        <v>classical music</v>
      </c>
      <c r="V2545">
        <f t="shared" si="357"/>
        <v>6</v>
      </c>
      <c r="W2545">
        <f t="shared" si="358"/>
        <v>21</v>
      </c>
    </row>
    <row r="2546" spans="1:23" ht="30" x14ac:dyDescent="0.25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f t="shared" si="359"/>
        <v>41098.3121412037</v>
      </c>
      <c r="K2546">
        <v>1339158569</v>
      </c>
      <c r="L2546" s="14">
        <f t="shared" si="351"/>
        <v>41068.3121412037</v>
      </c>
      <c r="M2546" s="13">
        <f t="shared" si="352"/>
        <v>2012</v>
      </c>
      <c r="N2546" t="b">
        <v>0</v>
      </c>
      <c r="O2546">
        <v>57</v>
      </c>
      <c r="P2546" t="b">
        <v>1</v>
      </c>
      <c r="Q2546" t="s">
        <v>8299</v>
      </c>
      <c r="R2546" s="6">
        <f t="shared" si="353"/>
        <v>8.2000000000000007E-3</v>
      </c>
      <c r="S2546" s="10">
        <f t="shared" si="354"/>
        <v>88.438596491228068</v>
      </c>
      <c r="T2546" t="str">
        <f t="shared" si="355"/>
        <v>music/</v>
      </c>
      <c r="U2546" t="str">
        <f t="shared" si="356"/>
        <v>classical music</v>
      </c>
      <c r="V2546">
        <f t="shared" si="357"/>
        <v>6</v>
      </c>
      <c r="W2546">
        <f t="shared" si="358"/>
        <v>21</v>
      </c>
    </row>
    <row r="2547" spans="1:23" ht="45" x14ac:dyDescent="0.25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f t="shared" si="359"/>
        <v>42061.812499999993</v>
      </c>
      <c r="K2547">
        <v>1421983138</v>
      </c>
      <c r="L2547" s="14">
        <f t="shared" si="351"/>
        <v>42026.929837962962</v>
      </c>
      <c r="M2547" s="13">
        <f t="shared" si="352"/>
        <v>2015</v>
      </c>
      <c r="N2547" t="b">
        <v>0</v>
      </c>
      <c r="O2547">
        <v>61</v>
      </c>
      <c r="P2547" t="b">
        <v>1</v>
      </c>
      <c r="Q2547" t="s">
        <v>8299</v>
      </c>
      <c r="R2547" s="6">
        <f t="shared" si="353"/>
        <v>0.95299999999999996</v>
      </c>
      <c r="S2547" s="10">
        <f t="shared" si="354"/>
        <v>64.032786885245898</v>
      </c>
      <c r="T2547" t="str">
        <f t="shared" si="355"/>
        <v>music/</v>
      </c>
      <c r="U2547" t="str">
        <f t="shared" si="356"/>
        <v>classical music</v>
      </c>
      <c r="V2547">
        <f t="shared" si="357"/>
        <v>6</v>
      </c>
      <c r="W2547">
        <f t="shared" si="358"/>
        <v>21</v>
      </c>
    </row>
    <row r="2548" spans="1:23" ht="45" x14ac:dyDescent="0.25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f t="shared" si="359"/>
        <v>41552</v>
      </c>
      <c r="K2548">
        <v>1378586179</v>
      </c>
      <c r="L2548" s="14">
        <f t="shared" si="351"/>
        <v>41524.650219907409</v>
      </c>
      <c r="M2548" s="13">
        <f t="shared" si="352"/>
        <v>2013</v>
      </c>
      <c r="N2548" t="b">
        <v>0</v>
      </c>
      <c r="O2548">
        <v>65</v>
      </c>
      <c r="P2548" t="b">
        <v>1</v>
      </c>
      <c r="Q2548" t="s">
        <v>8299</v>
      </c>
      <c r="R2548" s="6">
        <f t="shared" si="353"/>
        <v>0.11714285714285715</v>
      </c>
      <c r="S2548" s="10">
        <f t="shared" si="354"/>
        <v>60.153846153846153</v>
      </c>
      <c r="T2548" t="str">
        <f t="shared" si="355"/>
        <v>music/</v>
      </c>
      <c r="U2548" t="str">
        <f t="shared" si="356"/>
        <v>classical music</v>
      </c>
      <c r="V2548">
        <f t="shared" si="357"/>
        <v>6</v>
      </c>
      <c r="W2548">
        <f t="shared" si="358"/>
        <v>21</v>
      </c>
    </row>
    <row r="2549" spans="1:23" ht="45" x14ac:dyDescent="0.25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f t="shared" si="359"/>
        <v>41003.523182870369</v>
      </c>
      <c r="K2549">
        <v>1330972403</v>
      </c>
      <c r="L2549" s="14">
        <f t="shared" si="351"/>
        <v>40973.564849537033</v>
      </c>
      <c r="M2549" s="13">
        <f t="shared" si="352"/>
        <v>2012</v>
      </c>
      <c r="N2549" t="b">
        <v>0</v>
      </c>
      <c r="O2549">
        <v>134</v>
      </c>
      <c r="P2549" t="b">
        <v>1</v>
      </c>
      <c r="Q2549" t="s">
        <v>8299</v>
      </c>
      <c r="R2549" s="6">
        <f t="shared" si="353"/>
        <v>0.19854545454545455</v>
      </c>
      <c r="S2549" s="10">
        <f t="shared" si="354"/>
        <v>49.194029850746269</v>
      </c>
      <c r="T2549" t="str">
        <f t="shared" si="355"/>
        <v>music/</v>
      </c>
      <c r="U2549" t="str">
        <f t="shared" si="356"/>
        <v>classical music</v>
      </c>
      <c r="V2549">
        <f t="shared" si="357"/>
        <v>6</v>
      </c>
      <c r="W2549">
        <f t="shared" si="358"/>
        <v>21</v>
      </c>
    </row>
    <row r="2550" spans="1:23" ht="45" x14ac:dyDescent="0.25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f t="shared" si="359"/>
        <v>42642.977083333331</v>
      </c>
      <c r="K2550">
        <v>1473087637</v>
      </c>
      <c r="L2550" s="14">
        <f t="shared" si="351"/>
        <v>42618.417094907403</v>
      </c>
      <c r="M2550" s="13">
        <f t="shared" si="352"/>
        <v>2016</v>
      </c>
      <c r="N2550" t="b">
        <v>0</v>
      </c>
      <c r="O2550">
        <v>37</v>
      </c>
      <c r="P2550" t="b">
        <v>1</v>
      </c>
      <c r="Q2550" t="s">
        <v>8299</v>
      </c>
      <c r="R2550" s="6">
        <f t="shared" si="353"/>
        <v>1.8499999999999999E-2</v>
      </c>
      <c r="S2550" s="10">
        <f t="shared" si="354"/>
        <v>165.16216216216216</v>
      </c>
      <c r="T2550" t="str">
        <f t="shared" si="355"/>
        <v>music/</v>
      </c>
      <c r="U2550" t="str">
        <f t="shared" si="356"/>
        <v>classical music</v>
      </c>
      <c r="V2550">
        <f t="shared" si="357"/>
        <v>6</v>
      </c>
      <c r="W2550">
        <f t="shared" si="358"/>
        <v>21</v>
      </c>
    </row>
    <row r="2551" spans="1:23" ht="45" x14ac:dyDescent="0.25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f t="shared" si="359"/>
        <v>41425.5</v>
      </c>
      <c r="K2551">
        <v>1366999870</v>
      </c>
      <c r="L2551" s="14">
        <f t="shared" si="351"/>
        <v>41390.549421296295</v>
      </c>
      <c r="M2551" s="13">
        <f t="shared" si="352"/>
        <v>2013</v>
      </c>
      <c r="N2551" t="b">
        <v>0</v>
      </c>
      <c r="O2551">
        <v>37</v>
      </c>
      <c r="P2551" t="b">
        <v>1</v>
      </c>
      <c r="Q2551" t="s">
        <v>8299</v>
      </c>
      <c r="R2551" s="6">
        <f t="shared" si="353"/>
        <v>2.802547770700637E-2</v>
      </c>
      <c r="S2551" s="10">
        <f t="shared" si="354"/>
        <v>43.621621621621621</v>
      </c>
      <c r="T2551" t="str">
        <f t="shared" si="355"/>
        <v>music/</v>
      </c>
      <c r="U2551" t="str">
        <f t="shared" si="356"/>
        <v>classical music</v>
      </c>
      <c r="V2551">
        <f t="shared" si="357"/>
        <v>6</v>
      </c>
      <c r="W2551">
        <f t="shared" si="358"/>
        <v>21</v>
      </c>
    </row>
    <row r="2552" spans="1:23" ht="45" x14ac:dyDescent="0.25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f t="shared" si="359"/>
        <v>42284.957638888889</v>
      </c>
      <c r="K2552">
        <v>1439392406</v>
      </c>
      <c r="L2552" s="14">
        <f t="shared" si="351"/>
        <v>42228.425995370366</v>
      </c>
      <c r="M2552" s="13">
        <f t="shared" si="352"/>
        <v>2015</v>
      </c>
      <c r="N2552" t="b">
        <v>0</v>
      </c>
      <c r="O2552">
        <v>150</v>
      </c>
      <c r="P2552" t="b">
        <v>1</v>
      </c>
      <c r="Q2552" t="s">
        <v>8299</v>
      </c>
      <c r="R2552" s="6">
        <f t="shared" si="353"/>
        <v>8.4615384615384613E-3</v>
      </c>
      <c r="S2552" s="10">
        <f t="shared" si="354"/>
        <v>43.7</v>
      </c>
      <c r="T2552" t="str">
        <f t="shared" si="355"/>
        <v>music/</v>
      </c>
      <c r="U2552" t="str">
        <f t="shared" si="356"/>
        <v>classical music</v>
      </c>
      <c r="V2552">
        <f t="shared" si="357"/>
        <v>6</v>
      </c>
      <c r="W2552">
        <f t="shared" si="358"/>
        <v>21</v>
      </c>
    </row>
    <row r="2553" spans="1:23" ht="45" x14ac:dyDescent="0.25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f t="shared" si="359"/>
        <v>40989.658333333333</v>
      </c>
      <c r="K2553">
        <v>1329890585</v>
      </c>
      <c r="L2553" s="14">
        <f t="shared" si="351"/>
        <v>40961.043807870366</v>
      </c>
      <c r="M2553" s="13">
        <f t="shared" si="352"/>
        <v>2012</v>
      </c>
      <c r="N2553" t="b">
        <v>0</v>
      </c>
      <c r="O2553">
        <v>56</v>
      </c>
      <c r="P2553" t="b">
        <v>1</v>
      </c>
      <c r="Q2553" t="s">
        <v>8299</v>
      </c>
      <c r="R2553" s="6">
        <f t="shared" si="353"/>
        <v>2.7346938775510202E-2</v>
      </c>
      <c r="S2553" s="10">
        <f t="shared" si="354"/>
        <v>67.419642857142861</v>
      </c>
      <c r="T2553" t="str">
        <f t="shared" si="355"/>
        <v>music/</v>
      </c>
      <c r="U2553" t="str">
        <f t="shared" si="356"/>
        <v>classical music</v>
      </c>
      <c r="V2553">
        <f t="shared" si="357"/>
        <v>6</v>
      </c>
      <c r="W2553">
        <f t="shared" si="358"/>
        <v>21</v>
      </c>
    </row>
    <row r="2554" spans="1:23" ht="45" x14ac:dyDescent="0.25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f t="shared" si="359"/>
        <v>42799.601631944439</v>
      </c>
      <c r="K2554">
        <v>1486149981</v>
      </c>
      <c r="L2554" s="14">
        <f t="shared" si="351"/>
        <v>42769.601631944439</v>
      </c>
      <c r="M2554" s="13">
        <f t="shared" si="352"/>
        <v>2017</v>
      </c>
      <c r="N2554" t="b">
        <v>0</v>
      </c>
      <c r="O2554">
        <v>18</v>
      </c>
      <c r="P2554" t="b">
        <v>1</v>
      </c>
      <c r="Q2554" t="s">
        <v>8299</v>
      </c>
      <c r="R2554" s="6">
        <f t="shared" si="353"/>
        <v>6.5000000000000002E-2</v>
      </c>
      <c r="S2554" s="10">
        <f t="shared" si="354"/>
        <v>177.5</v>
      </c>
      <c r="T2554" t="str">
        <f t="shared" si="355"/>
        <v>music/</v>
      </c>
      <c r="U2554" t="str">
        <f t="shared" si="356"/>
        <v>classical music</v>
      </c>
      <c r="V2554">
        <f t="shared" si="357"/>
        <v>6</v>
      </c>
      <c r="W2554">
        <f t="shared" si="358"/>
        <v>21</v>
      </c>
    </row>
    <row r="2555" spans="1:23" ht="45" x14ac:dyDescent="0.25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f t="shared" si="359"/>
        <v>41172.990821759253</v>
      </c>
      <c r="K2555">
        <v>1343018807</v>
      </c>
      <c r="L2555" s="14">
        <f t="shared" si="351"/>
        <v>41112.990821759253</v>
      </c>
      <c r="M2555" s="13">
        <f t="shared" si="352"/>
        <v>2012</v>
      </c>
      <c r="N2555" t="b">
        <v>0</v>
      </c>
      <c r="O2555">
        <v>60</v>
      </c>
      <c r="P2555" t="b">
        <v>1</v>
      </c>
      <c r="Q2555" t="s">
        <v>8299</v>
      </c>
      <c r="R2555" s="6">
        <f t="shared" si="353"/>
        <v>0.55533333333333335</v>
      </c>
      <c r="S2555" s="10">
        <f t="shared" si="354"/>
        <v>38.883333333333333</v>
      </c>
      <c r="T2555" t="str">
        <f t="shared" si="355"/>
        <v>music/</v>
      </c>
      <c r="U2555" t="str">
        <f t="shared" si="356"/>
        <v>classical music</v>
      </c>
      <c r="V2555">
        <f t="shared" si="357"/>
        <v>6</v>
      </c>
      <c r="W2555">
        <f t="shared" si="358"/>
        <v>21</v>
      </c>
    </row>
    <row r="2556" spans="1:23" ht="45" x14ac:dyDescent="0.25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f t="shared" si="359"/>
        <v>42155.957638888889</v>
      </c>
      <c r="K2556">
        <v>1430445163</v>
      </c>
      <c r="L2556" s="14">
        <f t="shared" si="351"/>
        <v>42124.869942129626</v>
      </c>
      <c r="M2556" s="13">
        <f t="shared" si="352"/>
        <v>2015</v>
      </c>
      <c r="N2556" t="b">
        <v>0</v>
      </c>
      <c r="O2556">
        <v>67</v>
      </c>
      <c r="P2556" t="b">
        <v>1</v>
      </c>
      <c r="Q2556" t="s">
        <v>8299</v>
      </c>
      <c r="R2556" s="6">
        <f t="shared" si="353"/>
        <v>0.22800000000000001</v>
      </c>
      <c r="S2556" s="10">
        <f t="shared" si="354"/>
        <v>54.985074626865675</v>
      </c>
      <c r="T2556" t="str">
        <f t="shared" si="355"/>
        <v>music/</v>
      </c>
      <c r="U2556" t="str">
        <f t="shared" si="356"/>
        <v>classical music</v>
      </c>
      <c r="V2556">
        <f t="shared" si="357"/>
        <v>6</v>
      </c>
      <c r="W2556">
        <f t="shared" si="358"/>
        <v>21</v>
      </c>
    </row>
    <row r="2557" spans="1:23" ht="45" x14ac:dyDescent="0.25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f t="shared" si="359"/>
        <v>41057.44667824074</v>
      </c>
      <c r="K2557">
        <v>1335541393</v>
      </c>
      <c r="L2557" s="14">
        <f t="shared" si="351"/>
        <v>41026.44667824074</v>
      </c>
      <c r="M2557" s="13">
        <f t="shared" si="352"/>
        <v>2012</v>
      </c>
      <c r="N2557" t="b">
        <v>0</v>
      </c>
      <c r="O2557">
        <v>35</v>
      </c>
      <c r="P2557" t="b">
        <v>1</v>
      </c>
      <c r="Q2557" t="s">
        <v>8299</v>
      </c>
      <c r="R2557" s="6">
        <f t="shared" si="353"/>
        <v>7.3499999999999996E-2</v>
      </c>
      <c r="S2557" s="10">
        <f t="shared" si="354"/>
        <v>61.342857142857142</v>
      </c>
      <c r="T2557" t="str">
        <f t="shared" si="355"/>
        <v>music/</v>
      </c>
      <c r="U2557" t="str">
        <f t="shared" si="356"/>
        <v>classical music</v>
      </c>
      <c r="V2557">
        <f t="shared" si="357"/>
        <v>6</v>
      </c>
      <c r="W2557">
        <f t="shared" si="358"/>
        <v>21</v>
      </c>
    </row>
    <row r="2558" spans="1:23" ht="45" x14ac:dyDescent="0.25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f t="shared" si="359"/>
        <v>41267.783067129625</v>
      </c>
      <c r="K2558">
        <v>1352504857</v>
      </c>
      <c r="L2558" s="14">
        <f t="shared" si="351"/>
        <v>41222.783067129625</v>
      </c>
      <c r="M2558" s="13">
        <f t="shared" si="352"/>
        <v>2012</v>
      </c>
      <c r="N2558" t="b">
        <v>0</v>
      </c>
      <c r="O2558">
        <v>34</v>
      </c>
      <c r="P2558" t="b">
        <v>1</v>
      </c>
      <c r="Q2558" t="s">
        <v>8299</v>
      </c>
      <c r="R2558" s="6">
        <f t="shared" si="353"/>
        <v>5.5033557046979868E-2</v>
      </c>
      <c r="S2558" s="10">
        <f t="shared" si="354"/>
        <v>23.117647058823529</v>
      </c>
      <c r="T2558" t="str">
        <f t="shared" si="355"/>
        <v>music/</v>
      </c>
      <c r="U2558" t="str">
        <f t="shared" si="356"/>
        <v>classical music</v>
      </c>
      <c r="V2558">
        <f t="shared" si="357"/>
        <v>6</v>
      </c>
      <c r="W2558">
        <f t="shared" si="358"/>
        <v>21</v>
      </c>
    </row>
    <row r="2559" spans="1:23" ht="30" x14ac:dyDescent="0.25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f t="shared" si="359"/>
        <v>41774.536874999998</v>
      </c>
      <c r="K2559">
        <v>1397584386</v>
      </c>
      <c r="L2559" s="14">
        <f t="shared" si="351"/>
        <v>41744.536874999998</v>
      </c>
      <c r="M2559" s="13">
        <f t="shared" si="352"/>
        <v>2014</v>
      </c>
      <c r="N2559" t="b">
        <v>0</v>
      </c>
      <c r="O2559">
        <v>36</v>
      </c>
      <c r="P2559" t="b">
        <v>1</v>
      </c>
      <c r="Q2559" t="s">
        <v>8299</v>
      </c>
      <c r="R2559" s="6">
        <f t="shared" si="353"/>
        <v>0.18444444444444444</v>
      </c>
      <c r="S2559" s="10">
        <f t="shared" si="354"/>
        <v>29.611111111111111</v>
      </c>
      <c r="T2559" t="str">
        <f t="shared" si="355"/>
        <v>music/</v>
      </c>
      <c r="U2559" t="str">
        <f t="shared" si="356"/>
        <v>classical music</v>
      </c>
      <c r="V2559">
        <f t="shared" si="357"/>
        <v>6</v>
      </c>
      <c r="W2559">
        <f t="shared" si="358"/>
        <v>21</v>
      </c>
    </row>
    <row r="2560" spans="1:23" ht="30" x14ac:dyDescent="0.25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f t="shared" si="359"/>
        <v>42125.374305555553</v>
      </c>
      <c r="K2560">
        <v>1427747906</v>
      </c>
      <c r="L2560" s="14">
        <f t="shared" si="351"/>
        <v>42093.651689814811</v>
      </c>
      <c r="M2560" s="13">
        <f t="shared" si="352"/>
        <v>2015</v>
      </c>
      <c r="N2560" t="b">
        <v>0</v>
      </c>
      <c r="O2560">
        <v>18</v>
      </c>
      <c r="P2560" t="b">
        <v>1</v>
      </c>
      <c r="Q2560" t="s">
        <v>8299</v>
      </c>
      <c r="R2560" s="6">
        <f t="shared" si="353"/>
        <v>8.8800000000000004E-2</v>
      </c>
      <c r="S2560" s="10">
        <f t="shared" si="354"/>
        <v>75.611111111111114</v>
      </c>
      <c r="T2560" t="str">
        <f t="shared" si="355"/>
        <v>music/</v>
      </c>
      <c r="U2560" t="str">
        <f t="shared" si="356"/>
        <v>classical music</v>
      </c>
      <c r="V2560">
        <f t="shared" si="357"/>
        <v>6</v>
      </c>
      <c r="W2560">
        <f t="shared" si="358"/>
        <v>21</v>
      </c>
    </row>
    <row r="2561" spans="1:23" ht="45" x14ac:dyDescent="0.25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f t="shared" si="359"/>
        <v>40862.609027777777</v>
      </c>
      <c r="K2561">
        <v>1318539484</v>
      </c>
      <c r="L2561" s="14">
        <f t="shared" si="351"/>
        <v>40829.665324074071</v>
      </c>
      <c r="M2561" s="13">
        <f t="shared" si="352"/>
        <v>2011</v>
      </c>
      <c r="N2561" t="b">
        <v>0</v>
      </c>
      <c r="O2561">
        <v>25</v>
      </c>
      <c r="P2561" t="b">
        <v>1</v>
      </c>
      <c r="Q2561" t="s">
        <v>8299</v>
      </c>
      <c r="R2561" s="6">
        <f t="shared" si="353"/>
        <v>0.1125</v>
      </c>
      <c r="S2561" s="10">
        <f t="shared" si="354"/>
        <v>35.6</v>
      </c>
      <c r="T2561" t="str">
        <f t="shared" si="355"/>
        <v>music/</v>
      </c>
      <c r="U2561" t="str">
        <f t="shared" si="356"/>
        <v>classical music</v>
      </c>
      <c r="V2561">
        <f t="shared" si="357"/>
        <v>6</v>
      </c>
      <c r="W2561">
        <f t="shared" si="358"/>
        <v>21</v>
      </c>
    </row>
    <row r="2562" spans="1:23" ht="45" x14ac:dyDescent="0.25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f t="shared" si="359"/>
        <v>42069.742754629631</v>
      </c>
      <c r="K2562">
        <v>1423090174</v>
      </c>
      <c r="L2562" s="14">
        <f t="shared" si="351"/>
        <v>42039.742754629631</v>
      </c>
      <c r="M2562" s="13">
        <f t="shared" si="352"/>
        <v>2015</v>
      </c>
      <c r="N2562" t="b">
        <v>0</v>
      </c>
      <c r="O2562">
        <v>21</v>
      </c>
      <c r="P2562" t="b">
        <v>1</v>
      </c>
      <c r="Q2562" t="s">
        <v>8299</v>
      </c>
      <c r="R2562" s="6">
        <f t="shared" si="353"/>
        <v>1E-3</v>
      </c>
      <c r="S2562" s="10">
        <f t="shared" si="354"/>
        <v>143</v>
      </c>
      <c r="T2562" t="str">
        <f t="shared" si="355"/>
        <v>music/</v>
      </c>
      <c r="U2562" t="str">
        <f t="shared" si="356"/>
        <v>classical music</v>
      </c>
      <c r="V2562">
        <f t="shared" si="357"/>
        <v>6</v>
      </c>
      <c r="W2562">
        <f t="shared" si="358"/>
        <v>21</v>
      </c>
    </row>
    <row r="2563" spans="1:23" ht="45" x14ac:dyDescent="0.25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f t="shared" si="359"/>
        <v>42290.320474537039</v>
      </c>
      <c r="K2563">
        <v>1442148089</v>
      </c>
      <c r="L2563" s="14">
        <f t="shared" ref="L2563:L2626" si="360">(K2563/86400)+25569+(-5/24)</f>
        <v>42260.320474537039</v>
      </c>
      <c r="M2563" s="13">
        <f t="shared" ref="M2563:M2626" si="361">YEAR(L2563)</f>
        <v>2015</v>
      </c>
      <c r="N2563" t="b">
        <v>0</v>
      </c>
      <c r="O2563">
        <v>0</v>
      </c>
      <c r="P2563" t="b">
        <v>0</v>
      </c>
      <c r="Q2563" t="s">
        <v>8283</v>
      </c>
      <c r="R2563" s="6">
        <f t="shared" ref="R2563:R2626" si="362">(E2563-D2563)/D2563</f>
        <v>-1</v>
      </c>
      <c r="S2563" s="10" t="e">
        <f t="shared" ref="S2563:S2626" si="363">E2563/O2563</f>
        <v>#DIV/0!</v>
      </c>
      <c r="T2563" t="str">
        <f t="shared" ref="T2563:T2626" si="364">LEFT(Q2563,V2563)</f>
        <v>food/</v>
      </c>
      <c r="U2563" t="str">
        <f t="shared" ref="U2563:U2626" si="365">RIGHT(Q2563, W2563-V2563)</f>
        <v>food trucks</v>
      </c>
      <c r="V2563">
        <f t="shared" ref="V2563:V2626" si="366">FIND("/",Q2563)</f>
        <v>5</v>
      </c>
      <c r="W2563">
        <f t="shared" ref="W2563:W2626" si="367">LEN(Q2563)</f>
        <v>16</v>
      </c>
    </row>
    <row r="2564" spans="1:23" ht="45" x14ac:dyDescent="0.25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f t="shared" ref="J2564:J2627" si="368">(I2564/86400)+25569+(-5/24)</f>
        <v>42654.316423611112</v>
      </c>
      <c r="K2564">
        <v>1471005339</v>
      </c>
      <c r="L2564" s="14">
        <f t="shared" si="360"/>
        <v>42594.316423611112</v>
      </c>
      <c r="M2564" s="13">
        <f t="shared" si="361"/>
        <v>2016</v>
      </c>
      <c r="N2564" t="b">
        <v>0</v>
      </c>
      <c r="O2564">
        <v>3</v>
      </c>
      <c r="P2564" t="b">
        <v>0</v>
      </c>
      <c r="Q2564" t="s">
        <v>8283</v>
      </c>
      <c r="R2564" s="6">
        <f t="shared" si="362"/>
        <v>-0.99250000000000005</v>
      </c>
      <c r="S2564" s="10">
        <f t="shared" si="363"/>
        <v>25</v>
      </c>
      <c r="T2564" t="str">
        <f t="shared" si="364"/>
        <v>food/</v>
      </c>
      <c r="U2564" t="str">
        <f t="shared" si="365"/>
        <v>food trucks</v>
      </c>
      <c r="V2564">
        <f t="shared" si="366"/>
        <v>5</v>
      </c>
      <c r="W2564">
        <f t="shared" si="367"/>
        <v>16</v>
      </c>
    </row>
    <row r="2565" spans="1:23" ht="30" x14ac:dyDescent="0.25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f t="shared" si="368"/>
        <v>42214.931145833332</v>
      </c>
      <c r="K2565">
        <v>1433042451</v>
      </c>
      <c r="L2565" s="14">
        <f t="shared" si="360"/>
        <v>42154.931145833332</v>
      </c>
      <c r="M2565" s="13">
        <f t="shared" si="361"/>
        <v>2015</v>
      </c>
      <c r="N2565" t="b">
        <v>0</v>
      </c>
      <c r="O2565">
        <v>0</v>
      </c>
      <c r="P2565" t="b">
        <v>0</v>
      </c>
      <c r="Q2565" t="s">
        <v>8283</v>
      </c>
      <c r="R2565" s="6">
        <f t="shared" si="362"/>
        <v>-1</v>
      </c>
      <c r="S2565" s="10" t="e">
        <f t="shared" si="363"/>
        <v>#DIV/0!</v>
      </c>
      <c r="T2565" t="str">
        <f t="shared" si="364"/>
        <v>food/</v>
      </c>
      <c r="U2565" t="str">
        <f t="shared" si="365"/>
        <v>food trucks</v>
      </c>
      <c r="V2565">
        <f t="shared" si="366"/>
        <v>5</v>
      </c>
      <c r="W2565">
        <f t="shared" si="367"/>
        <v>16</v>
      </c>
    </row>
    <row r="2566" spans="1:23" ht="45" x14ac:dyDescent="0.25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f t="shared" si="368"/>
        <v>41851.83216435185</v>
      </c>
      <c r="K2566">
        <v>1404262699</v>
      </c>
      <c r="L2566" s="14">
        <f t="shared" si="360"/>
        <v>41821.83216435185</v>
      </c>
      <c r="M2566" s="13">
        <f t="shared" si="361"/>
        <v>2014</v>
      </c>
      <c r="N2566" t="b">
        <v>0</v>
      </c>
      <c r="O2566">
        <v>0</v>
      </c>
      <c r="P2566" t="b">
        <v>0</v>
      </c>
      <c r="Q2566" t="s">
        <v>8283</v>
      </c>
      <c r="R2566" s="6">
        <f t="shared" si="362"/>
        <v>-1</v>
      </c>
      <c r="S2566" s="10" t="e">
        <f t="shared" si="363"/>
        <v>#DIV/0!</v>
      </c>
      <c r="T2566" t="str">
        <f t="shared" si="364"/>
        <v>food/</v>
      </c>
      <c r="U2566" t="str">
        <f t="shared" si="365"/>
        <v>food trucks</v>
      </c>
      <c r="V2566">
        <f t="shared" si="366"/>
        <v>5</v>
      </c>
      <c r="W2566">
        <f t="shared" si="367"/>
        <v>16</v>
      </c>
    </row>
    <row r="2567" spans="1:23" ht="45" x14ac:dyDescent="0.25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f t="shared" si="368"/>
        <v>42499.659722222219</v>
      </c>
      <c r="K2567">
        <v>1457710589</v>
      </c>
      <c r="L2567" s="14">
        <f t="shared" si="360"/>
        <v>42440.442002314812</v>
      </c>
      <c r="M2567" s="13">
        <f t="shared" si="361"/>
        <v>2016</v>
      </c>
      <c r="N2567" t="b">
        <v>0</v>
      </c>
      <c r="O2567">
        <v>1</v>
      </c>
      <c r="P2567" t="b">
        <v>0</v>
      </c>
      <c r="Q2567" t="s">
        <v>8283</v>
      </c>
      <c r="R2567" s="6">
        <f t="shared" si="362"/>
        <v>-0.99</v>
      </c>
      <c r="S2567" s="10">
        <f t="shared" si="363"/>
        <v>100</v>
      </c>
      <c r="T2567" t="str">
        <f t="shared" si="364"/>
        <v>food/</v>
      </c>
      <c r="U2567" t="str">
        <f t="shared" si="365"/>
        <v>food trucks</v>
      </c>
      <c r="V2567">
        <f t="shared" si="366"/>
        <v>5</v>
      </c>
      <c r="W2567">
        <f t="shared" si="367"/>
        <v>16</v>
      </c>
    </row>
    <row r="2568" spans="1:23" ht="45" x14ac:dyDescent="0.25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f t="shared" si="368"/>
        <v>41872.772546296292</v>
      </c>
      <c r="K2568">
        <v>1406071948</v>
      </c>
      <c r="L2568" s="14">
        <f t="shared" si="360"/>
        <v>41842.772546296292</v>
      </c>
      <c r="M2568" s="13">
        <f t="shared" si="361"/>
        <v>2014</v>
      </c>
      <c r="N2568" t="b">
        <v>0</v>
      </c>
      <c r="O2568">
        <v>0</v>
      </c>
      <c r="P2568" t="b">
        <v>0</v>
      </c>
      <c r="Q2568" t="s">
        <v>8283</v>
      </c>
      <c r="R2568" s="6">
        <f t="shared" si="362"/>
        <v>-1</v>
      </c>
      <c r="S2568" s="10" t="e">
        <f t="shared" si="363"/>
        <v>#DIV/0!</v>
      </c>
      <c r="T2568" t="str">
        <f t="shared" si="364"/>
        <v>food/</v>
      </c>
      <c r="U2568" t="str">
        <f t="shared" si="365"/>
        <v>food trucks</v>
      </c>
      <c r="V2568">
        <f t="shared" si="366"/>
        <v>5</v>
      </c>
      <c r="W2568">
        <f t="shared" si="367"/>
        <v>16</v>
      </c>
    </row>
    <row r="2569" spans="1:23" ht="45" x14ac:dyDescent="0.25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f t="shared" si="368"/>
        <v>42117.670578703699</v>
      </c>
      <c r="K2569">
        <v>1427231138</v>
      </c>
      <c r="L2569" s="14">
        <f t="shared" si="360"/>
        <v>42087.670578703699</v>
      </c>
      <c r="M2569" s="13">
        <f t="shared" si="361"/>
        <v>2015</v>
      </c>
      <c r="N2569" t="b">
        <v>0</v>
      </c>
      <c r="O2569">
        <v>2</v>
      </c>
      <c r="P2569" t="b">
        <v>0</v>
      </c>
      <c r="Q2569" t="s">
        <v>8283</v>
      </c>
      <c r="R2569" s="6">
        <f t="shared" si="362"/>
        <v>-0.99733333333333329</v>
      </c>
      <c r="S2569" s="10">
        <f t="shared" si="363"/>
        <v>60</v>
      </c>
      <c r="T2569" t="str">
        <f t="shared" si="364"/>
        <v>food/</v>
      </c>
      <c r="U2569" t="str">
        <f t="shared" si="365"/>
        <v>food trucks</v>
      </c>
      <c r="V2569">
        <f t="shared" si="366"/>
        <v>5</v>
      </c>
      <c r="W2569">
        <f t="shared" si="367"/>
        <v>16</v>
      </c>
    </row>
    <row r="2570" spans="1:23" ht="45" x14ac:dyDescent="0.25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f t="shared" si="368"/>
        <v>42614.45826388889</v>
      </c>
      <c r="K2570">
        <v>1470153594</v>
      </c>
      <c r="L2570" s="14">
        <f t="shared" si="360"/>
        <v>42584.45826388889</v>
      </c>
      <c r="M2570" s="13">
        <f t="shared" si="361"/>
        <v>2016</v>
      </c>
      <c r="N2570" t="b">
        <v>0</v>
      </c>
      <c r="O2570">
        <v>1</v>
      </c>
      <c r="P2570" t="b">
        <v>0</v>
      </c>
      <c r="Q2570" t="s">
        <v>8283</v>
      </c>
      <c r="R2570" s="6">
        <f t="shared" si="362"/>
        <v>-0.995</v>
      </c>
      <c r="S2570" s="10">
        <f t="shared" si="363"/>
        <v>50</v>
      </c>
      <c r="T2570" t="str">
        <f t="shared" si="364"/>
        <v>food/</v>
      </c>
      <c r="U2570" t="str">
        <f t="shared" si="365"/>
        <v>food trucks</v>
      </c>
      <c r="V2570">
        <f t="shared" si="366"/>
        <v>5</v>
      </c>
      <c r="W2570">
        <f t="shared" si="367"/>
        <v>16</v>
      </c>
    </row>
    <row r="2571" spans="1:23" ht="45" x14ac:dyDescent="0.25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f t="shared" si="368"/>
        <v>42263.897129629629</v>
      </c>
      <c r="K2571">
        <v>1439865112</v>
      </c>
      <c r="L2571" s="14">
        <f t="shared" si="360"/>
        <v>42233.897129629629</v>
      </c>
      <c r="M2571" s="13">
        <f t="shared" si="361"/>
        <v>2015</v>
      </c>
      <c r="N2571" t="b">
        <v>0</v>
      </c>
      <c r="O2571">
        <v>2</v>
      </c>
      <c r="P2571" t="b">
        <v>0</v>
      </c>
      <c r="Q2571" t="s">
        <v>8283</v>
      </c>
      <c r="R2571" s="6">
        <f t="shared" si="362"/>
        <v>-0.97769230769230764</v>
      </c>
      <c r="S2571" s="10">
        <f t="shared" si="363"/>
        <v>72.5</v>
      </c>
      <c r="T2571" t="str">
        <f t="shared" si="364"/>
        <v>food/</v>
      </c>
      <c r="U2571" t="str">
        <f t="shared" si="365"/>
        <v>food trucks</v>
      </c>
      <c r="V2571">
        <f t="shared" si="366"/>
        <v>5</v>
      </c>
      <c r="W2571">
        <f t="shared" si="367"/>
        <v>16</v>
      </c>
    </row>
    <row r="2572" spans="1:23" ht="45" x14ac:dyDescent="0.25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f t="shared" si="368"/>
        <v>42774.694849537038</v>
      </c>
      <c r="K2572">
        <v>1483998035</v>
      </c>
      <c r="L2572" s="14">
        <f t="shared" si="360"/>
        <v>42744.694849537038</v>
      </c>
      <c r="M2572" s="13">
        <f t="shared" si="361"/>
        <v>2017</v>
      </c>
      <c r="N2572" t="b">
        <v>0</v>
      </c>
      <c r="O2572">
        <v>2</v>
      </c>
      <c r="P2572" t="b">
        <v>0</v>
      </c>
      <c r="Q2572" t="s">
        <v>8283</v>
      </c>
      <c r="R2572" s="6">
        <f t="shared" si="362"/>
        <v>-0.99157142857142855</v>
      </c>
      <c r="S2572" s="10">
        <f t="shared" si="363"/>
        <v>29.5</v>
      </c>
      <c r="T2572" t="str">
        <f t="shared" si="364"/>
        <v>food/</v>
      </c>
      <c r="U2572" t="str">
        <f t="shared" si="365"/>
        <v>food trucks</v>
      </c>
      <c r="V2572">
        <f t="shared" si="366"/>
        <v>5</v>
      </c>
      <c r="W2572">
        <f t="shared" si="367"/>
        <v>16</v>
      </c>
    </row>
    <row r="2573" spans="1:23" ht="45" x14ac:dyDescent="0.25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f t="shared" si="368"/>
        <v>42509.133344907408</v>
      </c>
      <c r="K2573">
        <v>1458461521</v>
      </c>
      <c r="L2573" s="14">
        <f t="shared" si="360"/>
        <v>42449.133344907408</v>
      </c>
      <c r="M2573" s="13">
        <f t="shared" si="361"/>
        <v>2016</v>
      </c>
      <c r="N2573" t="b">
        <v>0</v>
      </c>
      <c r="O2573">
        <v>4</v>
      </c>
      <c r="P2573" t="b">
        <v>0</v>
      </c>
      <c r="Q2573" t="s">
        <v>8283</v>
      </c>
      <c r="R2573" s="6">
        <f t="shared" si="362"/>
        <v>-0.99750000000000005</v>
      </c>
      <c r="S2573" s="10">
        <f t="shared" si="363"/>
        <v>62.5</v>
      </c>
      <c r="T2573" t="str">
        <f t="shared" si="364"/>
        <v>food/</v>
      </c>
      <c r="U2573" t="str">
        <f t="shared" si="365"/>
        <v>food trucks</v>
      </c>
      <c r="V2573">
        <f t="shared" si="366"/>
        <v>5</v>
      </c>
      <c r="W2573">
        <f t="shared" si="367"/>
        <v>16</v>
      </c>
    </row>
    <row r="2574" spans="1:23" ht="45" x14ac:dyDescent="0.25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f t="shared" si="368"/>
        <v>42106.911076388882</v>
      </c>
      <c r="K2574">
        <v>1426301517</v>
      </c>
      <c r="L2574" s="14">
        <f t="shared" si="360"/>
        <v>42076.911076388882</v>
      </c>
      <c r="M2574" s="13">
        <f t="shared" si="361"/>
        <v>2015</v>
      </c>
      <c r="N2574" t="b">
        <v>0</v>
      </c>
      <c r="O2574">
        <v>0</v>
      </c>
      <c r="P2574" t="b">
        <v>0</v>
      </c>
      <c r="Q2574" t="s">
        <v>8283</v>
      </c>
      <c r="R2574" s="6">
        <f t="shared" si="362"/>
        <v>-1</v>
      </c>
      <c r="S2574" s="10" t="e">
        <f t="shared" si="363"/>
        <v>#DIV/0!</v>
      </c>
      <c r="T2574" t="str">
        <f t="shared" si="364"/>
        <v>food/</v>
      </c>
      <c r="U2574" t="str">
        <f t="shared" si="365"/>
        <v>food trucks</v>
      </c>
      <c r="V2574">
        <f t="shared" si="366"/>
        <v>5</v>
      </c>
      <c r="W2574">
        <f t="shared" si="367"/>
        <v>16</v>
      </c>
    </row>
    <row r="2575" spans="1:23" ht="45" x14ac:dyDescent="0.25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f t="shared" si="368"/>
        <v>41874.383668981478</v>
      </c>
      <c r="K2575">
        <v>1404915149</v>
      </c>
      <c r="L2575" s="14">
        <f t="shared" si="360"/>
        <v>41829.383668981478</v>
      </c>
      <c r="M2575" s="13">
        <f t="shared" si="361"/>
        <v>2014</v>
      </c>
      <c r="N2575" t="b">
        <v>0</v>
      </c>
      <c r="O2575">
        <v>0</v>
      </c>
      <c r="P2575" t="b">
        <v>0</v>
      </c>
      <c r="Q2575" t="s">
        <v>8283</v>
      </c>
      <c r="R2575" s="6">
        <f t="shared" si="362"/>
        <v>-1</v>
      </c>
      <c r="S2575" s="10" t="e">
        <f t="shared" si="363"/>
        <v>#DIV/0!</v>
      </c>
      <c r="T2575" t="str">
        <f t="shared" si="364"/>
        <v>food/</v>
      </c>
      <c r="U2575" t="str">
        <f t="shared" si="365"/>
        <v>food trucks</v>
      </c>
      <c r="V2575">
        <f t="shared" si="366"/>
        <v>5</v>
      </c>
      <c r="W2575">
        <f t="shared" si="367"/>
        <v>16</v>
      </c>
    </row>
    <row r="2576" spans="1:23" ht="45" x14ac:dyDescent="0.25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f t="shared" si="368"/>
        <v>42508.617418981477</v>
      </c>
      <c r="K2576">
        <v>1461786545</v>
      </c>
      <c r="L2576" s="14">
        <f t="shared" si="360"/>
        <v>42487.617418981477</v>
      </c>
      <c r="M2576" s="13">
        <f t="shared" si="361"/>
        <v>2016</v>
      </c>
      <c r="N2576" t="b">
        <v>0</v>
      </c>
      <c r="O2576">
        <v>0</v>
      </c>
      <c r="P2576" t="b">
        <v>0</v>
      </c>
      <c r="Q2576" t="s">
        <v>8283</v>
      </c>
      <c r="R2576" s="6">
        <f t="shared" si="362"/>
        <v>-1</v>
      </c>
      <c r="S2576" s="10" t="e">
        <f t="shared" si="363"/>
        <v>#DIV/0!</v>
      </c>
      <c r="T2576" t="str">
        <f t="shared" si="364"/>
        <v>food/</v>
      </c>
      <c r="U2576" t="str">
        <f t="shared" si="365"/>
        <v>food trucks</v>
      </c>
      <c r="V2576">
        <f t="shared" si="366"/>
        <v>5</v>
      </c>
      <c r="W2576">
        <f t="shared" si="367"/>
        <v>16</v>
      </c>
    </row>
    <row r="2577" spans="1:23" ht="45" x14ac:dyDescent="0.25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f t="shared" si="368"/>
        <v>42015.900393518517</v>
      </c>
      <c r="K2577">
        <v>1418438194</v>
      </c>
      <c r="L2577" s="14">
        <f t="shared" si="360"/>
        <v>41985.900393518517</v>
      </c>
      <c r="M2577" s="13">
        <f t="shared" si="361"/>
        <v>2014</v>
      </c>
      <c r="N2577" t="b">
        <v>0</v>
      </c>
      <c r="O2577">
        <v>0</v>
      </c>
      <c r="P2577" t="b">
        <v>0</v>
      </c>
      <c r="Q2577" t="s">
        <v>8283</v>
      </c>
      <c r="R2577" s="6">
        <f t="shared" si="362"/>
        <v>-1</v>
      </c>
      <c r="S2577" s="10" t="e">
        <f t="shared" si="363"/>
        <v>#DIV/0!</v>
      </c>
      <c r="T2577" t="str">
        <f t="shared" si="364"/>
        <v>food/</v>
      </c>
      <c r="U2577" t="str">
        <f t="shared" si="365"/>
        <v>food trucks</v>
      </c>
      <c r="V2577">
        <f t="shared" si="366"/>
        <v>5</v>
      </c>
      <c r="W2577">
        <f t="shared" si="367"/>
        <v>16</v>
      </c>
    </row>
    <row r="2578" spans="1:23" ht="30" x14ac:dyDescent="0.25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f t="shared" si="368"/>
        <v>42104.759803240733</v>
      </c>
      <c r="K2578">
        <v>1424823247</v>
      </c>
      <c r="L2578" s="14">
        <f t="shared" si="360"/>
        <v>42059.801469907405</v>
      </c>
      <c r="M2578" s="13">
        <f t="shared" si="361"/>
        <v>2015</v>
      </c>
      <c r="N2578" t="b">
        <v>0</v>
      </c>
      <c r="O2578">
        <v>0</v>
      </c>
      <c r="P2578" t="b">
        <v>0</v>
      </c>
      <c r="Q2578" t="s">
        <v>8283</v>
      </c>
      <c r="R2578" s="6">
        <f t="shared" si="362"/>
        <v>-1</v>
      </c>
      <c r="S2578" s="10" t="e">
        <f t="shared" si="363"/>
        <v>#DIV/0!</v>
      </c>
      <c r="T2578" t="str">
        <f t="shared" si="364"/>
        <v>food/</v>
      </c>
      <c r="U2578" t="str">
        <f t="shared" si="365"/>
        <v>food trucks</v>
      </c>
      <c r="V2578">
        <f t="shared" si="366"/>
        <v>5</v>
      </c>
      <c r="W2578">
        <f t="shared" si="367"/>
        <v>16</v>
      </c>
    </row>
    <row r="2579" spans="1:23" ht="45" x14ac:dyDescent="0.25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f t="shared" si="368"/>
        <v>41855.612233796295</v>
      </c>
      <c r="K2579">
        <v>1405021297</v>
      </c>
      <c r="L2579" s="14">
        <f t="shared" si="360"/>
        <v>41830.612233796295</v>
      </c>
      <c r="M2579" s="13">
        <f t="shared" si="361"/>
        <v>2014</v>
      </c>
      <c r="N2579" t="b">
        <v>0</v>
      </c>
      <c r="O2579">
        <v>0</v>
      </c>
      <c r="P2579" t="b">
        <v>0</v>
      </c>
      <c r="Q2579" t="s">
        <v>8283</v>
      </c>
      <c r="R2579" s="6">
        <f t="shared" si="362"/>
        <v>-1</v>
      </c>
      <c r="S2579" s="10" t="e">
        <f t="shared" si="363"/>
        <v>#DIV/0!</v>
      </c>
      <c r="T2579" t="str">
        <f t="shared" si="364"/>
        <v>food/</v>
      </c>
      <c r="U2579" t="str">
        <f t="shared" si="365"/>
        <v>food trucks</v>
      </c>
      <c r="V2579">
        <f t="shared" si="366"/>
        <v>5</v>
      </c>
      <c r="W2579">
        <f t="shared" si="367"/>
        <v>16</v>
      </c>
    </row>
    <row r="2580" spans="1:23" ht="45" x14ac:dyDescent="0.25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f t="shared" si="368"/>
        <v>42286.499999999993</v>
      </c>
      <c r="K2580">
        <v>1440203579</v>
      </c>
      <c r="L2580" s="14">
        <f t="shared" si="360"/>
        <v>42237.814571759256</v>
      </c>
      <c r="M2580" s="13">
        <f t="shared" si="361"/>
        <v>2015</v>
      </c>
      <c r="N2580" t="b">
        <v>0</v>
      </c>
      <c r="O2580">
        <v>0</v>
      </c>
      <c r="P2580" t="b">
        <v>0</v>
      </c>
      <c r="Q2580" t="s">
        <v>8283</v>
      </c>
      <c r="R2580" s="6">
        <f t="shared" si="362"/>
        <v>-1</v>
      </c>
      <c r="S2580" s="10" t="e">
        <f t="shared" si="363"/>
        <v>#DIV/0!</v>
      </c>
      <c r="T2580" t="str">
        <f t="shared" si="364"/>
        <v>food/</v>
      </c>
      <c r="U2580" t="str">
        <f t="shared" si="365"/>
        <v>food trucks</v>
      </c>
      <c r="V2580">
        <f t="shared" si="366"/>
        <v>5</v>
      </c>
      <c r="W2580">
        <f t="shared" si="367"/>
        <v>16</v>
      </c>
    </row>
    <row r="2581" spans="1:23" ht="45" x14ac:dyDescent="0.25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f t="shared" si="368"/>
        <v>41897.621562499997</v>
      </c>
      <c r="K2581">
        <v>1405626903</v>
      </c>
      <c r="L2581" s="14">
        <f t="shared" si="360"/>
        <v>41837.621562499997</v>
      </c>
      <c r="M2581" s="13">
        <f t="shared" si="361"/>
        <v>2014</v>
      </c>
      <c r="N2581" t="b">
        <v>0</v>
      </c>
      <c r="O2581">
        <v>12</v>
      </c>
      <c r="P2581" t="b">
        <v>0</v>
      </c>
      <c r="Q2581" t="s">
        <v>8283</v>
      </c>
      <c r="R2581" s="6">
        <f t="shared" si="362"/>
        <v>-0.99861500000000003</v>
      </c>
      <c r="S2581" s="10">
        <f t="shared" si="363"/>
        <v>23.083333333333332</v>
      </c>
      <c r="T2581" t="str">
        <f t="shared" si="364"/>
        <v>food/</v>
      </c>
      <c r="U2581" t="str">
        <f t="shared" si="365"/>
        <v>food trucks</v>
      </c>
      <c r="V2581">
        <f t="shared" si="366"/>
        <v>5</v>
      </c>
      <c r="W2581">
        <f t="shared" si="367"/>
        <v>16</v>
      </c>
    </row>
    <row r="2582" spans="1:23" ht="45" x14ac:dyDescent="0.25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f t="shared" si="368"/>
        <v>42139.916666666664</v>
      </c>
      <c r="K2582">
        <v>1429170603</v>
      </c>
      <c r="L2582" s="14">
        <f t="shared" si="360"/>
        <v>42110.118090277778</v>
      </c>
      <c r="M2582" s="13">
        <f t="shared" si="361"/>
        <v>2015</v>
      </c>
      <c r="N2582" t="b">
        <v>0</v>
      </c>
      <c r="O2582">
        <v>2</v>
      </c>
      <c r="P2582" t="b">
        <v>0</v>
      </c>
      <c r="Q2582" t="s">
        <v>8283</v>
      </c>
      <c r="R2582" s="6">
        <f t="shared" si="362"/>
        <v>-0.99399999999999999</v>
      </c>
      <c r="S2582" s="10">
        <f t="shared" si="363"/>
        <v>25.5</v>
      </c>
      <c r="T2582" t="str">
        <f t="shared" si="364"/>
        <v>food/</v>
      </c>
      <c r="U2582" t="str">
        <f t="shared" si="365"/>
        <v>food trucks</v>
      </c>
      <c r="V2582">
        <f t="shared" si="366"/>
        <v>5</v>
      </c>
      <c r="W2582">
        <f t="shared" si="367"/>
        <v>16</v>
      </c>
    </row>
    <row r="2583" spans="1:23" ht="45" x14ac:dyDescent="0.25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f t="shared" si="368"/>
        <v>42324.461782407401</v>
      </c>
      <c r="K2583">
        <v>1445094298</v>
      </c>
      <c r="L2583" s="14">
        <f t="shared" si="360"/>
        <v>42294.420115740737</v>
      </c>
      <c r="M2583" s="13">
        <f t="shared" si="361"/>
        <v>2015</v>
      </c>
      <c r="N2583" t="b">
        <v>0</v>
      </c>
      <c r="O2583">
        <v>11</v>
      </c>
      <c r="P2583" t="b">
        <v>0</v>
      </c>
      <c r="Q2583" t="s">
        <v>8283</v>
      </c>
      <c r="R2583" s="6">
        <f t="shared" si="362"/>
        <v>-0.89400000000000002</v>
      </c>
      <c r="S2583" s="10">
        <f t="shared" si="363"/>
        <v>48.18181818181818</v>
      </c>
      <c r="T2583" t="str">
        <f t="shared" si="364"/>
        <v>food/</v>
      </c>
      <c r="U2583" t="str">
        <f t="shared" si="365"/>
        <v>food trucks</v>
      </c>
      <c r="V2583">
        <f t="shared" si="366"/>
        <v>5</v>
      </c>
      <c r="W2583">
        <f t="shared" si="367"/>
        <v>16</v>
      </c>
    </row>
    <row r="2584" spans="1:23" ht="30" x14ac:dyDescent="0.25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f t="shared" si="368"/>
        <v>42672.780486111107</v>
      </c>
      <c r="K2584">
        <v>1475192634</v>
      </c>
      <c r="L2584" s="14">
        <f t="shared" si="360"/>
        <v>42642.780486111107</v>
      </c>
      <c r="M2584" s="13">
        <f t="shared" si="361"/>
        <v>2016</v>
      </c>
      <c r="N2584" t="b">
        <v>0</v>
      </c>
      <c r="O2584">
        <v>1</v>
      </c>
      <c r="P2584" t="b">
        <v>0</v>
      </c>
      <c r="Q2584" t="s">
        <v>8283</v>
      </c>
      <c r="R2584" s="6">
        <f t="shared" si="362"/>
        <v>-0.99998888888888893</v>
      </c>
      <c r="S2584" s="10">
        <f t="shared" si="363"/>
        <v>1</v>
      </c>
      <c r="T2584" t="str">
        <f t="shared" si="364"/>
        <v>food/</v>
      </c>
      <c r="U2584" t="str">
        <f t="shared" si="365"/>
        <v>food trucks</v>
      </c>
      <c r="V2584">
        <f t="shared" si="366"/>
        <v>5</v>
      </c>
      <c r="W2584">
        <f t="shared" si="367"/>
        <v>16</v>
      </c>
    </row>
    <row r="2585" spans="1:23" ht="30" x14ac:dyDescent="0.25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f t="shared" si="368"/>
        <v>42079.519444444442</v>
      </c>
      <c r="K2585">
        <v>1421346480</v>
      </c>
      <c r="L2585" s="14">
        <f t="shared" si="360"/>
        <v>42019.561111111114</v>
      </c>
      <c r="M2585" s="13">
        <f t="shared" si="361"/>
        <v>2015</v>
      </c>
      <c r="N2585" t="b">
        <v>0</v>
      </c>
      <c r="O2585">
        <v>5</v>
      </c>
      <c r="P2585" t="b">
        <v>0</v>
      </c>
      <c r="Q2585" t="s">
        <v>8283</v>
      </c>
      <c r="R2585" s="6">
        <f t="shared" si="362"/>
        <v>-0.995</v>
      </c>
      <c r="S2585" s="10">
        <f t="shared" si="363"/>
        <v>1</v>
      </c>
      <c r="T2585" t="str">
        <f t="shared" si="364"/>
        <v>food/</v>
      </c>
      <c r="U2585" t="str">
        <f t="shared" si="365"/>
        <v>food trucks</v>
      </c>
      <c r="V2585">
        <f t="shared" si="366"/>
        <v>5</v>
      </c>
      <c r="W2585">
        <f t="shared" si="367"/>
        <v>16</v>
      </c>
    </row>
    <row r="2586" spans="1:23" ht="30" x14ac:dyDescent="0.25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f t="shared" si="368"/>
        <v>42169.964918981474</v>
      </c>
      <c r="K2586">
        <v>1431749369</v>
      </c>
      <c r="L2586" s="14">
        <f t="shared" si="360"/>
        <v>42139.964918981474</v>
      </c>
      <c r="M2586" s="13">
        <f t="shared" si="361"/>
        <v>2015</v>
      </c>
      <c r="N2586" t="b">
        <v>0</v>
      </c>
      <c r="O2586">
        <v>0</v>
      </c>
      <c r="P2586" t="b">
        <v>0</v>
      </c>
      <c r="Q2586" t="s">
        <v>8283</v>
      </c>
      <c r="R2586" s="6">
        <f t="shared" si="362"/>
        <v>-1</v>
      </c>
      <c r="S2586" s="10" t="e">
        <f t="shared" si="363"/>
        <v>#DIV/0!</v>
      </c>
      <c r="T2586" t="str">
        <f t="shared" si="364"/>
        <v>food/</v>
      </c>
      <c r="U2586" t="str">
        <f t="shared" si="365"/>
        <v>food trucks</v>
      </c>
      <c r="V2586">
        <f t="shared" si="366"/>
        <v>5</v>
      </c>
      <c r="W2586">
        <f t="shared" si="367"/>
        <v>16</v>
      </c>
    </row>
    <row r="2587" spans="1:23" ht="45" x14ac:dyDescent="0.25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f t="shared" si="368"/>
        <v>41825.754999999997</v>
      </c>
      <c r="K2587">
        <v>1402009632</v>
      </c>
      <c r="L2587" s="14">
        <f t="shared" si="360"/>
        <v>41795.754999999997</v>
      </c>
      <c r="M2587" s="13">
        <f t="shared" si="361"/>
        <v>2014</v>
      </c>
      <c r="N2587" t="b">
        <v>0</v>
      </c>
      <c r="O2587">
        <v>1</v>
      </c>
      <c r="P2587" t="b">
        <v>0</v>
      </c>
      <c r="Q2587" t="s">
        <v>8283</v>
      </c>
      <c r="R2587" s="6">
        <f t="shared" si="362"/>
        <v>-0.99833333333333329</v>
      </c>
      <c r="S2587" s="10">
        <f t="shared" si="363"/>
        <v>50</v>
      </c>
      <c r="T2587" t="str">
        <f t="shared" si="364"/>
        <v>food/</v>
      </c>
      <c r="U2587" t="str">
        <f t="shared" si="365"/>
        <v>food trucks</v>
      </c>
      <c r="V2587">
        <f t="shared" si="366"/>
        <v>5</v>
      </c>
      <c r="W2587">
        <f t="shared" si="367"/>
        <v>16</v>
      </c>
    </row>
    <row r="2588" spans="1:23" ht="30" x14ac:dyDescent="0.25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f t="shared" si="368"/>
        <v>42363.121944444443</v>
      </c>
      <c r="K2588">
        <v>1448438136</v>
      </c>
      <c r="L2588" s="14">
        <f t="shared" si="360"/>
        <v>42333.121944444443</v>
      </c>
      <c r="M2588" s="13">
        <f t="shared" si="361"/>
        <v>2015</v>
      </c>
      <c r="N2588" t="b">
        <v>0</v>
      </c>
      <c r="O2588">
        <v>1</v>
      </c>
      <c r="P2588" t="b">
        <v>0</v>
      </c>
      <c r="Q2588" t="s">
        <v>8283</v>
      </c>
      <c r="R2588" s="6">
        <f t="shared" si="362"/>
        <v>-0.99833333333333329</v>
      </c>
      <c r="S2588" s="10">
        <f t="shared" si="363"/>
        <v>5</v>
      </c>
      <c r="T2588" t="str">
        <f t="shared" si="364"/>
        <v>food/</v>
      </c>
      <c r="U2588" t="str">
        <f t="shared" si="365"/>
        <v>food trucks</v>
      </c>
      <c r="V2588">
        <f t="shared" si="366"/>
        <v>5</v>
      </c>
      <c r="W2588">
        <f t="shared" si="367"/>
        <v>16</v>
      </c>
    </row>
    <row r="2589" spans="1:23" ht="45" x14ac:dyDescent="0.25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f t="shared" si="368"/>
        <v>42368.467048611106</v>
      </c>
      <c r="K2589">
        <v>1448899953</v>
      </c>
      <c r="L2589" s="14">
        <f t="shared" si="360"/>
        <v>42338.467048611106</v>
      </c>
      <c r="M2589" s="13">
        <f t="shared" si="361"/>
        <v>2015</v>
      </c>
      <c r="N2589" t="b">
        <v>0</v>
      </c>
      <c r="O2589">
        <v>6</v>
      </c>
      <c r="P2589" t="b">
        <v>0</v>
      </c>
      <c r="Q2589" t="s">
        <v>8283</v>
      </c>
      <c r="R2589" s="6">
        <f t="shared" si="362"/>
        <v>-0.97565999999999997</v>
      </c>
      <c r="S2589" s="10">
        <f t="shared" si="363"/>
        <v>202.83333333333334</v>
      </c>
      <c r="T2589" t="str">
        <f t="shared" si="364"/>
        <v>food/</v>
      </c>
      <c r="U2589" t="str">
        <f t="shared" si="365"/>
        <v>food trucks</v>
      </c>
      <c r="V2589">
        <f t="shared" si="366"/>
        <v>5</v>
      </c>
      <c r="W2589">
        <f t="shared" si="367"/>
        <v>16</v>
      </c>
    </row>
    <row r="2590" spans="1:23" ht="45" x14ac:dyDescent="0.25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f t="shared" si="368"/>
        <v>42094.343055555553</v>
      </c>
      <c r="K2590">
        <v>1423325626</v>
      </c>
      <c r="L2590" s="14">
        <f t="shared" si="360"/>
        <v>42042.467893518515</v>
      </c>
      <c r="M2590" s="13">
        <f t="shared" si="361"/>
        <v>2015</v>
      </c>
      <c r="N2590" t="b">
        <v>0</v>
      </c>
      <c r="O2590">
        <v>8</v>
      </c>
      <c r="P2590" t="b">
        <v>0</v>
      </c>
      <c r="Q2590" t="s">
        <v>8283</v>
      </c>
      <c r="R2590" s="6">
        <f t="shared" si="362"/>
        <v>-0.96116666666666661</v>
      </c>
      <c r="S2590" s="10">
        <f t="shared" si="363"/>
        <v>29.125</v>
      </c>
      <c r="T2590" t="str">
        <f t="shared" si="364"/>
        <v>food/</v>
      </c>
      <c r="U2590" t="str">
        <f t="shared" si="365"/>
        <v>food trucks</v>
      </c>
      <c r="V2590">
        <f t="shared" si="366"/>
        <v>5</v>
      </c>
      <c r="W2590">
        <f t="shared" si="367"/>
        <v>16</v>
      </c>
    </row>
    <row r="2591" spans="1:23" ht="45" x14ac:dyDescent="0.25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f t="shared" si="368"/>
        <v>42452.286192129628</v>
      </c>
      <c r="K2591">
        <v>1456145527</v>
      </c>
      <c r="L2591" s="14">
        <f t="shared" si="360"/>
        <v>42422.327858796292</v>
      </c>
      <c r="M2591" s="13">
        <f t="shared" si="361"/>
        <v>2016</v>
      </c>
      <c r="N2591" t="b">
        <v>0</v>
      </c>
      <c r="O2591">
        <v>1</v>
      </c>
      <c r="P2591" t="b">
        <v>0</v>
      </c>
      <c r="Q2591" t="s">
        <v>8283</v>
      </c>
      <c r="R2591" s="6">
        <f t="shared" si="362"/>
        <v>-0.99990000000000001</v>
      </c>
      <c r="S2591" s="10">
        <f t="shared" si="363"/>
        <v>5</v>
      </c>
      <c r="T2591" t="str">
        <f t="shared" si="364"/>
        <v>food/</v>
      </c>
      <c r="U2591" t="str">
        <f t="shared" si="365"/>
        <v>food trucks</v>
      </c>
      <c r="V2591">
        <f t="shared" si="366"/>
        <v>5</v>
      </c>
      <c r="W2591">
        <f t="shared" si="367"/>
        <v>16</v>
      </c>
    </row>
    <row r="2592" spans="1:23" ht="45" x14ac:dyDescent="0.25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f t="shared" si="368"/>
        <v>42395.380752314813</v>
      </c>
      <c r="K2592">
        <v>1453212497</v>
      </c>
      <c r="L2592" s="14">
        <f t="shared" si="360"/>
        <v>42388.380752314813</v>
      </c>
      <c r="M2592" s="13">
        <f t="shared" si="361"/>
        <v>2016</v>
      </c>
      <c r="N2592" t="b">
        <v>0</v>
      </c>
      <c r="O2592">
        <v>0</v>
      </c>
      <c r="P2592" t="b">
        <v>0</v>
      </c>
      <c r="Q2592" t="s">
        <v>8283</v>
      </c>
      <c r="R2592" s="6">
        <f t="shared" si="362"/>
        <v>-1</v>
      </c>
      <c r="S2592" s="10" t="e">
        <f t="shared" si="363"/>
        <v>#DIV/0!</v>
      </c>
      <c r="T2592" t="str">
        <f t="shared" si="364"/>
        <v>food/</v>
      </c>
      <c r="U2592" t="str">
        <f t="shared" si="365"/>
        <v>food trucks</v>
      </c>
      <c r="V2592">
        <f t="shared" si="366"/>
        <v>5</v>
      </c>
      <c r="W2592">
        <f t="shared" si="367"/>
        <v>16</v>
      </c>
    </row>
    <row r="2593" spans="1:23" ht="45" x14ac:dyDescent="0.25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f t="shared" si="368"/>
        <v>42442.656527777777</v>
      </c>
      <c r="K2593">
        <v>1452721524</v>
      </c>
      <c r="L2593" s="14">
        <f t="shared" si="360"/>
        <v>42382.698194444441</v>
      </c>
      <c r="M2593" s="13">
        <f t="shared" si="361"/>
        <v>2016</v>
      </c>
      <c r="N2593" t="b">
        <v>0</v>
      </c>
      <c r="O2593">
        <v>2</v>
      </c>
      <c r="P2593" t="b">
        <v>0</v>
      </c>
      <c r="Q2593" t="s">
        <v>8283</v>
      </c>
      <c r="R2593" s="6">
        <f t="shared" si="362"/>
        <v>-0.98266666666666669</v>
      </c>
      <c r="S2593" s="10">
        <f t="shared" si="363"/>
        <v>13</v>
      </c>
      <c r="T2593" t="str">
        <f t="shared" si="364"/>
        <v>food/</v>
      </c>
      <c r="U2593" t="str">
        <f t="shared" si="365"/>
        <v>food trucks</v>
      </c>
      <c r="V2593">
        <f t="shared" si="366"/>
        <v>5</v>
      </c>
      <c r="W2593">
        <f t="shared" si="367"/>
        <v>16</v>
      </c>
    </row>
    <row r="2594" spans="1:23" ht="45" x14ac:dyDescent="0.25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f t="shared" si="368"/>
        <v>41917.592835648145</v>
      </c>
      <c r="K2594">
        <v>1409944421</v>
      </c>
      <c r="L2594" s="14">
        <f t="shared" si="360"/>
        <v>41887.592835648145</v>
      </c>
      <c r="M2594" s="13">
        <f t="shared" si="361"/>
        <v>2014</v>
      </c>
      <c r="N2594" t="b">
        <v>0</v>
      </c>
      <c r="O2594">
        <v>1</v>
      </c>
      <c r="P2594" t="b">
        <v>0</v>
      </c>
      <c r="Q2594" t="s">
        <v>8283</v>
      </c>
      <c r="R2594" s="6">
        <f t="shared" si="362"/>
        <v>-0.99833333333333329</v>
      </c>
      <c r="S2594" s="10">
        <f t="shared" si="363"/>
        <v>50</v>
      </c>
      <c r="T2594" t="str">
        <f t="shared" si="364"/>
        <v>food/</v>
      </c>
      <c r="U2594" t="str">
        <f t="shared" si="365"/>
        <v>food trucks</v>
      </c>
      <c r="V2594">
        <f t="shared" si="366"/>
        <v>5</v>
      </c>
      <c r="W2594">
        <f t="shared" si="367"/>
        <v>16</v>
      </c>
    </row>
    <row r="2595" spans="1:23" ht="45" x14ac:dyDescent="0.25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f t="shared" si="368"/>
        <v>42119.636874999997</v>
      </c>
      <c r="K2595">
        <v>1427401026</v>
      </c>
      <c r="L2595" s="14">
        <f t="shared" si="360"/>
        <v>42089.636874999997</v>
      </c>
      <c r="M2595" s="13">
        <f t="shared" si="361"/>
        <v>2015</v>
      </c>
      <c r="N2595" t="b">
        <v>0</v>
      </c>
      <c r="O2595">
        <v>0</v>
      </c>
      <c r="P2595" t="b">
        <v>0</v>
      </c>
      <c r="Q2595" t="s">
        <v>8283</v>
      </c>
      <c r="R2595" s="6">
        <f t="shared" si="362"/>
        <v>-1</v>
      </c>
      <c r="S2595" s="10" t="e">
        <f t="shared" si="363"/>
        <v>#DIV/0!</v>
      </c>
      <c r="T2595" t="str">
        <f t="shared" si="364"/>
        <v>food/</v>
      </c>
      <c r="U2595" t="str">
        <f t="shared" si="365"/>
        <v>food trucks</v>
      </c>
      <c r="V2595">
        <f t="shared" si="366"/>
        <v>5</v>
      </c>
      <c r="W2595">
        <f t="shared" si="367"/>
        <v>16</v>
      </c>
    </row>
    <row r="2596" spans="1:23" ht="45" x14ac:dyDescent="0.25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f t="shared" si="368"/>
        <v>41858.759583333333</v>
      </c>
      <c r="K2596">
        <v>1404861228</v>
      </c>
      <c r="L2596" s="14">
        <f t="shared" si="360"/>
        <v>41828.759583333333</v>
      </c>
      <c r="M2596" s="13">
        <f t="shared" si="361"/>
        <v>2014</v>
      </c>
      <c r="N2596" t="b">
        <v>0</v>
      </c>
      <c r="O2596">
        <v>1</v>
      </c>
      <c r="P2596" t="b">
        <v>0</v>
      </c>
      <c r="Q2596" t="s">
        <v>8283</v>
      </c>
      <c r="R2596" s="6">
        <f t="shared" si="362"/>
        <v>-0.99998750000000003</v>
      </c>
      <c r="S2596" s="10">
        <f t="shared" si="363"/>
        <v>1</v>
      </c>
      <c r="T2596" t="str">
        <f t="shared" si="364"/>
        <v>food/</v>
      </c>
      <c r="U2596" t="str">
        <f t="shared" si="365"/>
        <v>food trucks</v>
      </c>
      <c r="V2596">
        <f t="shared" si="366"/>
        <v>5</v>
      </c>
      <c r="W2596">
        <f t="shared" si="367"/>
        <v>16</v>
      </c>
    </row>
    <row r="2597" spans="1:23" ht="30" x14ac:dyDescent="0.25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f t="shared" si="368"/>
        <v>42790.035879629628</v>
      </c>
      <c r="K2597">
        <v>1485323500</v>
      </c>
      <c r="L2597" s="14">
        <f t="shared" si="360"/>
        <v>42760.035879629628</v>
      </c>
      <c r="M2597" s="13">
        <f t="shared" si="361"/>
        <v>2017</v>
      </c>
      <c r="N2597" t="b">
        <v>0</v>
      </c>
      <c r="O2597">
        <v>19</v>
      </c>
      <c r="P2597" t="b">
        <v>0</v>
      </c>
      <c r="Q2597" t="s">
        <v>8283</v>
      </c>
      <c r="R2597" s="6">
        <f t="shared" si="362"/>
        <v>-0.8783333333333333</v>
      </c>
      <c r="S2597" s="10">
        <f t="shared" si="363"/>
        <v>96.05263157894737</v>
      </c>
      <c r="T2597" t="str">
        <f t="shared" si="364"/>
        <v>food/</v>
      </c>
      <c r="U2597" t="str">
        <f t="shared" si="365"/>
        <v>food trucks</v>
      </c>
      <c r="V2597">
        <f t="shared" si="366"/>
        <v>5</v>
      </c>
      <c r="W2597">
        <f t="shared" si="367"/>
        <v>16</v>
      </c>
    </row>
    <row r="2598" spans="1:23" ht="45" x14ac:dyDescent="0.25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f t="shared" si="368"/>
        <v>41858.45612268518</v>
      </c>
      <c r="K2598">
        <v>1404835009</v>
      </c>
      <c r="L2598" s="14">
        <f t="shared" si="360"/>
        <v>41828.45612268518</v>
      </c>
      <c r="M2598" s="13">
        <f t="shared" si="361"/>
        <v>2014</v>
      </c>
      <c r="N2598" t="b">
        <v>0</v>
      </c>
      <c r="O2598">
        <v>27</v>
      </c>
      <c r="P2598" t="b">
        <v>0</v>
      </c>
      <c r="Q2598" t="s">
        <v>8283</v>
      </c>
      <c r="R2598" s="6">
        <f t="shared" si="362"/>
        <v>-0.76411428571428575</v>
      </c>
      <c r="S2598" s="10">
        <f t="shared" si="363"/>
        <v>305.77777777777777</v>
      </c>
      <c r="T2598" t="str">
        <f t="shared" si="364"/>
        <v>food/</v>
      </c>
      <c r="U2598" t="str">
        <f t="shared" si="365"/>
        <v>food trucks</v>
      </c>
      <c r="V2598">
        <f t="shared" si="366"/>
        <v>5</v>
      </c>
      <c r="W2598">
        <f t="shared" si="367"/>
        <v>16</v>
      </c>
    </row>
    <row r="2599" spans="1:23" ht="45" x14ac:dyDescent="0.25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f t="shared" si="368"/>
        <v>42540.133298611108</v>
      </c>
      <c r="K2599">
        <v>1463731917</v>
      </c>
      <c r="L2599" s="14">
        <f t="shared" si="360"/>
        <v>42510.133298611108</v>
      </c>
      <c r="M2599" s="13">
        <f t="shared" si="361"/>
        <v>2016</v>
      </c>
      <c r="N2599" t="b">
        <v>0</v>
      </c>
      <c r="O2599">
        <v>7</v>
      </c>
      <c r="P2599" t="b">
        <v>0</v>
      </c>
      <c r="Q2599" t="s">
        <v>8283</v>
      </c>
      <c r="R2599" s="6">
        <f t="shared" si="362"/>
        <v>-0.94333333333333336</v>
      </c>
      <c r="S2599" s="10">
        <f t="shared" si="363"/>
        <v>12.142857142857142</v>
      </c>
      <c r="T2599" t="str">
        <f t="shared" si="364"/>
        <v>food/</v>
      </c>
      <c r="U2599" t="str">
        <f t="shared" si="365"/>
        <v>food trucks</v>
      </c>
      <c r="V2599">
        <f t="shared" si="366"/>
        <v>5</v>
      </c>
      <c r="W2599">
        <f t="shared" si="367"/>
        <v>16</v>
      </c>
    </row>
    <row r="2600" spans="1:23" ht="30" x14ac:dyDescent="0.25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f t="shared" si="368"/>
        <v>42270.631956018515</v>
      </c>
      <c r="K2600">
        <v>1440447001</v>
      </c>
      <c r="L2600" s="14">
        <f t="shared" si="360"/>
        <v>42240.631956018515</v>
      </c>
      <c r="M2600" s="13">
        <f t="shared" si="361"/>
        <v>2015</v>
      </c>
      <c r="N2600" t="b">
        <v>0</v>
      </c>
      <c r="O2600">
        <v>14</v>
      </c>
      <c r="P2600" t="b">
        <v>0</v>
      </c>
      <c r="Q2600" t="s">
        <v>8283</v>
      </c>
      <c r="R2600" s="6">
        <f t="shared" si="362"/>
        <v>-0.61</v>
      </c>
      <c r="S2600" s="10">
        <f t="shared" si="363"/>
        <v>83.571428571428569</v>
      </c>
      <c r="T2600" t="str">
        <f t="shared" si="364"/>
        <v>food/</v>
      </c>
      <c r="U2600" t="str">
        <f t="shared" si="365"/>
        <v>food trucks</v>
      </c>
      <c r="V2600">
        <f t="shared" si="366"/>
        <v>5</v>
      </c>
      <c r="W2600">
        <f t="shared" si="367"/>
        <v>16</v>
      </c>
    </row>
    <row r="2601" spans="1:23" ht="30" x14ac:dyDescent="0.25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f t="shared" si="368"/>
        <v>41854.545682870368</v>
      </c>
      <c r="K2601">
        <v>1403201147</v>
      </c>
      <c r="L2601" s="14">
        <f t="shared" si="360"/>
        <v>41809.545682870368</v>
      </c>
      <c r="M2601" s="13">
        <f t="shared" si="361"/>
        <v>2014</v>
      </c>
      <c r="N2601" t="b">
        <v>0</v>
      </c>
      <c r="O2601">
        <v>5</v>
      </c>
      <c r="P2601" t="b">
        <v>0</v>
      </c>
      <c r="Q2601" t="s">
        <v>8283</v>
      </c>
      <c r="R2601" s="6">
        <f t="shared" si="362"/>
        <v>-0.99004534896582241</v>
      </c>
      <c r="S2601" s="10">
        <f t="shared" si="363"/>
        <v>18</v>
      </c>
      <c r="T2601" t="str">
        <f t="shared" si="364"/>
        <v>food/</v>
      </c>
      <c r="U2601" t="str">
        <f t="shared" si="365"/>
        <v>food trucks</v>
      </c>
      <c r="V2601">
        <f t="shared" si="366"/>
        <v>5</v>
      </c>
      <c r="W2601">
        <f t="shared" si="367"/>
        <v>16</v>
      </c>
    </row>
    <row r="2602" spans="1:23" ht="30" x14ac:dyDescent="0.25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f t="shared" si="368"/>
        <v>42454.650462962956</v>
      </c>
      <c r="K2602">
        <v>1453757800</v>
      </c>
      <c r="L2602" s="14">
        <f t="shared" si="360"/>
        <v>42394.692129629628</v>
      </c>
      <c r="M2602" s="13">
        <f t="shared" si="361"/>
        <v>2016</v>
      </c>
      <c r="N2602" t="b">
        <v>0</v>
      </c>
      <c r="O2602">
        <v>30</v>
      </c>
      <c r="P2602" t="b">
        <v>0</v>
      </c>
      <c r="Q2602" t="s">
        <v>8283</v>
      </c>
      <c r="R2602" s="6">
        <f t="shared" si="362"/>
        <v>-0.93067999999999995</v>
      </c>
      <c r="S2602" s="10">
        <f t="shared" si="363"/>
        <v>115.53333333333333</v>
      </c>
      <c r="T2602" t="str">
        <f t="shared" si="364"/>
        <v>food/</v>
      </c>
      <c r="U2602" t="str">
        <f t="shared" si="365"/>
        <v>food trucks</v>
      </c>
      <c r="V2602">
        <f t="shared" si="366"/>
        <v>5</v>
      </c>
      <c r="W2602">
        <f t="shared" si="367"/>
        <v>16</v>
      </c>
    </row>
    <row r="2603" spans="1:23" ht="45" x14ac:dyDescent="0.25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f t="shared" si="368"/>
        <v>41164.957638888889</v>
      </c>
      <c r="K2603">
        <v>1346276349</v>
      </c>
      <c r="L2603" s="14">
        <f t="shared" si="360"/>
        <v>41150.693854166668</v>
      </c>
      <c r="M2603" s="13">
        <f t="shared" si="361"/>
        <v>2012</v>
      </c>
      <c r="N2603" t="b">
        <v>1</v>
      </c>
      <c r="O2603">
        <v>151</v>
      </c>
      <c r="P2603" t="b">
        <v>1</v>
      </c>
      <c r="Q2603" t="s">
        <v>8300</v>
      </c>
      <c r="R2603" s="6">
        <f t="shared" si="362"/>
        <v>5.6139999999999999</v>
      </c>
      <c r="S2603" s="10">
        <f t="shared" si="363"/>
        <v>21.900662251655628</v>
      </c>
      <c r="T2603" t="str">
        <f t="shared" si="364"/>
        <v>technology/</v>
      </c>
      <c r="U2603" t="str">
        <f t="shared" si="365"/>
        <v>space exploration</v>
      </c>
      <c r="V2603">
        <f t="shared" si="366"/>
        <v>11</v>
      </c>
      <c r="W2603">
        <f t="shared" si="367"/>
        <v>28</v>
      </c>
    </row>
    <row r="2604" spans="1:23" ht="45" x14ac:dyDescent="0.25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f t="shared" si="368"/>
        <v>41955.680555555555</v>
      </c>
      <c r="K2604">
        <v>1412358968</v>
      </c>
      <c r="L2604" s="14">
        <f t="shared" si="360"/>
        <v>41915.538981481477</v>
      </c>
      <c r="M2604" s="13">
        <f t="shared" si="361"/>
        <v>2014</v>
      </c>
      <c r="N2604" t="b">
        <v>1</v>
      </c>
      <c r="O2604">
        <v>489</v>
      </c>
      <c r="P2604" t="b">
        <v>1</v>
      </c>
      <c r="Q2604" t="s">
        <v>8300</v>
      </c>
      <c r="R2604" s="6">
        <f t="shared" si="362"/>
        <v>2.2609166666666667</v>
      </c>
      <c r="S2604" s="10">
        <f t="shared" si="363"/>
        <v>80.022494887525568</v>
      </c>
      <c r="T2604" t="str">
        <f t="shared" si="364"/>
        <v>technology/</v>
      </c>
      <c r="U2604" t="str">
        <f t="shared" si="365"/>
        <v>space exploration</v>
      </c>
      <c r="V2604">
        <f t="shared" si="366"/>
        <v>11</v>
      </c>
      <c r="W2604">
        <f t="shared" si="367"/>
        <v>28</v>
      </c>
    </row>
    <row r="2605" spans="1:23" ht="30" x14ac:dyDescent="0.25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f t="shared" si="368"/>
        <v>41631.704328703701</v>
      </c>
      <c r="K2605">
        <v>1386626054</v>
      </c>
      <c r="L2605" s="14">
        <f t="shared" si="360"/>
        <v>41617.704328703701</v>
      </c>
      <c r="M2605" s="13">
        <f t="shared" si="361"/>
        <v>2013</v>
      </c>
      <c r="N2605" t="b">
        <v>1</v>
      </c>
      <c r="O2605">
        <v>50</v>
      </c>
      <c r="P2605" t="b">
        <v>1</v>
      </c>
      <c r="Q2605" t="s">
        <v>8300</v>
      </c>
      <c r="R2605" s="6">
        <f t="shared" si="362"/>
        <v>1.4857142857142857E-2</v>
      </c>
      <c r="S2605" s="10">
        <f t="shared" si="363"/>
        <v>35.520000000000003</v>
      </c>
      <c r="T2605" t="str">
        <f t="shared" si="364"/>
        <v>technology/</v>
      </c>
      <c r="U2605" t="str">
        <f t="shared" si="365"/>
        <v>space exploration</v>
      </c>
      <c r="V2605">
        <f t="shared" si="366"/>
        <v>11</v>
      </c>
      <c r="W2605">
        <f t="shared" si="367"/>
        <v>28</v>
      </c>
    </row>
    <row r="2606" spans="1:23" ht="45" x14ac:dyDescent="0.25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f t="shared" si="368"/>
        <v>41027.842858796292</v>
      </c>
      <c r="K2606">
        <v>1333070023</v>
      </c>
      <c r="L2606" s="14">
        <f t="shared" si="360"/>
        <v>40997.842858796292</v>
      </c>
      <c r="M2606" s="13">
        <f t="shared" si="361"/>
        <v>2012</v>
      </c>
      <c r="N2606" t="b">
        <v>1</v>
      </c>
      <c r="O2606">
        <v>321</v>
      </c>
      <c r="P2606" t="b">
        <v>1</v>
      </c>
      <c r="Q2606" t="s">
        <v>8300</v>
      </c>
      <c r="R2606" s="6">
        <f t="shared" si="362"/>
        <v>4.2179999999999926E-2</v>
      </c>
      <c r="S2606" s="10">
        <f t="shared" si="363"/>
        <v>64.933333333333323</v>
      </c>
      <c r="T2606" t="str">
        <f t="shared" si="364"/>
        <v>technology/</v>
      </c>
      <c r="U2606" t="str">
        <f t="shared" si="365"/>
        <v>space exploration</v>
      </c>
      <c r="V2606">
        <f t="shared" si="366"/>
        <v>11</v>
      </c>
      <c r="W2606">
        <f t="shared" si="367"/>
        <v>28</v>
      </c>
    </row>
    <row r="2607" spans="1:23" ht="45" x14ac:dyDescent="0.25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f t="shared" si="368"/>
        <v>42538.33321759259</v>
      </c>
      <c r="K2607">
        <v>1463576390</v>
      </c>
      <c r="L2607" s="14">
        <f t="shared" si="360"/>
        <v>42508.33321759259</v>
      </c>
      <c r="M2607" s="13">
        <f t="shared" si="361"/>
        <v>2016</v>
      </c>
      <c r="N2607" t="b">
        <v>1</v>
      </c>
      <c r="O2607">
        <v>1762</v>
      </c>
      <c r="P2607" t="b">
        <v>1</v>
      </c>
      <c r="Q2607" t="s">
        <v>8300</v>
      </c>
      <c r="R2607" s="6">
        <f t="shared" si="362"/>
        <v>7.4215700000000065E-2</v>
      </c>
      <c r="S2607" s="10">
        <f t="shared" si="363"/>
        <v>60.965703745743475</v>
      </c>
      <c r="T2607" t="str">
        <f t="shared" si="364"/>
        <v>technology/</v>
      </c>
      <c r="U2607" t="str">
        <f t="shared" si="365"/>
        <v>space exploration</v>
      </c>
      <c r="V2607">
        <f t="shared" si="366"/>
        <v>11</v>
      </c>
      <c r="W2607">
        <f t="shared" si="367"/>
        <v>28</v>
      </c>
    </row>
    <row r="2608" spans="1:23" ht="60" x14ac:dyDescent="0.25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f t="shared" si="368"/>
        <v>41758.504421296289</v>
      </c>
      <c r="K2608">
        <v>1396026382</v>
      </c>
      <c r="L2608" s="14">
        <f t="shared" si="360"/>
        <v>41726.504421296289</v>
      </c>
      <c r="M2608" s="13">
        <f t="shared" si="361"/>
        <v>2014</v>
      </c>
      <c r="N2608" t="b">
        <v>1</v>
      </c>
      <c r="O2608">
        <v>385</v>
      </c>
      <c r="P2608" t="b">
        <v>1</v>
      </c>
      <c r="Q2608" t="s">
        <v>8300</v>
      </c>
      <c r="R2608" s="6">
        <f t="shared" si="362"/>
        <v>0.10054545454545455</v>
      </c>
      <c r="S2608" s="10">
        <f t="shared" si="363"/>
        <v>31.444155844155844</v>
      </c>
      <c r="T2608" t="str">
        <f t="shared" si="364"/>
        <v>technology/</v>
      </c>
      <c r="U2608" t="str">
        <f t="shared" si="365"/>
        <v>space exploration</v>
      </c>
      <c r="V2608">
        <f t="shared" si="366"/>
        <v>11</v>
      </c>
      <c r="W2608">
        <f t="shared" si="367"/>
        <v>28</v>
      </c>
    </row>
    <row r="2609" spans="1:23" ht="45" x14ac:dyDescent="0.25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f t="shared" si="368"/>
        <v>42227.874999999993</v>
      </c>
      <c r="K2609">
        <v>1435611572</v>
      </c>
      <c r="L2609" s="14">
        <f t="shared" si="360"/>
        <v>42184.666342592587</v>
      </c>
      <c r="M2609" s="13">
        <f t="shared" si="361"/>
        <v>2015</v>
      </c>
      <c r="N2609" t="b">
        <v>1</v>
      </c>
      <c r="O2609">
        <v>398</v>
      </c>
      <c r="P2609" t="b">
        <v>1</v>
      </c>
      <c r="Q2609" t="s">
        <v>8300</v>
      </c>
      <c r="R2609" s="6">
        <f t="shared" si="362"/>
        <v>3.077</v>
      </c>
      <c r="S2609" s="10">
        <f t="shared" si="363"/>
        <v>81.949748743718587</v>
      </c>
      <c r="T2609" t="str">
        <f t="shared" si="364"/>
        <v>technology/</v>
      </c>
      <c r="U2609" t="str">
        <f t="shared" si="365"/>
        <v>space exploration</v>
      </c>
      <c r="V2609">
        <f t="shared" si="366"/>
        <v>11</v>
      </c>
      <c r="W2609">
        <f t="shared" si="367"/>
        <v>28</v>
      </c>
    </row>
    <row r="2610" spans="1:23" ht="45" x14ac:dyDescent="0.25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f t="shared" si="368"/>
        <v>42808.791666666664</v>
      </c>
      <c r="K2610">
        <v>1485976468</v>
      </c>
      <c r="L2610" s="14">
        <f t="shared" si="360"/>
        <v>42767.593379629623</v>
      </c>
      <c r="M2610" s="13">
        <f t="shared" si="361"/>
        <v>2017</v>
      </c>
      <c r="N2610" t="b">
        <v>1</v>
      </c>
      <c r="O2610">
        <v>304</v>
      </c>
      <c r="P2610" t="b">
        <v>1</v>
      </c>
      <c r="Q2610" t="s">
        <v>8300</v>
      </c>
      <c r="R2610" s="6">
        <f t="shared" si="362"/>
        <v>1.23925</v>
      </c>
      <c r="S2610" s="10">
        <f t="shared" si="363"/>
        <v>58.92763157894737</v>
      </c>
      <c r="T2610" t="str">
        <f t="shared" si="364"/>
        <v>technology/</v>
      </c>
      <c r="U2610" t="str">
        <f t="shared" si="365"/>
        <v>space exploration</v>
      </c>
      <c r="V2610">
        <f t="shared" si="366"/>
        <v>11</v>
      </c>
      <c r="W2610">
        <f t="shared" si="367"/>
        <v>28</v>
      </c>
    </row>
    <row r="2611" spans="1:23" ht="45" x14ac:dyDescent="0.25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f t="shared" si="368"/>
        <v>41105.02952546296</v>
      </c>
      <c r="K2611">
        <v>1339738951</v>
      </c>
      <c r="L2611" s="14">
        <f t="shared" si="360"/>
        <v>41075.02952546296</v>
      </c>
      <c r="M2611" s="13">
        <f t="shared" si="361"/>
        <v>2012</v>
      </c>
      <c r="N2611" t="b">
        <v>1</v>
      </c>
      <c r="O2611">
        <v>676</v>
      </c>
      <c r="P2611" t="b">
        <v>1</v>
      </c>
      <c r="Q2611" t="s">
        <v>8300</v>
      </c>
      <c r="R2611" s="6">
        <f t="shared" si="362"/>
        <v>2.038011142857143</v>
      </c>
      <c r="S2611" s="10">
        <f t="shared" si="363"/>
        <v>157.29347633136095</v>
      </c>
      <c r="T2611" t="str">
        <f t="shared" si="364"/>
        <v>technology/</v>
      </c>
      <c r="U2611" t="str">
        <f t="shared" si="365"/>
        <v>space exploration</v>
      </c>
      <c r="V2611">
        <f t="shared" si="366"/>
        <v>11</v>
      </c>
      <c r="W2611">
        <f t="shared" si="367"/>
        <v>28</v>
      </c>
    </row>
    <row r="2612" spans="1:23" ht="30" x14ac:dyDescent="0.25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f t="shared" si="368"/>
        <v>42604.082638888889</v>
      </c>
      <c r="K2612">
        <v>1468444125</v>
      </c>
      <c r="L2612" s="14">
        <f t="shared" si="360"/>
        <v>42564.672743055555</v>
      </c>
      <c r="M2612" s="13">
        <f t="shared" si="361"/>
        <v>2016</v>
      </c>
      <c r="N2612" t="b">
        <v>1</v>
      </c>
      <c r="O2612">
        <v>577</v>
      </c>
      <c r="P2612" t="b">
        <v>1</v>
      </c>
      <c r="Q2612" t="s">
        <v>8300</v>
      </c>
      <c r="R2612" s="6">
        <f t="shared" si="362"/>
        <v>0.4132510432681748</v>
      </c>
      <c r="S2612" s="10">
        <f t="shared" si="363"/>
        <v>55.758509532062391</v>
      </c>
      <c r="T2612" t="str">
        <f t="shared" si="364"/>
        <v>technology/</v>
      </c>
      <c r="U2612" t="str">
        <f t="shared" si="365"/>
        <v>space exploration</v>
      </c>
      <c r="V2612">
        <f t="shared" si="366"/>
        <v>11</v>
      </c>
      <c r="W2612">
        <f t="shared" si="367"/>
        <v>28</v>
      </c>
    </row>
    <row r="2613" spans="1:23" ht="45" x14ac:dyDescent="0.25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f t="shared" si="368"/>
        <v>42737.749305555553</v>
      </c>
      <c r="K2613">
        <v>1480493014</v>
      </c>
      <c r="L2613" s="14">
        <f t="shared" si="360"/>
        <v>42704.127476851849</v>
      </c>
      <c r="M2613" s="13">
        <f t="shared" si="361"/>
        <v>2016</v>
      </c>
      <c r="N2613" t="b">
        <v>1</v>
      </c>
      <c r="O2613">
        <v>3663</v>
      </c>
      <c r="P2613" t="b">
        <v>1</v>
      </c>
      <c r="Q2613" t="s">
        <v>8300</v>
      </c>
      <c r="R2613" s="6">
        <f t="shared" si="362"/>
        <v>26.906363636363636</v>
      </c>
      <c r="S2613" s="10">
        <f t="shared" si="363"/>
        <v>83.802893802893806</v>
      </c>
      <c r="T2613" t="str">
        <f t="shared" si="364"/>
        <v>technology/</v>
      </c>
      <c r="U2613" t="str">
        <f t="shared" si="365"/>
        <v>space exploration</v>
      </c>
      <c r="V2613">
        <f t="shared" si="366"/>
        <v>11</v>
      </c>
      <c r="W2613">
        <f t="shared" si="367"/>
        <v>28</v>
      </c>
    </row>
    <row r="2614" spans="1:23" ht="45" x14ac:dyDescent="0.25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f t="shared" si="368"/>
        <v>42012.934837962959</v>
      </c>
      <c r="K2614">
        <v>1418095570</v>
      </c>
      <c r="L2614" s="14">
        <f t="shared" si="360"/>
        <v>41981.934837962959</v>
      </c>
      <c r="M2614" s="13">
        <f t="shared" si="361"/>
        <v>2014</v>
      </c>
      <c r="N2614" t="b">
        <v>1</v>
      </c>
      <c r="O2614">
        <v>294</v>
      </c>
      <c r="P2614" t="b">
        <v>1</v>
      </c>
      <c r="Q2614" t="s">
        <v>8300</v>
      </c>
      <c r="R2614" s="6">
        <f t="shared" si="362"/>
        <v>0.71761300000000006</v>
      </c>
      <c r="S2614" s="10">
        <f t="shared" si="363"/>
        <v>58.422210884353746</v>
      </c>
      <c r="T2614" t="str">
        <f t="shared" si="364"/>
        <v>technology/</v>
      </c>
      <c r="U2614" t="str">
        <f t="shared" si="365"/>
        <v>space exploration</v>
      </c>
      <c r="V2614">
        <f t="shared" si="366"/>
        <v>11</v>
      </c>
      <c r="W2614">
        <f t="shared" si="367"/>
        <v>28</v>
      </c>
    </row>
    <row r="2615" spans="1:23" ht="45" x14ac:dyDescent="0.25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f t="shared" si="368"/>
        <v>41173.609884259255</v>
      </c>
      <c r="K2615">
        <v>1345664294</v>
      </c>
      <c r="L2615" s="14">
        <f t="shared" si="360"/>
        <v>41143.609884259255</v>
      </c>
      <c r="M2615" s="13">
        <f t="shared" si="361"/>
        <v>2012</v>
      </c>
      <c r="N2615" t="b">
        <v>1</v>
      </c>
      <c r="O2615">
        <v>28</v>
      </c>
      <c r="P2615" t="b">
        <v>1</v>
      </c>
      <c r="Q2615" t="s">
        <v>8300</v>
      </c>
      <c r="R2615" s="6">
        <f t="shared" si="362"/>
        <v>1.0133333333333333E-2</v>
      </c>
      <c r="S2615" s="10">
        <f t="shared" si="363"/>
        <v>270.57142857142856</v>
      </c>
      <c r="T2615" t="str">
        <f t="shared" si="364"/>
        <v>technology/</v>
      </c>
      <c r="U2615" t="str">
        <f t="shared" si="365"/>
        <v>space exploration</v>
      </c>
      <c r="V2615">
        <f t="shared" si="366"/>
        <v>11</v>
      </c>
      <c r="W2615">
        <f t="shared" si="367"/>
        <v>28</v>
      </c>
    </row>
    <row r="2616" spans="1:23" ht="45" x14ac:dyDescent="0.25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f t="shared" si="368"/>
        <v>41759</v>
      </c>
      <c r="K2616">
        <v>1396371612</v>
      </c>
      <c r="L2616" s="14">
        <f t="shared" si="360"/>
        <v>41730.500138888885</v>
      </c>
      <c r="M2616" s="13">
        <f t="shared" si="361"/>
        <v>2014</v>
      </c>
      <c r="N2616" t="b">
        <v>1</v>
      </c>
      <c r="O2616">
        <v>100</v>
      </c>
      <c r="P2616" t="b">
        <v>1</v>
      </c>
      <c r="Q2616" t="s">
        <v>8300</v>
      </c>
      <c r="R2616" s="6">
        <f t="shared" si="362"/>
        <v>0.02</v>
      </c>
      <c r="S2616" s="10">
        <f t="shared" si="363"/>
        <v>107.1</v>
      </c>
      <c r="T2616" t="str">
        <f t="shared" si="364"/>
        <v>technology/</v>
      </c>
      <c r="U2616" t="str">
        <f t="shared" si="365"/>
        <v>space exploration</v>
      </c>
      <c r="V2616">
        <f t="shared" si="366"/>
        <v>11</v>
      </c>
      <c r="W2616">
        <f t="shared" si="367"/>
        <v>28</v>
      </c>
    </row>
    <row r="2617" spans="1:23" ht="45" x14ac:dyDescent="0.25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f t="shared" si="368"/>
        <v>42490.291666666664</v>
      </c>
      <c r="K2617">
        <v>1458820564</v>
      </c>
      <c r="L2617" s="14">
        <f t="shared" si="360"/>
        <v>42453.288935185185</v>
      </c>
      <c r="M2617" s="13">
        <f t="shared" si="361"/>
        <v>2016</v>
      </c>
      <c r="N2617" t="b">
        <v>0</v>
      </c>
      <c r="O2617">
        <v>72</v>
      </c>
      <c r="P2617" t="b">
        <v>1</v>
      </c>
      <c r="Q2617" t="s">
        <v>8300</v>
      </c>
      <c r="R2617" s="6">
        <f t="shared" si="362"/>
        <v>0.69765117441279356</v>
      </c>
      <c r="S2617" s="10">
        <f t="shared" si="363"/>
        <v>47.180555555555557</v>
      </c>
      <c r="T2617" t="str">
        <f t="shared" si="364"/>
        <v>technology/</v>
      </c>
      <c r="U2617" t="str">
        <f t="shared" si="365"/>
        <v>space exploration</v>
      </c>
      <c r="V2617">
        <f t="shared" si="366"/>
        <v>11</v>
      </c>
      <c r="W2617">
        <f t="shared" si="367"/>
        <v>28</v>
      </c>
    </row>
    <row r="2618" spans="1:23" ht="45" x14ac:dyDescent="0.25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f t="shared" si="368"/>
        <v>42241.786215277774</v>
      </c>
      <c r="K2618">
        <v>1437954729</v>
      </c>
      <c r="L2618" s="14">
        <f t="shared" si="360"/>
        <v>42211.786215277774</v>
      </c>
      <c r="M2618" s="13">
        <f t="shared" si="361"/>
        <v>2015</v>
      </c>
      <c r="N2618" t="b">
        <v>1</v>
      </c>
      <c r="O2618">
        <v>238</v>
      </c>
      <c r="P2618" t="b">
        <v>1</v>
      </c>
      <c r="Q2618" t="s">
        <v>8300</v>
      </c>
      <c r="R2618" s="6">
        <f t="shared" si="362"/>
        <v>0.14534</v>
      </c>
      <c r="S2618" s="10">
        <f t="shared" si="363"/>
        <v>120.30882352941177</v>
      </c>
      <c r="T2618" t="str">
        <f t="shared" si="364"/>
        <v>technology/</v>
      </c>
      <c r="U2618" t="str">
        <f t="shared" si="365"/>
        <v>space exploration</v>
      </c>
      <c r="V2618">
        <f t="shared" si="366"/>
        <v>11</v>
      </c>
      <c r="W2618">
        <f t="shared" si="367"/>
        <v>28</v>
      </c>
    </row>
    <row r="2619" spans="1:23" ht="45" x14ac:dyDescent="0.25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f t="shared" si="368"/>
        <v>41932.666099537033</v>
      </c>
      <c r="K2619">
        <v>1411246751</v>
      </c>
      <c r="L2619" s="14">
        <f t="shared" si="360"/>
        <v>41902.666099537033</v>
      </c>
      <c r="M2619" s="13">
        <f t="shared" si="361"/>
        <v>2014</v>
      </c>
      <c r="N2619" t="b">
        <v>1</v>
      </c>
      <c r="O2619">
        <v>159</v>
      </c>
      <c r="P2619" t="b">
        <v>1</v>
      </c>
      <c r="Q2619" t="s">
        <v>8300</v>
      </c>
      <c r="R2619" s="6">
        <f t="shared" si="362"/>
        <v>7.7759999999999998</v>
      </c>
      <c r="S2619" s="10">
        <f t="shared" si="363"/>
        <v>27.59748427672956</v>
      </c>
      <c r="T2619" t="str">
        <f t="shared" si="364"/>
        <v>technology/</v>
      </c>
      <c r="U2619" t="str">
        <f t="shared" si="365"/>
        <v>space exploration</v>
      </c>
      <c r="V2619">
        <f t="shared" si="366"/>
        <v>11</v>
      </c>
      <c r="W2619">
        <f t="shared" si="367"/>
        <v>28</v>
      </c>
    </row>
    <row r="2620" spans="1:23" ht="30" x14ac:dyDescent="0.25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f t="shared" si="368"/>
        <v>42339.625706018516</v>
      </c>
      <c r="K2620">
        <v>1443812461</v>
      </c>
      <c r="L2620" s="14">
        <f t="shared" si="360"/>
        <v>42279.584039351852</v>
      </c>
      <c r="M2620" s="13">
        <f t="shared" si="361"/>
        <v>2015</v>
      </c>
      <c r="N2620" t="b">
        <v>1</v>
      </c>
      <c r="O2620">
        <v>77</v>
      </c>
      <c r="P2620" t="b">
        <v>1</v>
      </c>
      <c r="Q2620" t="s">
        <v>8300</v>
      </c>
      <c r="R2620" s="6">
        <f t="shared" si="362"/>
        <v>5.3866666666666667E-2</v>
      </c>
      <c r="S2620" s="10">
        <f t="shared" si="363"/>
        <v>205.2987012987013</v>
      </c>
      <c r="T2620" t="str">
        <f t="shared" si="364"/>
        <v>technology/</v>
      </c>
      <c r="U2620" t="str">
        <f t="shared" si="365"/>
        <v>space exploration</v>
      </c>
      <c r="V2620">
        <f t="shared" si="366"/>
        <v>11</v>
      </c>
      <c r="W2620">
        <f t="shared" si="367"/>
        <v>28</v>
      </c>
    </row>
    <row r="2621" spans="1:23" ht="45" x14ac:dyDescent="0.25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f t="shared" si="368"/>
        <v>42300.249999999993</v>
      </c>
      <c r="K2621">
        <v>1443302004</v>
      </c>
      <c r="L2621" s="14">
        <f t="shared" si="360"/>
        <v>42273.67597222222</v>
      </c>
      <c r="M2621" s="13">
        <f t="shared" si="361"/>
        <v>2015</v>
      </c>
      <c r="N2621" t="b">
        <v>1</v>
      </c>
      <c r="O2621">
        <v>53</v>
      </c>
      <c r="P2621" t="b">
        <v>1</v>
      </c>
      <c r="Q2621" t="s">
        <v>8300</v>
      </c>
      <c r="R2621" s="6">
        <f t="shared" si="362"/>
        <v>0.88400000000000001</v>
      </c>
      <c r="S2621" s="10">
        <f t="shared" si="363"/>
        <v>35.547169811320757</v>
      </c>
      <c r="T2621" t="str">
        <f t="shared" si="364"/>
        <v>technology/</v>
      </c>
      <c r="U2621" t="str">
        <f t="shared" si="365"/>
        <v>space exploration</v>
      </c>
      <c r="V2621">
        <f t="shared" si="366"/>
        <v>11</v>
      </c>
      <c r="W2621">
        <f t="shared" si="367"/>
        <v>28</v>
      </c>
    </row>
    <row r="2622" spans="1:23" ht="45" x14ac:dyDescent="0.25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f t="shared" si="368"/>
        <v>42287.833333333336</v>
      </c>
      <c r="K2622">
        <v>1441339242</v>
      </c>
      <c r="L2622" s="14">
        <f t="shared" si="360"/>
        <v>42250.958819444444</v>
      </c>
      <c r="M2622" s="13">
        <f t="shared" si="361"/>
        <v>2015</v>
      </c>
      <c r="N2622" t="b">
        <v>1</v>
      </c>
      <c r="O2622">
        <v>1251</v>
      </c>
      <c r="P2622" t="b">
        <v>1</v>
      </c>
      <c r="Q2622" t="s">
        <v>8300</v>
      </c>
      <c r="R2622" s="6">
        <f t="shared" si="362"/>
        <v>0.4365230769230769</v>
      </c>
      <c r="S2622" s="10">
        <f t="shared" si="363"/>
        <v>74.639488409272587</v>
      </c>
      <c r="T2622" t="str">
        <f t="shared" si="364"/>
        <v>technology/</v>
      </c>
      <c r="U2622" t="str">
        <f t="shared" si="365"/>
        <v>space exploration</v>
      </c>
      <c r="V2622">
        <f t="shared" si="366"/>
        <v>11</v>
      </c>
      <c r="W2622">
        <f t="shared" si="367"/>
        <v>28</v>
      </c>
    </row>
    <row r="2623" spans="1:23" ht="45" x14ac:dyDescent="0.25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f t="shared" si="368"/>
        <v>42145.539212962962</v>
      </c>
      <c r="K2623">
        <v>1429638988</v>
      </c>
      <c r="L2623" s="14">
        <f t="shared" si="360"/>
        <v>42115.539212962962</v>
      </c>
      <c r="M2623" s="13">
        <f t="shared" si="361"/>
        <v>2015</v>
      </c>
      <c r="N2623" t="b">
        <v>1</v>
      </c>
      <c r="O2623">
        <v>465</v>
      </c>
      <c r="P2623" t="b">
        <v>1</v>
      </c>
      <c r="Q2623" t="s">
        <v>8300</v>
      </c>
      <c r="R2623" s="6">
        <f t="shared" si="362"/>
        <v>0.45879999999999999</v>
      </c>
      <c r="S2623" s="10">
        <f t="shared" si="363"/>
        <v>47.058064516129029</v>
      </c>
      <c r="T2623" t="str">
        <f t="shared" si="364"/>
        <v>technology/</v>
      </c>
      <c r="U2623" t="str">
        <f t="shared" si="365"/>
        <v>space exploration</v>
      </c>
      <c r="V2623">
        <f t="shared" si="366"/>
        <v>11</v>
      </c>
      <c r="W2623">
        <f t="shared" si="367"/>
        <v>28</v>
      </c>
    </row>
    <row r="2624" spans="1:23" ht="45" x14ac:dyDescent="0.25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f t="shared" si="368"/>
        <v>42734.534907407404</v>
      </c>
      <c r="K2624">
        <v>1479232216</v>
      </c>
      <c r="L2624" s="14">
        <f t="shared" si="360"/>
        <v>42689.534907407404</v>
      </c>
      <c r="M2624" s="13">
        <f t="shared" si="361"/>
        <v>2016</v>
      </c>
      <c r="N2624" t="b">
        <v>0</v>
      </c>
      <c r="O2624">
        <v>74</v>
      </c>
      <c r="P2624" t="b">
        <v>1</v>
      </c>
      <c r="Q2624" t="s">
        <v>8300</v>
      </c>
      <c r="R2624" s="6">
        <f t="shared" si="362"/>
        <v>0.31184000000000001</v>
      </c>
      <c r="S2624" s="10">
        <f t="shared" si="363"/>
        <v>26.591351351351353</v>
      </c>
      <c r="T2624" t="str">
        <f t="shared" si="364"/>
        <v>technology/</v>
      </c>
      <c r="U2624" t="str">
        <f t="shared" si="365"/>
        <v>space exploration</v>
      </c>
      <c r="V2624">
        <f t="shared" si="366"/>
        <v>11</v>
      </c>
      <c r="W2624">
        <f t="shared" si="367"/>
        <v>28</v>
      </c>
    </row>
    <row r="2625" spans="1:23" ht="45" x14ac:dyDescent="0.25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f t="shared" si="368"/>
        <v>42706.048217592594</v>
      </c>
      <c r="K2625">
        <v>1479449366</v>
      </c>
      <c r="L2625" s="14">
        <f t="shared" si="360"/>
        <v>42692.048217592594</v>
      </c>
      <c r="M2625" s="13">
        <f t="shared" si="361"/>
        <v>2016</v>
      </c>
      <c r="N2625" t="b">
        <v>0</v>
      </c>
      <c r="O2625">
        <v>62</v>
      </c>
      <c r="P2625" t="b">
        <v>1</v>
      </c>
      <c r="Q2625" t="s">
        <v>8300</v>
      </c>
      <c r="R2625" s="6">
        <f t="shared" si="362"/>
        <v>0.14000000000000001</v>
      </c>
      <c r="S2625" s="10">
        <f t="shared" si="363"/>
        <v>36.774193548387096</v>
      </c>
      <c r="T2625" t="str">
        <f t="shared" si="364"/>
        <v>technology/</v>
      </c>
      <c r="U2625" t="str">
        <f t="shared" si="365"/>
        <v>space exploration</v>
      </c>
      <c r="V2625">
        <f t="shared" si="366"/>
        <v>11</v>
      </c>
      <c r="W2625">
        <f t="shared" si="367"/>
        <v>28</v>
      </c>
    </row>
    <row r="2626" spans="1:23" ht="45" x14ac:dyDescent="0.25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f t="shared" si="368"/>
        <v>41165.213217592587</v>
      </c>
      <c r="K2626">
        <v>1345716422</v>
      </c>
      <c r="L2626" s="14">
        <f t="shared" si="360"/>
        <v>41144.213217592587</v>
      </c>
      <c r="M2626" s="13">
        <f t="shared" si="361"/>
        <v>2012</v>
      </c>
      <c r="N2626" t="b">
        <v>0</v>
      </c>
      <c r="O2626">
        <v>3468</v>
      </c>
      <c r="P2626" t="b">
        <v>1</v>
      </c>
      <c r="Q2626" t="s">
        <v>8300</v>
      </c>
      <c r="R2626" s="6">
        <f t="shared" si="362"/>
        <v>12.794206249999998</v>
      </c>
      <c r="S2626" s="10">
        <f t="shared" si="363"/>
        <v>31.820544982698959</v>
      </c>
      <c r="T2626" t="str">
        <f t="shared" si="364"/>
        <v>technology/</v>
      </c>
      <c r="U2626" t="str">
        <f t="shared" si="365"/>
        <v>space exploration</v>
      </c>
      <c r="V2626">
        <f t="shared" si="366"/>
        <v>11</v>
      </c>
      <c r="W2626">
        <f t="shared" si="367"/>
        <v>28</v>
      </c>
    </row>
    <row r="2627" spans="1:23" ht="45" x14ac:dyDescent="0.25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f t="shared" si="368"/>
        <v>42683.643611111103</v>
      </c>
      <c r="K2627">
        <v>1476559608</v>
      </c>
      <c r="L2627" s="14">
        <f t="shared" ref="L2627:L2690" si="369">(K2627/86400)+25569+(-5/24)</f>
        <v>42658.601944444446</v>
      </c>
      <c r="M2627" s="13">
        <f t="shared" ref="M2627:M2690" si="370">YEAR(L2627)</f>
        <v>2016</v>
      </c>
      <c r="N2627" t="b">
        <v>0</v>
      </c>
      <c r="O2627">
        <v>52</v>
      </c>
      <c r="P2627" t="b">
        <v>1</v>
      </c>
      <c r="Q2627" t="s">
        <v>8300</v>
      </c>
      <c r="R2627" s="6">
        <f t="shared" ref="R2627:R2690" si="371">(E2627-D2627)/D2627</f>
        <v>8.56</v>
      </c>
      <c r="S2627" s="10">
        <f t="shared" ref="S2627:S2690" si="372">E2627/O2627</f>
        <v>27.576923076923077</v>
      </c>
      <c r="T2627" t="str">
        <f t="shared" ref="T2627:T2690" si="373">LEFT(Q2627,V2627)</f>
        <v>technology/</v>
      </c>
      <c r="U2627" t="str">
        <f t="shared" ref="U2627:U2690" si="374">RIGHT(Q2627, W2627-V2627)</f>
        <v>space exploration</v>
      </c>
      <c r="V2627">
        <f t="shared" ref="V2627:V2690" si="375">FIND("/",Q2627)</f>
        <v>11</v>
      </c>
      <c r="W2627">
        <f t="shared" ref="W2627:W2690" si="376">LEN(Q2627)</f>
        <v>28</v>
      </c>
    </row>
    <row r="2628" spans="1:23" ht="45" x14ac:dyDescent="0.25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f t="shared" ref="J2628:J2691" si="377">(I2628/86400)+25569+(-5/24)</f>
        <v>42158.41978009259</v>
      </c>
      <c r="K2628">
        <v>1430751869</v>
      </c>
      <c r="L2628" s="14">
        <f t="shared" si="369"/>
        <v>42128.41978009259</v>
      </c>
      <c r="M2628" s="13">
        <f t="shared" si="370"/>
        <v>2015</v>
      </c>
      <c r="N2628" t="b">
        <v>0</v>
      </c>
      <c r="O2628">
        <v>50</v>
      </c>
      <c r="P2628" t="b">
        <v>1</v>
      </c>
      <c r="Q2628" t="s">
        <v>8300</v>
      </c>
      <c r="R2628" s="6">
        <f t="shared" si="371"/>
        <v>0.12</v>
      </c>
      <c r="S2628" s="10">
        <f t="shared" si="372"/>
        <v>56</v>
      </c>
      <c r="T2628" t="str">
        <f t="shared" si="373"/>
        <v>technology/</v>
      </c>
      <c r="U2628" t="str">
        <f t="shared" si="374"/>
        <v>space exploration</v>
      </c>
      <c r="V2628">
        <f t="shared" si="375"/>
        <v>11</v>
      </c>
      <c r="W2628">
        <f t="shared" si="376"/>
        <v>28</v>
      </c>
    </row>
    <row r="2629" spans="1:23" ht="45" x14ac:dyDescent="0.25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f t="shared" si="377"/>
        <v>42334.662743055553</v>
      </c>
      <c r="K2629">
        <v>1445975661</v>
      </c>
      <c r="L2629" s="14">
        <f t="shared" si="369"/>
        <v>42304.621076388888</v>
      </c>
      <c r="M2629" s="13">
        <f t="shared" si="370"/>
        <v>2015</v>
      </c>
      <c r="N2629" t="b">
        <v>0</v>
      </c>
      <c r="O2629">
        <v>45</v>
      </c>
      <c r="P2629" t="b">
        <v>1</v>
      </c>
      <c r="Q2629" t="s">
        <v>8300</v>
      </c>
      <c r="R2629" s="6">
        <f t="shared" si="371"/>
        <v>5.4666666666666668</v>
      </c>
      <c r="S2629" s="10">
        <f t="shared" si="372"/>
        <v>21.555555555555557</v>
      </c>
      <c r="T2629" t="str">
        <f t="shared" si="373"/>
        <v>technology/</v>
      </c>
      <c r="U2629" t="str">
        <f t="shared" si="374"/>
        <v>space exploration</v>
      </c>
      <c r="V2629">
        <f t="shared" si="375"/>
        <v>11</v>
      </c>
      <c r="W2629">
        <f t="shared" si="376"/>
        <v>28</v>
      </c>
    </row>
    <row r="2630" spans="1:23" ht="30" x14ac:dyDescent="0.25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f t="shared" si="377"/>
        <v>41973.757719907408</v>
      </c>
      <c r="K2630">
        <v>1415661067</v>
      </c>
      <c r="L2630" s="14">
        <f t="shared" si="369"/>
        <v>41953.757719907408</v>
      </c>
      <c r="M2630" s="13">
        <f t="shared" si="370"/>
        <v>2014</v>
      </c>
      <c r="N2630" t="b">
        <v>0</v>
      </c>
      <c r="O2630">
        <v>21</v>
      </c>
      <c r="P2630" t="b">
        <v>1</v>
      </c>
      <c r="Q2630" t="s">
        <v>8300</v>
      </c>
      <c r="R2630" s="6">
        <f t="shared" si="371"/>
        <v>0.10369487485101311</v>
      </c>
      <c r="S2630" s="10">
        <f t="shared" si="372"/>
        <v>44.095238095238095</v>
      </c>
      <c r="T2630" t="str">
        <f t="shared" si="373"/>
        <v>technology/</v>
      </c>
      <c r="U2630" t="str">
        <f t="shared" si="374"/>
        <v>space exploration</v>
      </c>
      <c r="V2630">
        <f t="shared" si="375"/>
        <v>11</v>
      </c>
      <c r="W2630">
        <f t="shared" si="376"/>
        <v>28</v>
      </c>
    </row>
    <row r="2631" spans="1:23" ht="30" x14ac:dyDescent="0.25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f t="shared" si="377"/>
        <v>42138.330115740733</v>
      </c>
      <c r="K2631">
        <v>1429016122</v>
      </c>
      <c r="L2631" s="14">
        <f t="shared" si="369"/>
        <v>42108.330115740733</v>
      </c>
      <c r="M2631" s="13">
        <f t="shared" si="370"/>
        <v>2015</v>
      </c>
      <c r="N2631" t="b">
        <v>0</v>
      </c>
      <c r="O2631">
        <v>100</v>
      </c>
      <c r="P2631" t="b">
        <v>1</v>
      </c>
      <c r="Q2631" t="s">
        <v>8300</v>
      </c>
      <c r="R2631" s="6">
        <f t="shared" si="371"/>
        <v>0.27739999999999998</v>
      </c>
      <c r="S2631" s="10">
        <f t="shared" si="372"/>
        <v>63.87</v>
      </c>
      <c r="T2631" t="str">
        <f t="shared" si="373"/>
        <v>technology/</v>
      </c>
      <c r="U2631" t="str">
        <f t="shared" si="374"/>
        <v>space exploration</v>
      </c>
      <c r="V2631">
        <f t="shared" si="375"/>
        <v>11</v>
      </c>
      <c r="W2631">
        <f t="shared" si="376"/>
        <v>28</v>
      </c>
    </row>
    <row r="2632" spans="1:23" ht="45" x14ac:dyDescent="0.25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f t="shared" si="377"/>
        <v>42551.208333333336</v>
      </c>
      <c r="K2632">
        <v>1464921112</v>
      </c>
      <c r="L2632" s="14">
        <f t="shared" si="369"/>
        <v>42523.897129629629</v>
      </c>
      <c r="M2632" s="13">
        <f t="shared" si="370"/>
        <v>2016</v>
      </c>
      <c r="N2632" t="b">
        <v>0</v>
      </c>
      <c r="O2632">
        <v>81</v>
      </c>
      <c r="P2632" t="b">
        <v>1</v>
      </c>
      <c r="Q2632" t="s">
        <v>8300</v>
      </c>
      <c r="R2632" s="6">
        <f t="shared" si="371"/>
        <v>0.57899999999999996</v>
      </c>
      <c r="S2632" s="10">
        <f t="shared" si="372"/>
        <v>38.987654320987652</v>
      </c>
      <c r="T2632" t="str">
        <f t="shared" si="373"/>
        <v>technology/</v>
      </c>
      <c r="U2632" t="str">
        <f t="shared" si="374"/>
        <v>space exploration</v>
      </c>
      <c r="V2632">
        <f t="shared" si="375"/>
        <v>11</v>
      </c>
      <c r="W2632">
        <f t="shared" si="376"/>
        <v>28</v>
      </c>
    </row>
    <row r="2633" spans="1:23" ht="30" x14ac:dyDescent="0.25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f t="shared" si="377"/>
        <v>42245.960960648146</v>
      </c>
      <c r="K2633">
        <v>1438488227</v>
      </c>
      <c r="L2633" s="14">
        <f t="shared" si="369"/>
        <v>42217.960960648146</v>
      </c>
      <c r="M2633" s="13">
        <f t="shared" si="370"/>
        <v>2015</v>
      </c>
      <c r="N2633" t="b">
        <v>0</v>
      </c>
      <c r="O2633">
        <v>286</v>
      </c>
      <c r="P2633" t="b">
        <v>1</v>
      </c>
      <c r="Q2633" t="s">
        <v>8300</v>
      </c>
      <c r="R2633" s="6">
        <f t="shared" si="371"/>
        <v>0.14665249999999996</v>
      </c>
      <c r="S2633" s="10">
        <f t="shared" si="372"/>
        <v>80.185489510489504</v>
      </c>
      <c r="T2633" t="str">
        <f t="shared" si="373"/>
        <v>technology/</v>
      </c>
      <c r="U2633" t="str">
        <f t="shared" si="374"/>
        <v>space exploration</v>
      </c>
      <c r="V2633">
        <f t="shared" si="375"/>
        <v>11</v>
      </c>
      <c r="W2633">
        <f t="shared" si="376"/>
        <v>28</v>
      </c>
    </row>
    <row r="2634" spans="1:23" ht="30" x14ac:dyDescent="0.25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f t="shared" si="377"/>
        <v>42518.853460648148</v>
      </c>
      <c r="K2634">
        <v>1462325339</v>
      </c>
      <c r="L2634" s="14">
        <f t="shared" si="369"/>
        <v>42493.853460648148</v>
      </c>
      <c r="M2634" s="13">
        <f t="shared" si="370"/>
        <v>2016</v>
      </c>
      <c r="N2634" t="b">
        <v>0</v>
      </c>
      <c r="O2634">
        <v>42</v>
      </c>
      <c r="P2634" t="b">
        <v>1</v>
      </c>
      <c r="Q2634" t="s">
        <v>8300</v>
      </c>
      <c r="R2634" s="6">
        <f t="shared" si="371"/>
        <v>0.37009345794392523</v>
      </c>
      <c r="S2634" s="10">
        <f t="shared" si="372"/>
        <v>34.904761904761905</v>
      </c>
      <c r="T2634" t="str">
        <f t="shared" si="373"/>
        <v>technology/</v>
      </c>
      <c r="U2634" t="str">
        <f t="shared" si="374"/>
        <v>space exploration</v>
      </c>
      <c r="V2634">
        <f t="shared" si="375"/>
        <v>11</v>
      </c>
      <c r="W2634">
        <f t="shared" si="376"/>
        <v>28</v>
      </c>
    </row>
    <row r="2635" spans="1:23" ht="45" x14ac:dyDescent="0.25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f t="shared" si="377"/>
        <v>41697.75</v>
      </c>
      <c r="K2635">
        <v>1390938332</v>
      </c>
      <c r="L2635" s="14">
        <f t="shared" si="369"/>
        <v>41667.614953703705</v>
      </c>
      <c r="M2635" s="13">
        <f t="shared" si="370"/>
        <v>2014</v>
      </c>
      <c r="N2635" t="b">
        <v>0</v>
      </c>
      <c r="O2635">
        <v>199</v>
      </c>
      <c r="P2635" t="b">
        <v>1</v>
      </c>
      <c r="Q2635" t="s">
        <v>8300</v>
      </c>
      <c r="R2635" s="6">
        <f t="shared" si="371"/>
        <v>2.5461999999999998</v>
      </c>
      <c r="S2635" s="10">
        <f t="shared" si="372"/>
        <v>89.100502512562812</v>
      </c>
      <c r="T2635" t="str">
        <f t="shared" si="373"/>
        <v>technology/</v>
      </c>
      <c r="U2635" t="str">
        <f t="shared" si="374"/>
        <v>space exploration</v>
      </c>
      <c r="V2635">
        <f t="shared" si="375"/>
        <v>11</v>
      </c>
      <c r="W2635">
        <f t="shared" si="376"/>
        <v>28</v>
      </c>
    </row>
    <row r="2636" spans="1:23" ht="45" x14ac:dyDescent="0.25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f t="shared" si="377"/>
        <v>42642.448159722218</v>
      </c>
      <c r="K2636">
        <v>1472571921</v>
      </c>
      <c r="L2636" s="14">
        <f t="shared" si="369"/>
        <v>42612.448159722218</v>
      </c>
      <c r="M2636" s="13">
        <f t="shared" si="370"/>
        <v>2016</v>
      </c>
      <c r="N2636" t="b">
        <v>0</v>
      </c>
      <c r="O2636">
        <v>25</v>
      </c>
      <c r="P2636" t="b">
        <v>1</v>
      </c>
      <c r="Q2636" t="s">
        <v>8300</v>
      </c>
      <c r="R2636" s="6">
        <f t="shared" si="371"/>
        <v>6.0215053763440864E-2</v>
      </c>
      <c r="S2636" s="10">
        <f t="shared" si="372"/>
        <v>39.44</v>
      </c>
      <c r="T2636" t="str">
        <f t="shared" si="373"/>
        <v>technology/</v>
      </c>
      <c r="U2636" t="str">
        <f t="shared" si="374"/>
        <v>space exploration</v>
      </c>
      <c r="V2636">
        <f t="shared" si="375"/>
        <v>11</v>
      </c>
      <c r="W2636">
        <f t="shared" si="376"/>
        <v>28</v>
      </c>
    </row>
    <row r="2637" spans="1:23" ht="45" x14ac:dyDescent="0.25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f t="shared" si="377"/>
        <v>42072.700937499998</v>
      </c>
      <c r="K2637">
        <v>1422917361</v>
      </c>
      <c r="L2637" s="14">
        <f t="shared" si="369"/>
        <v>42037.742604166669</v>
      </c>
      <c r="M2637" s="13">
        <f t="shared" si="370"/>
        <v>2015</v>
      </c>
      <c r="N2637" t="b">
        <v>0</v>
      </c>
      <c r="O2637">
        <v>84</v>
      </c>
      <c r="P2637" t="b">
        <v>1</v>
      </c>
      <c r="Q2637" t="s">
        <v>8300</v>
      </c>
      <c r="R2637" s="6">
        <f t="shared" si="371"/>
        <v>0</v>
      </c>
      <c r="S2637" s="10">
        <f t="shared" si="372"/>
        <v>136.9047619047619</v>
      </c>
      <c r="T2637" t="str">
        <f t="shared" si="373"/>
        <v>technology/</v>
      </c>
      <c r="U2637" t="str">
        <f t="shared" si="374"/>
        <v>space exploration</v>
      </c>
      <c r="V2637">
        <f t="shared" si="375"/>
        <v>11</v>
      </c>
      <c r="W2637">
        <f t="shared" si="376"/>
        <v>28</v>
      </c>
    </row>
    <row r="2638" spans="1:23" ht="45" x14ac:dyDescent="0.25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f t="shared" si="377"/>
        <v>42658.833333333336</v>
      </c>
      <c r="K2638">
        <v>1474641914</v>
      </c>
      <c r="L2638" s="14">
        <f t="shared" si="369"/>
        <v>42636.406412037039</v>
      </c>
      <c r="M2638" s="13">
        <f t="shared" si="370"/>
        <v>2016</v>
      </c>
      <c r="N2638" t="b">
        <v>0</v>
      </c>
      <c r="O2638">
        <v>50</v>
      </c>
      <c r="P2638" t="b">
        <v>1</v>
      </c>
      <c r="Q2638" t="s">
        <v>8300</v>
      </c>
      <c r="R2638" s="6">
        <f t="shared" si="371"/>
        <v>0.873</v>
      </c>
      <c r="S2638" s="10">
        <f t="shared" si="372"/>
        <v>37.46</v>
      </c>
      <c r="T2638" t="str">
        <f t="shared" si="373"/>
        <v>technology/</v>
      </c>
      <c r="U2638" t="str">
        <f t="shared" si="374"/>
        <v>space exploration</v>
      </c>
      <c r="V2638">
        <f t="shared" si="375"/>
        <v>11</v>
      </c>
      <c r="W2638">
        <f t="shared" si="376"/>
        <v>28</v>
      </c>
    </row>
    <row r="2639" spans="1:23" ht="30" x14ac:dyDescent="0.25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f t="shared" si="377"/>
        <v>42655.341145833336</v>
      </c>
      <c r="K2639">
        <v>1474895475</v>
      </c>
      <c r="L2639" s="14">
        <f t="shared" si="369"/>
        <v>42639.341145833336</v>
      </c>
      <c r="M2639" s="13">
        <f t="shared" si="370"/>
        <v>2016</v>
      </c>
      <c r="N2639" t="b">
        <v>0</v>
      </c>
      <c r="O2639">
        <v>26</v>
      </c>
      <c r="P2639" t="b">
        <v>1</v>
      </c>
      <c r="Q2639" t="s">
        <v>8300</v>
      </c>
      <c r="R2639" s="6">
        <f t="shared" si="371"/>
        <v>0.66200000000000003</v>
      </c>
      <c r="S2639" s="10">
        <f t="shared" si="372"/>
        <v>31.96153846153846</v>
      </c>
      <c r="T2639" t="str">
        <f t="shared" si="373"/>
        <v>technology/</v>
      </c>
      <c r="U2639" t="str">
        <f t="shared" si="374"/>
        <v>space exploration</v>
      </c>
      <c r="V2639">
        <f t="shared" si="375"/>
        <v>11</v>
      </c>
      <c r="W2639">
        <f t="shared" si="376"/>
        <v>28</v>
      </c>
    </row>
    <row r="2640" spans="1:23" ht="45" x14ac:dyDescent="0.25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f t="shared" si="377"/>
        <v>42019.70480324074</v>
      </c>
      <c r="K2640">
        <v>1418766895</v>
      </c>
      <c r="L2640" s="14">
        <f t="shared" si="369"/>
        <v>41989.70480324074</v>
      </c>
      <c r="M2640" s="13">
        <f t="shared" si="370"/>
        <v>2014</v>
      </c>
      <c r="N2640" t="b">
        <v>0</v>
      </c>
      <c r="O2640">
        <v>14</v>
      </c>
      <c r="P2640" t="b">
        <v>1</v>
      </c>
      <c r="Q2640" t="s">
        <v>8300</v>
      </c>
      <c r="R2640" s="6">
        <f t="shared" si="371"/>
        <v>1.7291066282420751E-2</v>
      </c>
      <c r="S2640" s="10">
        <f t="shared" si="372"/>
        <v>25.214285714285715</v>
      </c>
      <c r="T2640" t="str">
        <f t="shared" si="373"/>
        <v>technology/</v>
      </c>
      <c r="U2640" t="str">
        <f t="shared" si="374"/>
        <v>space exploration</v>
      </c>
      <c r="V2640">
        <f t="shared" si="375"/>
        <v>11</v>
      </c>
      <c r="W2640">
        <f t="shared" si="376"/>
        <v>28</v>
      </c>
    </row>
    <row r="2641" spans="1:23" ht="45" x14ac:dyDescent="0.25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f t="shared" si="377"/>
        <v>42054.656805555554</v>
      </c>
      <c r="K2641">
        <v>1421786748</v>
      </c>
      <c r="L2641" s="14">
        <f t="shared" si="369"/>
        <v>42024.656805555554</v>
      </c>
      <c r="M2641" s="13">
        <f t="shared" si="370"/>
        <v>2015</v>
      </c>
      <c r="N2641" t="b">
        <v>0</v>
      </c>
      <c r="O2641">
        <v>49</v>
      </c>
      <c r="P2641" t="b">
        <v>1</v>
      </c>
      <c r="Q2641" t="s">
        <v>8300</v>
      </c>
      <c r="R2641" s="6">
        <f t="shared" si="371"/>
        <v>0.64</v>
      </c>
      <c r="S2641" s="10">
        <f t="shared" si="372"/>
        <v>10.040816326530612</v>
      </c>
      <c r="T2641" t="str">
        <f t="shared" si="373"/>
        <v>technology/</v>
      </c>
      <c r="U2641" t="str">
        <f t="shared" si="374"/>
        <v>space exploration</v>
      </c>
      <c r="V2641">
        <f t="shared" si="375"/>
        <v>11</v>
      </c>
      <c r="W2641">
        <f t="shared" si="376"/>
        <v>28</v>
      </c>
    </row>
    <row r="2642" spans="1:23" ht="60" x14ac:dyDescent="0.25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f t="shared" si="377"/>
        <v>42162.952245370368</v>
      </c>
      <c r="K2642">
        <v>1428551474</v>
      </c>
      <c r="L2642" s="14">
        <f t="shared" si="369"/>
        <v>42102.952245370368</v>
      </c>
      <c r="M2642" s="13">
        <f t="shared" si="370"/>
        <v>2015</v>
      </c>
      <c r="N2642" t="b">
        <v>0</v>
      </c>
      <c r="O2642">
        <v>69</v>
      </c>
      <c r="P2642" t="b">
        <v>1</v>
      </c>
      <c r="Q2642" t="s">
        <v>8300</v>
      </c>
      <c r="R2642" s="6">
        <f t="shared" si="371"/>
        <v>5.6666666666666664E-2</v>
      </c>
      <c r="S2642" s="10">
        <f t="shared" si="372"/>
        <v>45.94202898550725</v>
      </c>
      <c r="T2642" t="str">
        <f t="shared" si="373"/>
        <v>technology/</v>
      </c>
      <c r="U2642" t="str">
        <f t="shared" si="374"/>
        <v>space exploration</v>
      </c>
      <c r="V2642">
        <f t="shared" si="375"/>
        <v>11</v>
      </c>
      <c r="W2642">
        <f t="shared" si="376"/>
        <v>28</v>
      </c>
    </row>
    <row r="2643" spans="1:23" ht="30" x14ac:dyDescent="0.25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f t="shared" si="377"/>
        <v>41897.631249999999</v>
      </c>
      <c r="K2643">
        <v>1409341863</v>
      </c>
      <c r="L2643" s="14">
        <f t="shared" si="369"/>
        <v>41880.618784722217</v>
      </c>
      <c r="M2643" s="13">
        <f t="shared" si="370"/>
        <v>2014</v>
      </c>
      <c r="N2643" t="b">
        <v>0</v>
      </c>
      <c r="O2643">
        <v>1</v>
      </c>
      <c r="P2643" t="b">
        <v>0</v>
      </c>
      <c r="Q2643" t="s">
        <v>8300</v>
      </c>
      <c r="R2643" s="6">
        <f t="shared" si="371"/>
        <v>-0.99</v>
      </c>
      <c r="S2643" s="10">
        <f t="shared" si="372"/>
        <v>15</v>
      </c>
      <c r="T2643" t="str">
        <f t="shared" si="373"/>
        <v>technology/</v>
      </c>
      <c r="U2643" t="str">
        <f t="shared" si="374"/>
        <v>space exploration</v>
      </c>
      <c r="V2643">
        <f t="shared" si="375"/>
        <v>11</v>
      </c>
      <c r="W2643">
        <f t="shared" si="376"/>
        <v>28</v>
      </c>
    </row>
    <row r="2644" spans="1:23" ht="60" x14ac:dyDescent="0.25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f t="shared" si="377"/>
        <v>42566.081249999996</v>
      </c>
      <c r="K2644">
        <v>1465970108</v>
      </c>
      <c r="L2644" s="14">
        <f t="shared" si="369"/>
        <v>42536.03828703703</v>
      </c>
      <c r="M2644" s="13">
        <f t="shared" si="370"/>
        <v>2016</v>
      </c>
      <c r="N2644" t="b">
        <v>0</v>
      </c>
      <c r="O2644">
        <v>0</v>
      </c>
      <c r="P2644" t="b">
        <v>0</v>
      </c>
      <c r="Q2644" t="s">
        <v>8300</v>
      </c>
      <c r="R2644" s="6">
        <f t="shared" si="371"/>
        <v>-1</v>
      </c>
      <c r="S2644" s="10" t="e">
        <f t="shared" si="372"/>
        <v>#DIV/0!</v>
      </c>
      <c r="T2644" t="str">
        <f t="shared" si="373"/>
        <v>technology/</v>
      </c>
      <c r="U2644" t="str">
        <f t="shared" si="374"/>
        <v>space exploration</v>
      </c>
      <c r="V2644">
        <f t="shared" si="375"/>
        <v>11</v>
      </c>
      <c r="W2644">
        <f t="shared" si="376"/>
        <v>28</v>
      </c>
    </row>
    <row r="2645" spans="1:23" ht="45" x14ac:dyDescent="0.25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f t="shared" si="377"/>
        <v>42725.124305555553</v>
      </c>
      <c r="K2645">
        <v>1479218315</v>
      </c>
      <c r="L2645" s="14">
        <f t="shared" si="369"/>
        <v>42689.374016203707</v>
      </c>
      <c r="M2645" s="13">
        <f t="shared" si="370"/>
        <v>2016</v>
      </c>
      <c r="N2645" t="b">
        <v>1</v>
      </c>
      <c r="O2645">
        <v>1501</v>
      </c>
      <c r="P2645" t="b">
        <v>0</v>
      </c>
      <c r="Q2645" t="s">
        <v>8300</v>
      </c>
      <c r="R2645" s="6">
        <f t="shared" si="371"/>
        <v>-0.66440268999999996</v>
      </c>
      <c r="S2645" s="10">
        <f t="shared" si="372"/>
        <v>223.58248500999335</v>
      </c>
      <c r="T2645" t="str">
        <f t="shared" si="373"/>
        <v>technology/</v>
      </c>
      <c r="U2645" t="str">
        <f t="shared" si="374"/>
        <v>space exploration</v>
      </c>
      <c r="V2645">
        <f t="shared" si="375"/>
        <v>11</v>
      </c>
      <c r="W2645">
        <f t="shared" si="376"/>
        <v>28</v>
      </c>
    </row>
    <row r="2646" spans="1:23" ht="45" x14ac:dyDescent="0.25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f t="shared" si="377"/>
        <v>42804.583738425928</v>
      </c>
      <c r="K2646">
        <v>1486580435</v>
      </c>
      <c r="L2646" s="14">
        <f t="shared" si="369"/>
        <v>42774.583738425928</v>
      </c>
      <c r="M2646" s="13">
        <f t="shared" si="370"/>
        <v>2017</v>
      </c>
      <c r="N2646" t="b">
        <v>1</v>
      </c>
      <c r="O2646">
        <v>52</v>
      </c>
      <c r="P2646" t="b">
        <v>0</v>
      </c>
      <c r="Q2646" t="s">
        <v>8300</v>
      </c>
      <c r="R2646" s="6">
        <f t="shared" si="371"/>
        <v>-0.97946999999999995</v>
      </c>
      <c r="S2646" s="10">
        <f t="shared" si="372"/>
        <v>39.480769230769234</v>
      </c>
      <c r="T2646" t="str">
        <f t="shared" si="373"/>
        <v>technology/</v>
      </c>
      <c r="U2646" t="str">
        <f t="shared" si="374"/>
        <v>space exploration</v>
      </c>
      <c r="V2646">
        <f t="shared" si="375"/>
        <v>11</v>
      </c>
      <c r="W2646">
        <f t="shared" si="376"/>
        <v>28</v>
      </c>
    </row>
    <row r="2647" spans="1:23" ht="45" x14ac:dyDescent="0.25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f t="shared" si="377"/>
        <v>41951.675960648143</v>
      </c>
      <c r="K2647">
        <v>1412885603</v>
      </c>
      <c r="L2647" s="14">
        <f t="shared" si="369"/>
        <v>41921.634293981479</v>
      </c>
      <c r="M2647" s="13">
        <f t="shared" si="370"/>
        <v>2014</v>
      </c>
      <c r="N2647" t="b">
        <v>1</v>
      </c>
      <c r="O2647">
        <v>23</v>
      </c>
      <c r="P2647" t="b">
        <v>0</v>
      </c>
      <c r="Q2647" t="s">
        <v>8300</v>
      </c>
      <c r="R2647" s="6">
        <f t="shared" si="371"/>
        <v>-0.89500000000000002</v>
      </c>
      <c r="S2647" s="10">
        <f t="shared" si="372"/>
        <v>91.304347826086953</v>
      </c>
      <c r="T2647" t="str">
        <f t="shared" si="373"/>
        <v>technology/</v>
      </c>
      <c r="U2647" t="str">
        <f t="shared" si="374"/>
        <v>space exploration</v>
      </c>
      <c r="V2647">
        <f t="shared" si="375"/>
        <v>11</v>
      </c>
      <c r="W2647">
        <f t="shared" si="376"/>
        <v>28</v>
      </c>
    </row>
    <row r="2648" spans="1:23" ht="45" x14ac:dyDescent="0.25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f t="shared" si="377"/>
        <v>42256.10496527778</v>
      </c>
      <c r="K2648">
        <v>1439191869</v>
      </c>
      <c r="L2648" s="14">
        <f t="shared" si="369"/>
        <v>42226.10496527778</v>
      </c>
      <c r="M2648" s="13">
        <f t="shared" si="370"/>
        <v>2015</v>
      </c>
      <c r="N2648" t="b">
        <v>1</v>
      </c>
      <c r="O2648">
        <v>535</v>
      </c>
      <c r="P2648" t="b">
        <v>0</v>
      </c>
      <c r="Q2648" t="s">
        <v>8300</v>
      </c>
      <c r="R2648" s="6">
        <f t="shared" si="371"/>
        <v>-0.91582716000000008</v>
      </c>
      <c r="S2648" s="10">
        <f t="shared" si="372"/>
        <v>78.666205607476627</v>
      </c>
      <c r="T2648" t="str">
        <f t="shared" si="373"/>
        <v>technology/</v>
      </c>
      <c r="U2648" t="str">
        <f t="shared" si="374"/>
        <v>space exploration</v>
      </c>
      <c r="V2648">
        <f t="shared" si="375"/>
        <v>11</v>
      </c>
      <c r="W2648">
        <f t="shared" si="376"/>
        <v>28</v>
      </c>
    </row>
    <row r="2649" spans="1:23" ht="45" x14ac:dyDescent="0.25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f t="shared" si="377"/>
        <v>42230.053460648145</v>
      </c>
      <c r="K2649">
        <v>1436941019</v>
      </c>
      <c r="L2649" s="14">
        <f t="shared" si="369"/>
        <v>42200.053460648145</v>
      </c>
      <c r="M2649" s="13">
        <f t="shared" si="370"/>
        <v>2015</v>
      </c>
      <c r="N2649" t="b">
        <v>0</v>
      </c>
      <c r="O2649">
        <v>3</v>
      </c>
      <c r="P2649" t="b">
        <v>0</v>
      </c>
      <c r="Q2649" t="s">
        <v>8300</v>
      </c>
      <c r="R2649" s="6">
        <f t="shared" si="371"/>
        <v>-0.98560000000000003</v>
      </c>
      <c r="S2649" s="10">
        <f t="shared" si="372"/>
        <v>12</v>
      </c>
      <c r="T2649" t="str">
        <f t="shared" si="373"/>
        <v>technology/</v>
      </c>
      <c r="U2649" t="str">
        <f t="shared" si="374"/>
        <v>space exploration</v>
      </c>
      <c r="V2649">
        <f t="shared" si="375"/>
        <v>11</v>
      </c>
      <c r="W2649">
        <f t="shared" si="376"/>
        <v>28</v>
      </c>
    </row>
    <row r="2650" spans="1:23" ht="45" x14ac:dyDescent="0.25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f t="shared" si="377"/>
        <v>42438.506481481476</v>
      </c>
      <c r="K2650">
        <v>1454951360</v>
      </c>
      <c r="L2650" s="14">
        <f t="shared" si="369"/>
        <v>42408.506481481476</v>
      </c>
      <c r="M2650" s="13">
        <f t="shared" si="370"/>
        <v>2016</v>
      </c>
      <c r="N2650" t="b">
        <v>0</v>
      </c>
      <c r="O2650">
        <v>6</v>
      </c>
      <c r="P2650" t="b">
        <v>0</v>
      </c>
      <c r="Q2650" t="s">
        <v>8300</v>
      </c>
      <c r="R2650" s="6">
        <f t="shared" si="371"/>
        <v>-0.99116666666666664</v>
      </c>
      <c r="S2650" s="10">
        <f t="shared" si="372"/>
        <v>17.666666666666668</v>
      </c>
      <c r="T2650" t="str">
        <f t="shared" si="373"/>
        <v>technology/</v>
      </c>
      <c r="U2650" t="str">
        <f t="shared" si="374"/>
        <v>space exploration</v>
      </c>
      <c r="V2650">
        <f t="shared" si="375"/>
        <v>11</v>
      </c>
      <c r="W2650">
        <f t="shared" si="376"/>
        <v>28</v>
      </c>
    </row>
    <row r="2651" spans="1:23" ht="30" x14ac:dyDescent="0.25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f t="shared" si="377"/>
        <v>42401.788668981484</v>
      </c>
      <c r="K2651">
        <v>1449186941</v>
      </c>
      <c r="L2651" s="14">
        <f t="shared" si="369"/>
        <v>42341.788668981484</v>
      </c>
      <c r="M2651" s="13">
        <f t="shared" si="370"/>
        <v>2015</v>
      </c>
      <c r="N2651" t="b">
        <v>0</v>
      </c>
      <c r="O2651">
        <v>3</v>
      </c>
      <c r="P2651" t="b">
        <v>0</v>
      </c>
      <c r="Q2651" t="s">
        <v>8300</v>
      </c>
      <c r="R2651" s="6">
        <f t="shared" si="371"/>
        <v>-0.99900800000000001</v>
      </c>
      <c r="S2651" s="10">
        <f t="shared" si="372"/>
        <v>41.333333333333336</v>
      </c>
      <c r="T2651" t="str">
        <f t="shared" si="373"/>
        <v>technology/</v>
      </c>
      <c r="U2651" t="str">
        <f t="shared" si="374"/>
        <v>space exploration</v>
      </c>
      <c r="V2651">
        <f t="shared" si="375"/>
        <v>11</v>
      </c>
      <c r="W2651">
        <f t="shared" si="376"/>
        <v>28</v>
      </c>
    </row>
    <row r="2652" spans="1:23" ht="45" x14ac:dyDescent="0.25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f t="shared" si="377"/>
        <v>42725.416006944441</v>
      </c>
      <c r="K2652">
        <v>1479740343</v>
      </c>
      <c r="L2652" s="14">
        <f t="shared" si="369"/>
        <v>42695.416006944441</v>
      </c>
      <c r="M2652" s="13">
        <f t="shared" si="370"/>
        <v>2016</v>
      </c>
      <c r="N2652" t="b">
        <v>0</v>
      </c>
      <c r="O2652">
        <v>5</v>
      </c>
      <c r="P2652" t="b">
        <v>0</v>
      </c>
      <c r="Q2652" t="s">
        <v>8300</v>
      </c>
      <c r="R2652" s="6">
        <f t="shared" si="371"/>
        <v>-0.99403333333333332</v>
      </c>
      <c r="S2652" s="10">
        <f t="shared" si="372"/>
        <v>71.599999999999994</v>
      </c>
      <c r="T2652" t="str">
        <f t="shared" si="373"/>
        <v>technology/</v>
      </c>
      <c r="U2652" t="str">
        <f t="shared" si="374"/>
        <v>space exploration</v>
      </c>
      <c r="V2652">
        <f t="shared" si="375"/>
        <v>11</v>
      </c>
      <c r="W2652">
        <f t="shared" si="376"/>
        <v>28</v>
      </c>
    </row>
    <row r="2653" spans="1:23" ht="45" x14ac:dyDescent="0.25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f t="shared" si="377"/>
        <v>42355.597326388888</v>
      </c>
      <c r="K2653">
        <v>1447960809</v>
      </c>
      <c r="L2653" s="14">
        <f t="shared" si="369"/>
        <v>42327.597326388888</v>
      </c>
      <c r="M2653" s="13">
        <f t="shared" si="370"/>
        <v>2015</v>
      </c>
      <c r="N2653" t="b">
        <v>0</v>
      </c>
      <c r="O2653">
        <v>17</v>
      </c>
      <c r="P2653" t="b">
        <v>0</v>
      </c>
      <c r="Q2653" t="s">
        <v>8300</v>
      </c>
      <c r="R2653" s="6">
        <f t="shared" si="371"/>
        <v>-0.98131071428571426</v>
      </c>
      <c r="S2653" s="10">
        <f t="shared" si="372"/>
        <v>307.8235294117647</v>
      </c>
      <c r="T2653" t="str">
        <f t="shared" si="373"/>
        <v>technology/</v>
      </c>
      <c r="U2653" t="str">
        <f t="shared" si="374"/>
        <v>space exploration</v>
      </c>
      <c r="V2653">
        <f t="shared" si="375"/>
        <v>11</v>
      </c>
      <c r="W2653">
        <f t="shared" si="376"/>
        <v>28</v>
      </c>
    </row>
    <row r="2654" spans="1:23" ht="45" x14ac:dyDescent="0.25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f t="shared" si="377"/>
        <v>41982.950520833336</v>
      </c>
      <c r="K2654">
        <v>1415591325</v>
      </c>
      <c r="L2654" s="14">
        <f t="shared" si="369"/>
        <v>41952.950520833336</v>
      </c>
      <c r="M2654" s="13">
        <f t="shared" si="370"/>
        <v>2014</v>
      </c>
      <c r="N2654" t="b">
        <v>0</v>
      </c>
      <c r="O2654">
        <v>11</v>
      </c>
      <c r="P2654" t="b">
        <v>0</v>
      </c>
      <c r="Q2654" t="s">
        <v>8300</v>
      </c>
      <c r="R2654" s="6">
        <f t="shared" si="371"/>
        <v>-0.99114999999999998</v>
      </c>
      <c r="S2654" s="10">
        <f t="shared" si="372"/>
        <v>80.454545454545453</v>
      </c>
      <c r="T2654" t="str">
        <f t="shared" si="373"/>
        <v>technology/</v>
      </c>
      <c r="U2654" t="str">
        <f t="shared" si="374"/>
        <v>space exploration</v>
      </c>
      <c r="V2654">
        <f t="shared" si="375"/>
        <v>11</v>
      </c>
      <c r="W2654">
        <f t="shared" si="376"/>
        <v>28</v>
      </c>
    </row>
    <row r="2655" spans="1:23" ht="45" x14ac:dyDescent="0.25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f t="shared" si="377"/>
        <v>41802.958333333328</v>
      </c>
      <c r="K2655">
        <v>1399909127</v>
      </c>
      <c r="L2655" s="14">
        <f t="shared" si="369"/>
        <v>41771.443599537037</v>
      </c>
      <c r="M2655" s="13">
        <f t="shared" si="370"/>
        <v>2014</v>
      </c>
      <c r="N2655" t="b">
        <v>0</v>
      </c>
      <c r="O2655">
        <v>70</v>
      </c>
      <c r="P2655" t="b">
        <v>0</v>
      </c>
      <c r="Q2655" t="s">
        <v>8300</v>
      </c>
      <c r="R2655" s="6">
        <f t="shared" si="371"/>
        <v>-0.88478431372549016</v>
      </c>
      <c r="S2655" s="10">
        <f t="shared" si="372"/>
        <v>83.942857142857136</v>
      </c>
      <c r="T2655" t="str">
        <f t="shared" si="373"/>
        <v>technology/</v>
      </c>
      <c r="U2655" t="str">
        <f t="shared" si="374"/>
        <v>space exploration</v>
      </c>
      <c r="V2655">
        <f t="shared" si="375"/>
        <v>11</v>
      </c>
      <c r="W2655">
        <f t="shared" si="376"/>
        <v>28</v>
      </c>
    </row>
    <row r="2656" spans="1:23" ht="45" x14ac:dyDescent="0.25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f t="shared" si="377"/>
        <v>42115.350995370369</v>
      </c>
      <c r="K2656">
        <v>1424442326</v>
      </c>
      <c r="L2656" s="14">
        <f t="shared" si="369"/>
        <v>42055.392662037033</v>
      </c>
      <c r="M2656" s="13">
        <f t="shared" si="370"/>
        <v>2015</v>
      </c>
      <c r="N2656" t="b">
        <v>0</v>
      </c>
      <c r="O2656">
        <v>6</v>
      </c>
      <c r="P2656" t="b">
        <v>0</v>
      </c>
      <c r="Q2656" t="s">
        <v>8300</v>
      </c>
      <c r="R2656" s="6">
        <f t="shared" si="371"/>
        <v>-0.99948999999999999</v>
      </c>
      <c r="S2656" s="10">
        <f t="shared" si="372"/>
        <v>8.5</v>
      </c>
      <c r="T2656" t="str">
        <f t="shared" si="373"/>
        <v>technology/</v>
      </c>
      <c r="U2656" t="str">
        <f t="shared" si="374"/>
        <v>space exploration</v>
      </c>
      <c r="V2656">
        <f t="shared" si="375"/>
        <v>11</v>
      </c>
      <c r="W2656">
        <f t="shared" si="376"/>
        <v>28</v>
      </c>
    </row>
    <row r="2657" spans="1:23" x14ac:dyDescent="0.25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f t="shared" si="377"/>
        <v>42409.624999999993</v>
      </c>
      <c r="K2657">
        <v>1452631647</v>
      </c>
      <c r="L2657" s="14">
        <f t="shared" si="369"/>
        <v>42381.657951388886</v>
      </c>
      <c r="M2657" s="13">
        <f t="shared" si="370"/>
        <v>2016</v>
      </c>
      <c r="N2657" t="b">
        <v>0</v>
      </c>
      <c r="O2657">
        <v>43</v>
      </c>
      <c r="P2657" t="b">
        <v>0</v>
      </c>
      <c r="Q2657" t="s">
        <v>8300</v>
      </c>
      <c r="R2657" s="6">
        <f t="shared" si="371"/>
        <v>-0.78966666666666663</v>
      </c>
      <c r="S2657" s="10">
        <f t="shared" si="372"/>
        <v>73.372093023255815</v>
      </c>
      <c r="T2657" t="str">
        <f t="shared" si="373"/>
        <v>technology/</v>
      </c>
      <c r="U2657" t="str">
        <f t="shared" si="374"/>
        <v>space exploration</v>
      </c>
      <c r="V2657">
        <f t="shared" si="375"/>
        <v>11</v>
      </c>
      <c r="W2657">
        <f t="shared" si="376"/>
        <v>28</v>
      </c>
    </row>
    <row r="2658" spans="1:23" ht="30" x14ac:dyDescent="0.25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f t="shared" si="377"/>
        <v>42806.583333333336</v>
      </c>
      <c r="K2658">
        <v>1485966688</v>
      </c>
      <c r="L2658" s="14">
        <f t="shared" si="369"/>
        <v>42767.480185185188</v>
      </c>
      <c r="M2658" s="13">
        <f t="shared" si="370"/>
        <v>2017</v>
      </c>
      <c r="N2658" t="b">
        <v>0</v>
      </c>
      <c r="O2658">
        <v>152</v>
      </c>
      <c r="P2658" t="b">
        <v>0</v>
      </c>
      <c r="Q2658" t="s">
        <v>8300</v>
      </c>
      <c r="R2658" s="6">
        <f t="shared" si="371"/>
        <v>-0.88563333333333338</v>
      </c>
      <c r="S2658" s="10">
        <f t="shared" si="372"/>
        <v>112.86184210526316</v>
      </c>
      <c r="T2658" t="str">
        <f t="shared" si="373"/>
        <v>technology/</v>
      </c>
      <c r="U2658" t="str">
        <f t="shared" si="374"/>
        <v>space exploration</v>
      </c>
      <c r="V2658">
        <f t="shared" si="375"/>
        <v>11</v>
      </c>
      <c r="W2658">
        <f t="shared" si="376"/>
        <v>28</v>
      </c>
    </row>
    <row r="2659" spans="1:23" ht="45" x14ac:dyDescent="0.25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f t="shared" si="377"/>
        <v>42584.854166666664</v>
      </c>
      <c r="K2659">
        <v>1467325053</v>
      </c>
      <c r="L2659" s="14">
        <f t="shared" si="369"/>
        <v>42551.720520833333</v>
      </c>
      <c r="M2659" s="13">
        <f t="shared" si="370"/>
        <v>2016</v>
      </c>
      <c r="N2659" t="b">
        <v>0</v>
      </c>
      <c r="O2659">
        <v>59</v>
      </c>
      <c r="P2659" t="b">
        <v>0</v>
      </c>
      <c r="Q2659" t="s">
        <v>8300</v>
      </c>
      <c r="R2659" s="6">
        <f t="shared" si="371"/>
        <v>-0.81262066666666666</v>
      </c>
      <c r="S2659" s="10">
        <f t="shared" si="372"/>
        <v>95.277627118644077</v>
      </c>
      <c r="T2659" t="str">
        <f t="shared" si="373"/>
        <v>technology/</v>
      </c>
      <c r="U2659" t="str">
        <f t="shared" si="374"/>
        <v>space exploration</v>
      </c>
      <c r="V2659">
        <f t="shared" si="375"/>
        <v>11</v>
      </c>
      <c r="W2659">
        <f t="shared" si="376"/>
        <v>28</v>
      </c>
    </row>
    <row r="2660" spans="1:23" ht="45" x14ac:dyDescent="0.25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f t="shared" si="377"/>
        <v>42581.675856481474</v>
      </c>
      <c r="K2660">
        <v>1467321194</v>
      </c>
      <c r="L2660" s="14">
        <f t="shared" si="369"/>
        <v>42551.675856481474</v>
      </c>
      <c r="M2660" s="13">
        <f t="shared" si="370"/>
        <v>2016</v>
      </c>
      <c r="N2660" t="b">
        <v>0</v>
      </c>
      <c r="O2660">
        <v>4</v>
      </c>
      <c r="P2660" t="b">
        <v>0</v>
      </c>
      <c r="Q2660" t="s">
        <v>8300</v>
      </c>
      <c r="R2660" s="6">
        <f t="shared" si="371"/>
        <v>-0.99907142857142861</v>
      </c>
      <c r="S2660" s="10">
        <f t="shared" si="372"/>
        <v>22.75</v>
      </c>
      <c r="T2660" t="str">
        <f t="shared" si="373"/>
        <v>technology/</v>
      </c>
      <c r="U2660" t="str">
        <f t="shared" si="374"/>
        <v>space exploration</v>
      </c>
      <c r="V2660">
        <f t="shared" si="375"/>
        <v>11</v>
      </c>
      <c r="W2660">
        <f t="shared" si="376"/>
        <v>28</v>
      </c>
    </row>
    <row r="2661" spans="1:23" x14ac:dyDescent="0.25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f t="shared" si="377"/>
        <v>42111.861226851848</v>
      </c>
      <c r="K2661">
        <v>1426729210</v>
      </c>
      <c r="L2661" s="14">
        <f t="shared" si="369"/>
        <v>42081.861226851848</v>
      </c>
      <c r="M2661" s="13">
        <f t="shared" si="370"/>
        <v>2015</v>
      </c>
      <c r="N2661" t="b">
        <v>0</v>
      </c>
      <c r="O2661">
        <v>10</v>
      </c>
      <c r="P2661" t="b">
        <v>0</v>
      </c>
      <c r="Q2661" t="s">
        <v>8300</v>
      </c>
      <c r="R2661" s="6">
        <f t="shared" si="371"/>
        <v>-0.97279591836734691</v>
      </c>
      <c r="S2661" s="10">
        <f t="shared" si="372"/>
        <v>133.30000000000001</v>
      </c>
      <c r="T2661" t="str">
        <f t="shared" si="373"/>
        <v>technology/</v>
      </c>
      <c r="U2661" t="str">
        <f t="shared" si="374"/>
        <v>space exploration</v>
      </c>
      <c r="V2661">
        <f t="shared" si="375"/>
        <v>11</v>
      </c>
      <c r="W2661">
        <f t="shared" si="376"/>
        <v>28</v>
      </c>
    </row>
    <row r="2662" spans="1:23" ht="45" x14ac:dyDescent="0.25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f t="shared" si="377"/>
        <v>42332.546504629623</v>
      </c>
      <c r="K2662">
        <v>1443200818</v>
      </c>
      <c r="L2662" s="14">
        <f t="shared" si="369"/>
        <v>42272.504837962959</v>
      </c>
      <c r="M2662" s="13">
        <f t="shared" si="370"/>
        <v>2015</v>
      </c>
      <c r="N2662" t="b">
        <v>0</v>
      </c>
      <c r="O2662">
        <v>5</v>
      </c>
      <c r="P2662" t="b">
        <v>0</v>
      </c>
      <c r="Q2662" t="s">
        <v>8300</v>
      </c>
      <c r="R2662" s="6">
        <f t="shared" si="371"/>
        <v>-0.99904999999999999</v>
      </c>
      <c r="S2662" s="10">
        <f t="shared" si="372"/>
        <v>3.8</v>
      </c>
      <c r="T2662" t="str">
        <f t="shared" si="373"/>
        <v>technology/</v>
      </c>
      <c r="U2662" t="str">
        <f t="shared" si="374"/>
        <v>space exploration</v>
      </c>
      <c r="V2662">
        <f t="shared" si="375"/>
        <v>11</v>
      </c>
      <c r="W2662">
        <f t="shared" si="376"/>
        <v>28</v>
      </c>
    </row>
    <row r="2663" spans="1:23" ht="45" x14ac:dyDescent="0.25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f t="shared" si="377"/>
        <v>41572.750115740739</v>
      </c>
      <c r="K2663">
        <v>1380150010</v>
      </c>
      <c r="L2663" s="14">
        <f t="shared" si="369"/>
        <v>41542.750115740739</v>
      </c>
      <c r="M2663" s="13">
        <f t="shared" si="370"/>
        <v>2013</v>
      </c>
      <c r="N2663" t="b">
        <v>0</v>
      </c>
      <c r="O2663">
        <v>60</v>
      </c>
      <c r="P2663" t="b">
        <v>1</v>
      </c>
      <c r="Q2663" t="s">
        <v>8301</v>
      </c>
      <c r="R2663" s="6">
        <f t="shared" si="371"/>
        <v>2.9000000000000001E-2</v>
      </c>
      <c r="S2663" s="10">
        <f t="shared" si="372"/>
        <v>85.75</v>
      </c>
      <c r="T2663" t="str">
        <f t="shared" si="373"/>
        <v>technology/</v>
      </c>
      <c r="U2663" t="str">
        <f t="shared" si="374"/>
        <v>makerspaces</v>
      </c>
      <c r="V2663">
        <f t="shared" si="375"/>
        <v>11</v>
      </c>
      <c r="W2663">
        <f t="shared" si="376"/>
        <v>22</v>
      </c>
    </row>
    <row r="2664" spans="1:23" ht="45" x14ac:dyDescent="0.25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f t="shared" si="377"/>
        <v>42237.538344907407</v>
      </c>
      <c r="K2664">
        <v>1437587713</v>
      </c>
      <c r="L2664" s="14">
        <f t="shared" si="369"/>
        <v>42207.538344907407</v>
      </c>
      <c r="M2664" s="13">
        <f t="shared" si="370"/>
        <v>2015</v>
      </c>
      <c r="N2664" t="b">
        <v>0</v>
      </c>
      <c r="O2664">
        <v>80</v>
      </c>
      <c r="P2664" t="b">
        <v>1</v>
      </c>
      <c r="Q2664" t="s">
        <v>8301</v>
      </c>
      <c r="R2664" s="6">
        <f t="shared" si="371"/>
        <v>6.8000000000000005E-2</v>
      </c>
      <c r="S2664" s="10">
        <f t="shared" si="372"/>
        <v>267</v>
      </c>
      <c r="T2664" t="str">
        <f t="shared" si="373"/>
        <v>technology/</v>
      </c>
      <c r="U2664" t="str">
        <f t="shared" si="374"/>
        <v>makerspaces</v>
      </c>
      <c r="V2664">
        <f t="shared" si="375"/>
        <v>11</v>
      </c>
      <c r="W2664">
        <f t="shared" si="376"/>
        <v>22</v>
      </c>
    </row>
    <row r="2665" spans="1:23" ht="45" x14ac:dyDescent="0.25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f t="shared" si="377"/>
        <v>42251.416666666664</v>
      </c>
      <c r="K2665">
        <v>1438873007</v>
      </c>
      <c r="L2665" s="14">
        <f t="shared" si="369"/>
        <v>42222.41443287037</v>
      </c>
      <c r="M2665" s="13">
        <f t="shared" si="370"/>
        <v>2015</v>
      </c>
      <c r="N2665" t="b">
        <v>0</v>
      </c>
      <c r="O2665">
        <v>56</v>
      </c>
      <c r="P2665" t="b">
        <v>1</v>
      </c>
      <c r="Q2665" t="s">
        <v>8301</v>
      </c>
      <c r="R2665" s="6">
        <f t="shared" si="371"/>
        <v>4.5962500000000003E-2</v>
      </c>
      <c r="S2665" s="10">
        <f t="shared" si="372"/>
        <v>373.55803571428572</v>
      </c>
      <c r="T2665" t="str">
        <f t="shared" si="373"/>
        <v>technology/</v>
      </c>
      <c r="U2665" t="str">
        <f t="shared" si="374"/>
        <v>makerspaces</v>
      </c>
      <c r="V2665">
        <f t="shared" si="375"/>
        <v>11</v>
      </c>
      <c r="W2665">
        <f t="shared" si="376"/>
        <v>22</v>
      </c>
    </row>
    <row r="2666" spans="1:23" ht="45" x14ac:dyDescent="0.25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f t="shared" si="377"/>
        <v>42347.082638888889</v>
      </c>
      <c r="K2666">
        <v>1446683797</v>
      </c>
      <c r="L2666" s="14">
        <f t="shared" si="369"/>
        <v>42312.817094907405</v>
      </c>
      <c r="M2666" s="13">
        <f t="shared" si="370"/>
        <v>2015</v>
      </c>
      <c r="N2666" t="b">
        <v>0</v>
      </c>
      <c r="O2666">
        <v>104</v>
      </c>
      <c r="P2666" t="b">
        <v>1</v>
      </c>
      <c r="Q2666" t="s">
        <v>8301</v>
      </c>
      <c r="R2666" s="6">
        <f t="shared" si="371"/>
        <v>3.4285714285714287E-2</v>
      </c>
      <c r="S2666" s="10">
        <f t="shared" si="372"/>
        <v>174.03846153846155</v>
      </c>
      <c r="T2666" t="str">
        <f t="shared" si="373"/>
        <v>technology/</v>
      </c>
      <c r="U2666" t="str">
        <f t="shared" si="374"/>
        <v>makerspaces</v>
      </c>
      <c r="V2666">
        <f t="shared" si="375"/>
        <v>11</v>
      </c>
      <c r="W2666">
        <f t="shared" si="376"/>
        <v>22</v>
      </c>
    </row>
    <row r="2667" spans="1:23" ht="45" x14ac:dyDescent="0.25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f t="shared" si="377"/>
        <v>42128.687199074069</v>
      </c>
      <c r="K2667">
        <v>1426886974</v>
      </c>
      <c r="L2667" s="14">
        <f t="shared" si="369"/>
        <v>42083.687199074069</v>
      </c>
      <c r="M2667" s="13">
        <f t="shared" si="370"/>
        <v>2015</v>
      </c>
      <c r="N2667" t="b">
        <v>0</v>
      </c>
      <c r="O2667">
        <v>46</v>
      </c>
      <c r="P2667" t="b">
        <v>1</v>
      </c>
      <c r="Q2667" t="s">
        <v>8301</v>
      </c>
      <c r="R2667" s="6">
        <f t="shared" si="371"/>
        <v>0.23142857142857143</v>
      </c>
      <c r="S2667" s="10">
        <f t="shared" si="372"/>
        <v>93.695652173913047</v>
      </c>
      <c r="T2667" t="str">
        <f t="shared" si="373"/>
        <v>technology/</v>
      </c>
      <c r="U2667" t="str">
        <f t="shared" si="374"/>
        <v>makerspaces</v>
      </c>
      <c r="V2667">
        <f t="shared" si="375"/>
        <v>11</v>
      </c>
      <c r="W2667">
        <f t="shared" si="376"/>
        <v>22</v>
      </c>
    </row>
    <row r="2668" spans="1:23" ht="45" x14ac:dyDescent="0.25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f t="shared" si="377"/>
        <v>42272.666666666664</v>
      </c>
      <c r="K2668">
        <v>1440008439</v>
      </c>
      <c r="L2668" s="14">
        <f t="shared" si="369"/>
        <v>42235.55600694444</v>
      </c>
      <c r="M2668" s="13">
        <f t="shared" si="370"/>
        <v>2015</v>
      </c>
      <c r="N2668" t="b">
        <v>0</v>
      </c>
      <c r="O2668">
        <v>206</v>
      </c>
      <c r="P2668" t="b">
        <v>1</v>
      </c>
      <c r="Q2668" t="s">
        <v>8301</v>
      </c>
      <c r="R2668" s="6">
        <f t="shared" si="371"/>
        <v>0.59295100000000001</v>
      </c>
      <c r="S2668" s="10">
        <f t="shared" si="372"/>
        <v>77.327718446601949</v>
      </c>
      <c r="T2668" t="str">
        <f t="shared" si="373"/>
        <v>technology/</v>
      </c>
      <c r="U2668" t="str">
        <f t="shared" si="374"/>
        <v>makerspaces</v>
      </c>
      <c r="V2668">
        <f t="shared" si="375"/>
        <v>11</v>
      </c>
      <c r="W2668">
        <f t="shared" si="376"/>
        <v>22</v>
      </c>
    </row>
    <row r="2669" spans="1:23" ht="45" x14ac:dyDescent="0.25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f t="shared" si="377"/>
        <v>42410.717777777776</v>
      </c>
      <c r="K2669">
        <v>1452550416</v>
      </c>
      <c r="L2669" s="14">
        <f t="shared" si="369"/>
        <v>42380.717777777776</v>
      </c>
      <c r="M2669" s="13">
        <f t="shared" si="370"/>
        <v>2016</v>
      </c>
      <c r="N2669" t="b">
        <v>0</v>
      </c>
      <c r="O2669">
        <v>18</v>
      </c>
      <c r="P2669" t="b">
        <v>1</v>
      </c>
      <c r="Q2669" t="s">
        <v>8301</v>
      </c>
      <c r="R2669" s="6">
        <f t="shared" si="371"/>
        <v>0.10666666666666667</v>
      </c>
      <c r="S2669" s="10">
        <f t="shared" si="372"/>
        <v>92.222222222222229</v>
      </c>
      <c r="T2669" t="str">
        <f t="shared" si="373"/>
        <v>technology/</v>
      </c>
      <c r="U2669" t="str">
        <f t="shared" si="374"/>
        <v>makerspaces</v>
      </c>
      <c r="V2669">
        <f t="shared" si="375"/>
        <v>11</v>
      </c>
      <c r="W2669">
        <f t="shared" si="376"/>
        <v>22</v>
      </c>
    </row>
    <row r="2670" spans="1:23" ht="30" x14ac:dyDescent="0.25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f t="shared" si="377"/>
        <v>42317.397222222215</v>
      </c>
      <c r="K2670">
        <v>1443449265</v>
      </c>
      <c r="L2670" s="14">
        <f t="shared" si="369"/>
        <v>42275.380381944444</v>
      </c>
      <c r="M2670" s="13">
        <f t="shared" si="370"/>
        <v>2015</v>
      </c>
      <c r="N2670" t="b">
        <v>0</v>
      </c>
      <c r="O2670">
        <v>28</v>
      </c>
      <c r="P2670" t="b">
        <v>1</v>
      </c>
      <c r="Q2670" t="s">
        <v>8301</v>
      </c>
      <c r="R2670" s="6">
        <f t="shared" si="371"/>
        <v>0.70699999999999996</v>
      </c>
      <c r="S2670" s="10">
        <f t="shared" si="372"/>
        <v>60.964285714285715</v>
      </c>
      <c r="T2670" t="str">
        <f t="shared" si="373"/>
        <v>technology/</v>
      </c>
      <c r="U2670" t="str">
        <f t="shared" si="374"/>
        <v>makerspaces</v>
      </c>
      <c r="V2670">
        <f t="shared" si="375"/>
        <v>11</v>
      </c>
      <c r="W2670">
        <f t="shared" si="376"/>
        <v>22</v>
      </c>
    </row>
    <row r="2671" spans="1:23" ht="45" x14ac:dyDescent="0.25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f t="shared" si="377"/>
        <v>42378.827499999992</v>
      </c>
      <c r="K2671">
        <v>1447203096</v>
      </c>
      <c r="L2671" s="14">
        <f t="shared" si="369"/>
        <v>42318.827499999992</v>
      </c>
      <c r="M2671" s="13">
        <f t="shared" si="370"/>
        <v>2015</v>
      </c>
      <c r="N2671" t="b">
        <v>0</v>
      </c>
      <c r="O2671">
        <v>11</v>
      </c>
      <c r="P2671" t="b">
        <v>1</v>
      </c>
      <c r="Q2671" t="s">
        <v>8301</v>
      </c>
      <c r="R2671" s="6">
        <f t="shared" si="371"/>
        <v>0.25124999999999997</v>
      </c>
      <c r="S2671" s="10">
        <f t="shared" si="372"/>
        <v>91</v>
      </c>
      <c r="T2671" t="str">
        <f t="shared" si="373"/>
        <v>technology/</v>
      </c>
      <c r="U2671" t="str">
        <f t="shared" si="374"/>
        <v>makerspaces</v>
      </c>
      <c r="V2671">
        <f t="shared" si="375"/>
        <v>11</v>
      </c>
      <c r="W2671">
        <f t="shared" si="376"/>
        <v>22</v>
      </c>
    </row>
    <row r="2672" spans="1:23" ht="45" x14ac:dyDescent="0.25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f t="shared" si="377"/>
        <v>41848.812268518515</v>
      </c>
      <c r="K2672">
        <v>1404174580</v>
      </c>
      <c r="L2672" s="14">
        <f t="shared" si="369"/>
        <v>41820.812268518515</v>
      </c>
      <c r="M2672" s="13">
        <f t="shared" si="370"/>
        <v>2014</v>
      </c>
      <c r="N2672" t="b">
        <v>1</v>
      </c>
      <c r="O2672">
        <v>60</v>
      </c>
      <c r="P2672" t="b">
        <v>0</v>
      </c>
      <c r="Q2672" t="s">
        <v>8301</v>
      </c>
      <c r="R2672" s="6">
        <f t="shared" si="371"/>
        <v>-0.93584139066035799</v>
      </c>
      <c r="S2672" s="10">
        <f t="shared" si="372"/>
        <v>41.583333333333336</v>
      </c>
      <c r="T2672" t="str">
        <f t="shared" si="373"/>
        <v>technology/</v>
      </c>
      <c r="U2672" t="str">
        <f t="shared" si="374"/>
        <v>makerspaces</v>
      </c>
      <c r="V2672">
        <f t="shared" si="375"/>
        <v>11</v>
      </c>
      <c r="W2672">
        <f t="shared" si="376"/>
        <v>22</v>
      </c>
    </row>
    <row r="2673" spans="1:23" ht="45" x14ac:dyDescent="0.25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f t="shared" si="377"/>
        <v>41992.609722222223</v>
      </c>
      <c r="K2673">
        <v>1416419916</v>
      </c>
      <c r="L2673" s="14">
        <f t="shared" si="369"/>
        <v>41962.54069444444</v>
      </c>
      <c r="M2673" s="13">
        <f t="shared" si="370"/>
        <v>2014</v>
      </c>
      <c r="N2673" t="b">
        <v>1</v>
      </c>
      <c r="O2673">
        <v>84</v>
      </c>
      <c r="P2673" t="b">
        <v>0</v>
      </c>
      <c r="Q2673" t="s">
        <v>8301</v>
      </c>
      <c r="R2673" s="6">
        <f t="shared" si="371"/>
        <v>-0.88656000000000001</v>
      </c>
      <c r="S2673" s="10">
        <f t="shared" si="372"/>
        <v>33.761904761904759</v>
      </c>
      <c r="T2673" t="str">
        <f t="shared" si="373"/>
        <v>technology/</v>
      </c>
      <c r="U2673" t="str">
        <f t="shared" si="374"/>
        <v>makerspaces</v>
      </c>
      <c r="V2673">
        <f t="shared" si="375"/>
        <v>11</v>
      </c>
      <c r="W2673">
        <f t="shared" si="376"/>
        <v>22</v>
      </c>
    </row>
    <row r="2674" spans="1:23" ht="45" x14ac:dyDescent="0.25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f t="shared" si="377"/>
        <v>42366.041666666664</v>
      </c>
      <c r="K2674">
        <v>1449436390</v>
      </c>
      <c r="L2674" s="14">
        <f t="shared" si="369"/>
        <v>42344.675810185181</v>
      </c>
      <c r="M2674" s="13">
        <f t="shared" si="370"/>
        <v>2015</v>
      </c>
      <c r="N2674" t="b">
        <v>1</v>
      </c>
      <c r="O2674">
        <v>47</v>
      </c>
      <c r="P2674" t="b">
        <v>0</v>
      </c>
      <c r="Q2674" t="s">
        <v>8301</v>
      </c>
      <c r="R2674" s="6">
        <f t="shared" si="371"/>
        <v>-0.66810000000000003</v>
      </c>
      <c r="S2674" s="10">
        <f t="shared" si="372"/>
        <v>70.61702127659575</v>
      </c>
      <c r="T2674" t="str">
        <f t="shared" si="373"/>
        <v>technology/</v>
      </c>
      <c r="U2674" t="str">
        <f t="shared" si="374"/>
        <v>makerspaces</v>
      </c>
      <c r="V2674">
        <f t="shared" si="375"/>
        <v>11</v>
      </c>
      <c r="W2674">
        <f t="shared" si="376"/>
        <v>22</v>
      </c>
    </row>
    <row r="2675" spans="1:23" ht="45" x14ac:dyDescent="0.25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f t="shared" si="377"/>
        <v>41941.739583333328</v>
      </c>
      <c r="K2675">
        <v>1412081999</v>
      </c>
      <c r="L2675" s="14">
        <f t="shared" si="369"/>
        <v>41912.333321759259</v>
      </c>
      <c r="M2675" s="13">
        <f t="shared" si="370"/>
        <v>2014</v>
      </c>
      <c r="N2675" t="b">
        <v>1</v>
      </c>
      <c r="O2675">
        <v>66</v>
      </c>
      <c r="P2675" t="b">
        <v>0</v>
      </c>
      <c r="Q2675" t="s">
        <v>8301</v>
      </c>
      <c r="R2675" s="6">
        <f t="shared" si="371"/>
        <v>-0.72419999999999995</v>
      </c>
      <c r="S2675" s="10">
        <f t="shared" si="372"/>
        <v>167.15151515151516</v>
      </c>
      <c r="T2675" t="str">
        <f t="shared" si="373"/>
        <v>technology/</v>
      </c>
      <c r="U2675" t="str">
        <f t="shared" si="374"/>
        <v>makerspaces</v>
      </c>
      <c r="V2675">
        <f t="shared" si="375"/>
        <v>11</v>
      </c>
      <c r="W2675">
        <f t="shared" si="376"/>
        <v>22</v>
      </c>
    </row>
    <row r="2676" spans="1:23" ht="60" x14ac:dyDescent="0.25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f t="shared" si="377"/>
        <v>42555.999305555553</v>
      </c>
      <c r="K2676">
        <v>1465398670</v>
      </c>
      <c r="L2676" s="14">
        <f t="shared" si="369"/>
        <v>42529.424421296295</v>
      </c>
      <c r="M2676" s="13">
        <f t="shared" si="370"/>
        <v>2016</v>
      </c>
      <c r="N2676" t="b">
        <v>1</v>
      </c>
      <c r="O2676">
        <v>171</v>
      </c>
      <c r="P2676" t="b">
        <v>0</v>
      </c>
      <c r="Q2676" t="s">
        <v>8301</v>
      </c>
      <c r="R2676" s="6">
        <f t="shared" si="371"/>
        <v>-0.37159999999999999</v>
      </c>
      <c r="S2676" s="10">
        <f t="shared" si="372"/>
        <v>128.61988304093566</v>
      </c>
      <c r="T2676" t="str">
        <f t="shared" si="373"/>
        <v>technology/</v>
      </c>
      <c r="U2676" t="str">
        <f t="shared" si="374"/>
        <v>makerspaces</v>
      </c>
      <c r="V2676">
        <f t="shared" si="375"/>
        <v>11</v>
      </c>
      <c r="W2676">
        <f t="shared" si="376"/>
        <v>22</v>
      </c>
    </row>
    <row r="2677" spans="1:23" ht="45" x14ac:dyDescent="0.25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f t="shared" si="377"/>
        <v>41953.690844907404</v>
      </c>
      <c r="K2677">
        <v>1413059689</v>
      </c>
      <c r="L2677" s="14">
        <f t="shared" si="369"/>
        <v>41923.649178240739</v>
      </c>
      <c r="M2677" s="13">
        <f t="shared" si="370"/>
        <v>2014</v>
      </c>
      <c r="N2677" t="b">
        <v>1</v>
      </c>
      <c r="O2677">
        <v>29</v>
      </c>
      <c r="P2677" t="b">
        <v>0</v>
      </c>
      <c r="Q2677" t="s">
        <v>8301</v>
      </c>
      <c r="R2677" s="6">
        <f t="shared" si="371"/>
        <v>-0.92412000000000005</v>
      </c>
      <c r="S2677" s="10">
        <f t="shared" si="372"/>
        <v>65.41379310344827</v>
      </c>
      <c r="T2677" t="str">
        <f t="shared" si="373"/>
        <v>technology/</v>
      </c>
      <c r="U2677" t="str">
        <f t="shared" si="374"/>
        <v>makerspaces</v>
      </c>
      <c r="V2677">
        <f t="shared" si="375"/>
        <v>11</v>
      </c>
      <c r="W2677">
        <f t="shared" si="376"/>
        <v>22</v>
      </c>
    </row>
    <row r="2678" spans="1:23" ht="45" x14ac:dyDescent="0.25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f t="shared" si="377"/>
        <v>42512.416365740741</v>
      </c>
      <c r="K2678">
        <v>1461337174</v>
      </c>
      <c r="L2678" s="14">
        <f t="shared" si="369"/>
        <v>42482.416365740741</v>
      </c>
      <c r="M2678" s="13">
        <f t="shared" si="370"/>
        <v>2016</v>
      </c>
      <c r="N2678" t="b">
        <v>0</v>
      </c>
      <c r="O2678">
        <v>9</v>
      </c>
      <c r="P2678" t="b">
        <v>0</v>
      </c>
      <c r="Q2678" t="s">
        <v>8301</v>
      </c>
      <c r="R2678" s="6">
        <f t="shared" si="371"/>
        <v>-0.49619047619047618</v>
      </c>
      <c r="S2678" s="10">
        <f t="shared" si="372"/>
        <v>117.55555555555556</v>
      </c>
      <c r="T2678" t="str">
        <f t="shared" si="373"/>
        <v>technology/</v>
      </c>
      <c r="U2678" t="str">
        <f t="shared" si="374"/>
        <v>makerspaces</v>
      </c>
      <c r="V2678">
        <f t="shared" si="375"/>
        <v>11</v>
      </c>
      <c r="W2678">
        <f t="shared" si="376"/>
        <v>22</v>
      </c>
    </row>
    <row r="2679" spans="1:23" ht="45" x14ac:dyDescent="0.25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f t="shared" si="377"/>
        <v>41822.821099537039</v>
      </c>
      <c r="K2679">
        <v>1401756143</v>
      </c>
      <c r="L2679" s="14">
        <f t="shared" si="369"/>
        <v>41792.821099537039</v>
      </c>
      <c r="M2679" s="13">
        <f t="shared" si="370"/>
        <v>2014</v>
      </c>
      <c r="N2679" t="b">
        <v>0</v>
      </c>
      <c r="O2679">
        <v>27</v>
      </c>
      <c r="P2679" t="b">
        <v>0</v>
      </c>
      <c r="Q2679" t="s">
        <v>8301</v>
      </c>
      <c r="R2679" s="6">
        <f t="shared" si="371"/>
        <v>-0.82487179487179485</v>
      </c>
      <c r="S2679" s="10">
        <f t="shared" si="372"/>
        <v>126.48148148148148</v>
      </c>
      <c r="T2679" t="str">
        <f t="shared" si="373"/>
        <v>technology/</v>
      </c>
      <c r="U2679" t="str">
        <f t="shared" si="374"/>
        <v>makerspaces</v>
      </c>
      <c r="V2679">
        <f t="shared" si="375"/>
        <v>11</v>
      </c>
      <c r="W2679">
        <f t="shared" si="376"/>
        <v>22</v>
      </c>
    </row>
    <row r="2680" spans="1:23" ht="45" x14ac:dyDescent="0.25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f t="shared" si="377"/>
        <v>42271.589872685181</v>
      </c>
      <c r="K2680">
        <v>1440529765</v>
      </c>
      <c r="L2680" s="14">
        <f t="shared" si="369"/>
        <v>42241.589872685181</v>
      </c>
      <c r="M2680" s="13">
        <f t="shared" si="370"/>
        <v>2015</v>
      </c>
      <c r="N2680" t="b">
        <v>0</v>
      </c>
      <c r="O2680">
        <v>2</v>
      </c>
      <c r="P2680" t="b">
        <v>0</v>
      </c>
      <c r="Q2680" t="s">
        <v>8301</v>
      </c>
      <c r="R2680" s="6">
        <f t="shared" si="371"/>
        <v>-0.99986249999999999</v>
      </c>
      <c r="S2680" s="10">
        <f t="shared" si="372"/>
        <v>550</v>
      </c>
      <c r="T2680" t="str">
        <f t="shared" si="373"/>
        <v>technology/</v>
      </c>
      <c r="U2680" t="str">
        <f t="shared" si="374"/>
        <v>makerspaces</v>
      </c>
      <c r="V2680">
        <f t="shared" si="375"/>
        <v>11</v>
      </c>
      <c r="W2680">
        <f t="shared" si="376"/>
        <v>22</v>
      </c>
    </row>
    <row r="2681" spans="1:23" ht="45" x14ac:dyDescent="0.25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f t="shared" si="377"/>
        <v>42062.792754629627</v>
      </c>
      <c r="K2681">
        <v>1422489694</v>
      </c>
      <c r="L2681" s="14">
        <f t="shared" si="369"/>
        <v>42032.792754629627</v>
      </c>
      <c r="M2681" s="13">
        <f t="shared" si="370"/>
        <v>2015</v>
      </c>
      <c r="N2681" t="b">
        <v>0</v>
      </c>
      <c r="O2681">
        <v>3</v>
      </c>
      <c r="P2681" t="b">
        <v>0</v>
      </c>
      <c r="Q2681" t="s">
        <v>8301</v>
      </c>
      <c r="R2681" s="6">
        <f t="shared" si="371"/>
        <v>-0.99670000000000003</v>
      </c>
      <c r="S2681" s="10">
        <f t="shared" si="372"/>
        <v>44</v>
      </c>
      <c r="T2681" t="str">
        <f t="shared" si="373"/>
        <v>technology/</v>
      </c>
      <c r="U2681" t="str">
        <f t="shared" si="374"/>
        <v>makerspaces</v>
      </c>
      <c r="V2681">
        <f t="shared" si="375"/>
        <v>11</v>
      </c>
      <c r="W2681">
        <f t="shared" si="376"/>
        <v>22</v>
      </c>
    </row>
    <row r="2682" spans="1:23" x14ac:dyDescent="0.25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f t="shared" si="377"/>
        <v>42465.961701388886</v>
      </c>
      <c r="K2682">
        <v>1457327091</v>
      </c>
      <c r="L2682" s="14">
        <f t="shared" si="369"/>
        <v>42436.003368055557</v>
      </c>
      <c r="M2682" s="13">
        <f t="shared" si="370"/>
        <v>2016</v>
      </c>
      <c r="N2682" t="b">
        <v>0</v>
      </c>
      <c r="O2682">
        <v>4</v>
      </c>
      <c r="P2682" t="b">
        <v>0</v>
      </c>
      <c r="Q2682" t="s">
        <v>8301</v>
      </c>
      <c r="R2682" s="6">
        <f t="shared" si="371"/>
        <v>-0.99137500000000001</v>
      </c>
      <c r="S2682" s="10">
        <f t="shared" si="372"/>
        <v>69</v>
      </c>
      <c r="T2682" t="str">
        <f t="shared" si="373"/>
        <v>technology/</v>
      </c>
      <c r="U2682" t="str">
        <f t="shared" si="374"/>
        <v>makerspaces</v>
      </c>
      <c r="V2682">
        <f t="shared" si="375"/>
        <v>11</v>
      </c>
      <c r="W2682">
        <f t="shared" si="376"/>
        <v>22</v>
      </c>
    </row>
    <row r="2683" spans="1:23" ht="45" x14ac:dyDescent="0.25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f t="shared" si="377"/>
        <v>41830.686921296292</v>
      </c>
      <c r="K2683">
        <v>1402867750</v>
      </c>
      <c r="L2683" s="14">
        <f t="shared" si="369"/>
        <v>41805.686921296292</v>
      </c>
      <c r="M2683" s="13">
        <f t="shared" si="370"/>
        <v>2014</v>
      </c>
      <c r="N2683" t="b">
        <v>0</v>
      </c>
      <c r="O2683">
        <v>2</v>
      </c>
      <c r="P2683" t="b">
        <v>0</v>
      </c>
      <c r="Q2683" t="s">
        <v>8283</v>
      </c>
      <c r="R2683" s="6">
        <f t="shared" si="371"/>
        <v>-0.99312500000000004</v>
      </c>
      <c r="S2683" s="10">
        <f t="shared" si="372"/>
        <v>27.5</v>
      </c>
      <c r="T2683" t="str">
        <f t="shared" si="373"/>
        <v>food/</v>
      </c>
      <c r="U2683" t="str">
        <f t="shared" si="374"/>
        <v>food trucks</v>
      </c>
      <c r="V2683">
        <f t="shared" si="375"/>
        <v>5</v>
      </c>
      <c r="W2683">
        <f t="shared" si="376"/>
        <v>16</v>
      </c>
    </row>
    <row r="2684" spans="1:23" ht="45" x14ac:dyDescent="0.25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f t="shared" si="377"/>
        <v>41965.040972222218</v>
      </c>
      <c r="K2684">
        <v>1413838540</v>
      </c>
      <c r="L2684" s="14">
        <f t="shared" si="369"/>
        <v>41932.663657407407</v>
      </c>
      <c r="M2684" s="13">
        <f t="shared" si="370"/>
        <v>2014</v>
      </c>
      <c r="N2684" t="b">
        <v>0</v>
      </c>
      <c r="O2684">
        <v>20</v>
      </c>
      <c r="P2684" t="b">
        <v>0</v>
      </c>
      <c r="Q2684" t="s">
        <v>8283</v>
      </c>
      <c r="R2684" s="6">
        <f t="shared" si="371"/>
        <v>-0.71699999999999997</v>
      </c>
      <c r="S2684" s="10">
        <f t="shared" si="372"/>
        <v>84.9</v>
      </c>
      <c r="T2684" t="str">
        <f t="shared" si="373"/>
        <v>food/</v>
      </c>
      <c r="U2684" t="str">
        <f t="shared" si="374"/>
        <v>food trucks</v>
      </c>
      <c r="V2684">
        <f t="shared" si="375"/>
        <v>5</v>
      </c>
      <c r="W2684">
        <f t="shared" si="376"/>
        <v>16</v>
      </c>
    </row>
    <row r="2685" spans="1:23" ht="45" x14ac:dyDescent="0.25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f t="shared" si="377"/>
        <v>42064.546759259254</v>
      </c>
      <c r="K2685">
        <v>1422641240</v>
      </c>
      <c r="L2685" s="14">
        <f t="shared" si="369"/>
        <v>42034.546759259254</v>
      </c>
      <c r="M2685" s="13">
        <f t="shared" si="370"/>
        <v>2015</v>
      </c>
      <c r="N2685" t="b">
        <v>0</v>
      </c>
      <c r="O2685">
        <v>3</v>
      </c>
      <c r="P2685" t="b">
        <v>0</v>
      </c>
      <c r="Q2685" t="s">
        <v>8283</v>
      </c>
      <c r="R2685" s="6">
        <f t="shared" si="371"/>
        <v>-0.99760000000000004</v>
      </c>
      <c r="S2685" s="10">
        <f t="shared" si="372"/>
        <v>12</v>
      </c>
      <c r="T2685" t="str">
        <f t="shared" si="373"/>
        <v>food/</v>
      </c>
      <c r="U2685" t="str">
        <f t="shared" si="374"/>
        <v>food trucks</v>
      </c>
      <c r="V2685">
        <f t="shared" si="375"/>
        <v>5</v>
      </c>
      <c r="W2685">
        <f t="shared" si="376"/>
        <v>16</v>
      </c>
    </row>
    <row r="2686" spans="1:23" ht="45" x14ac:dyDescent="0.25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f t="shared" si="377"/>
        <v>41860.706307870372</v>
      </c>
      <c r="K2686">
        <v>1404165425</v>
      </c>
      <c r="L2686" s="14">
        <f t="shared" si="369"/>
        <v>41820.706307870372</v>
      </c>
      <c r="M2686" s="13">
        <f t="shared" si="370"/>
        <v>2014</v>
      </c>
      <c r="N2686" t="b">
        <v>0</v>
      </c>
      <c r="O2686">
        <v>4</v>
      </c>
      <c r="P2686" t="b">
        <v>0</v>
      </c>
      <c r="Q2686" t="s">
        <v>8283</v>
      </c>
      <c r="R2686" s="6">
        <f t="shared" si="371"/>
        <v>-0.98857142857142855</v>
      </c>
      <c r="S2686" s="10">
        <f t="shared" si="372"/>
        <v>200</v>
      </c>
      <c r="T2686" t="str">
        <f t="shared" si="373"/>
        <v>food/</v>
      </c>
      <c r="U2686" t="str">
        <f t="shared" si="374"/>
        <v>food trucks</v>
      </c>
      <c r="V2686">
        <f t="shared" si="375"/>
        <v>5</v>
      </c>
      <c r="W2686">
        <f t="shared" si="376"/>
        <v>16</v>
      </c>
    </row>
    <row r="2687" spans="1:23" ht="45" x14ac:dyDescent="0.25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f t="shared" si="377"/>
        <v>42121.44594907407</v>
      </c>
      <c r="K2687">
        <v>1424968930</v>
      </c>
      <c r="L2687" s="14">
        <f t="shared" si="369"/>
        <v>42061.487615740734</v>
      </c>
      <c r="M2687" s="13">
        <f t="shared" si="370"/>
        <v>2015</v>
      </c>
      <c r="N2687" t="b">
        <v>0</v>
      </c>
      <c r="O2687">
        <v>1</v>
      </c>
      <c r="P2687" t="b">
        <v>0</v>
      </c>
      <c r="Q2687" t="s">
        <v>8283</v>
      </c>
      <c r="R2687" s="6">
        <f t="shared" si="371"/>
        <v>-0.99980000000000002</v>
      </c>
      <c r="S2687" s="10">
        <f t="shared" si="372"/>
        <v>10</v>
      </c>
      <c r="T2687" t="str">
        <f t="shared" si="373"/>
        <v>food/</v>
      </c>
      <c r="U2687" t="str">
        <f t="shared" si="374"/>
        <v>food trucks</v>
      </c>
      <c r="V2687">
        <f t="shared" si="375"/>
        <v>5</v>
      </c>
      <c r="W2687">
        <f t="shared" si="376"/>
        <v>16</v>
      </c>
    </row>
    <row r="2688" spans="1:23" ht="45" x14ac:dyDescent="0.25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f t="shared" si="377"/>
        <v>41912.766469907401</v>
      </c>
      <c r="K2688">
        <v>1410391423</v>
      </c>
      <c r="L2688" s="14">
        <f t="shared" si="369"/>
        <v>41892.766469907401</v>
      </c>
      <c r="M2688" s="13">
        <f t="shared" si="370"/>
        <v>2014</v>
      </c>
      <c r="N2688" t="b">
        <v>0</v>
      </c>
      <c r="O2688">
        <v>0</v>
      </c>
      <c r="P2688" t="b">
        <v>0</v>
      </c>
      <c r="Q2688" t="s">
        <v>8283</v>
      </c>
      <c r="R2688" s="6">
        <f t="shared" si="371"/>
        <v>-1</v>
      </c>
      <c r="S2688" s="10" t="e">
        <f t="shared" si="372"/>
        <v>#DIV/0!</v>
      </c>
      <c r="T2688" t="str">
        <f t="shared" si="373"/>
        <v>food/</v>
      </c>
      <c r="U2688" t="str">
        <f t="shared" si="374"/>
        <v>food trucks</v>
      </c>
      <c r="V2688">
        <f t="shared" si="375"/>
        <v>5</v>
      </c>
      <c r="W2688">
        <f t="shared" si="376"/>
        <v>16</v>
      </c>
    </row>
    <row r="2689" spans="1:23" ht="30" x14ac:dyDescent="0.25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f t="shared" si="377"/>
        <v>42184.431921296295</v>
      </c>
      <c r="K2689">
        <v>1432999318</v>
      </c>
      <c r="L2689" s="14">
        <f t="shared" si="369"/>
        <v>42154.431921296295</v>
      </c>
      <c r="M2689" s="13">
        <f t="shared" si="370"/>
        <v>2015</v>
      </c>
      <c r="N2689" t="b">
        <v>0</v>
      </c>
      <c r="O2689">
        <v>0</v>
      </c>
      <c r="P2689" t="b">
        <v>0</v>
      </c>
      <c r="Q2689" t="s">
        <v>8283</v>
      </c>
      <c r="R2689" s="6">
        <f t="shared" si="371"/>
        <v>-1</v>
      </c>
      <c r="S2689" s="10" t="e">
        <f t="shared" si="372"/>
        <v>#DIV/0!</v>
      </c>
      <c r="T2689" t="str">
        <f t="shared" si="373"/>
        <v>food/</v>
      </c>
      <c r="U2689" t="str">
        <f t="shared" si="374"/>
        <v>food trucks</v>
      </c>
      <c r="V2689">
        <f t="shared" si="375"/>
        <v>5</v>
      </c>
      <c r="W2689">
        <f t="shared" si="376"/>
        <v>16</v>
      </c>
    </row>
    <row r="2690" spans="1:23" ht="30" x14ac:dyDescent="0.25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f t="shared" si="377"/>
        <v>42058.916666666664</v>
      </c>
      <c r="K2690">
        <v>1422067870</v>
      </c>
      <c r="L2690" s="14">
        <f t="shared" si="369"/>
        <v>42027.910532407404</v>
      </c>
      <c r="M2690" s="13">
        <f t="shared" si="370"/>
        <v>2015</v>
      </c>
      <c r="N2690" t="b">
        <v>0</v>
      </c>
      <c r="O2690">
        <v>14</v>
      </c>
      <c r="P2690" t="b">
        <v>0</v>
      </c>
      <c r="Q2690" t="s">
        <v>8283</v>
      </c>
      <c r="R2690" s="6">
        <f t="shared" si="371"/>
        <v>-0.99851999999999996</v>
      </c>
      <c r="S2690" s="10">
        <f t="shared" si="372"/>
        <v>5.2857142857142856</v>
      </c>
      <c r="T2690" t="str">
        <f t="shared" si="373"/>
        <v>food/</v>
      </c>
      <c r="U2690" t="str">
        <f t="shared" si="374"/>
        <v>food trucks</v>
      </c>
      <c r="V2690">
        <f t="shared" si="375"/>
        <v>5</v>
      </c>
      <c r="W2690">
        <f t="shared" si="376"/>
        <v>16</v>
      </c>
    </row>
    <row r="2691" spans="1:23" ht="45" x14ac:dyDescent="0.25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f t="shared" si="377"/>
        <v>42581.75335648148</v>
      </c>
      <c r="K2691">
        <v>1467327890</v>
      </c>
      <c r="L2691" s="14">
        <f t="shared" ref="L2691:L2754" si="378">(K2691/86400)+25569+(-5/24)</f>
        <v>42551.75335648148</v>
      </c>
      <c r="M2691" s="13">
        <f t="shared" ref="M2691:M2754" si="379">YEAR(L2691)</f>
        <v>2016</v>
      </c>
      <c r="N2691" t="b">
        <v>0</v>
      </c>
      <c r="O2691">
        <v>1</v>
      </c>
      <c r="P2691" t="b">
        <v>0</v>
      </c>
      <c r="Q2691" t="s">
        <v>8283</v>
      </c>
      <c r="R2691" s="6">
        <f t="shared" ref="R2691:R2754" si="380">(E2691-D2691)/D2691</f>
        <v>-0.99997142857142862</v>
      </c>
      <c r="S2691" s="10">
        <f t="shared" ref="S2691:S2754" si="381">E2691/O2691</f>
        <v>1</v>
      </c>
      <c r="T2691" t="str">
        <f t="shared" ref="T2691:T2754" si="382">LEFT(Q2691,V2691)</f>
        <v>food/</v>
      </c>
      <c r="U2691" t="str">
        <f t="shared" ref="U2691:U2754" si="383">RIGHT(Q2691, W2691-V2691)</f>
        <v>food trucks</v>
      </c>
      <c r="V2691">
        <f t="shared" ref="V2691:V2754" si="384">FIND("/",Q2691)</f>
        <v>5</v>
      </c>
      <c r="W2691">
        <f t="shared" ref="W2691:W2754" si="385">LEN(Q2691)</f>
        <v>16</v>
      </c>
    </row>
    <row r="2692" spans="1:23" ht="45" x14ac:dyDescent="0.25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f t="shared" ref="J2692:J2755" si="386">(I2692/86400)+25569+(-5/24)</f>
        <v>42157.89671296296</v>
      </c>
      <c r="K2692">
        <v>1429410676</v>
      </c>
      <c r="L2692" s="14">
        <f t="shared" si="378"/>
        <v>42112.89671296296</v>
      </c>
      <c r="M2692" s="13">
        <f t="shared" si="379"/>
        <v>2015</v>
      </c>
      <c r="N2692" t="b">
        <v>0</v>
      </c>
      <c r="O2692">
        <v>118</v>
      </c>
      <c r="P2692" t="b">
        <v>0</v>
      </c>
      <c r="Q2692" t="s">
        <v>8283</v>
      </c>
      <c r="R2692" s="6">
        <f t="shared" si="380"/>
        <v>-0.892675</v>
      </c>
      <c r="S2692" s="10">
        <f t="shared" si="381"/>
        <v>72.762711864406782</v>
      </c>
      <c r="T2692" t="str">
        <f t="shared" si="382"/>
        <v>food/</v>
      </c>
      <c r="U2692" t="str">
        <f t="shared" si="383"/>
        <v>food trucks</v>
      </c>
      <c r="V2692">
        <f t="shared" si="384"/>
        <v>5</v>
      </c>
      <c r="W2692">
        <f t="shared" si="385"/>
        <v>16</v>
      </c>
    </row>
    <row r="2693" spans="1:23" ht="30" x14ac:dyDescent="0.25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f t="shared" si="386"/>
        <v>42134.515706018516</v>
      </c>
      <c r="K2693">
        <v>1427390557</v>
      </c>
      <c r="L2693" s="14">
        <f t="shared" si="378"/>
        <v>42089.515706018516</v>
      </c>
      <c r="M2693" s="13">
        <f t="shared" si="379"/>
        <v>2015</v>
      </c>
      <c r="N2693" t="b">
        <v>0</v>
      </c>
      <c r="O2693">
        <v>2</v>
      </c>
      <c r="P2693" t="b">
        <v>0</v>
      </c>
      <c r="Q2693" t="s">
        <v>8283</v>
      </c>
      <c r="R2693" s="6">
        <f t="shared" si="380"/>
        <v>-0.99946153846153851</v>
      </c>
      <c r="S2693" s="10">
        <f t="shared" si="381"/>
        <v>17.5</v>
      </c>
      <c r="T2693" t="str">
        <f t="shared" si="382"/>
        <v>food/</v>
      </c>
      <c r="U2693" t="str">
        <f t="shared" si="383"/>
        <v>food trucks</v>
      </c>
      <c r="V2693">
        <f t="shared" si="384"/>
        <v>5</v>
      </c>
      <c r="W2693">
        <f t="shared" si="385"/>
        <v>16</v>
      </c>
    </row>
    <row r="2694" spans="1:23" ht="45" x14ac:dyDescent="0.25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f t="shared" si="386"/>
        <v>42088.084027777775</v>
      </c>
      <c r="K2694">
        <v>1424678460</v>
      </c>
      <c r="L2694" s="14">
        <f t="shared" si="378"/>
        <v>42058.125694444439</v>
      </c>
      <c r="M2694" s="13">
        <f t="shared" si="379"/>
        <v>2015</v>
      </c>
      <c r="N2694" t="b">
        <v>0</v>
      </c>
      <c r="O2694">
        <v>1</v>
      </c>
      <c r="P2694" t="b">
        <v>0</v>
      </c>
      <c r="Q2694" t="s">
        <v>8283</v>
      </c>
      <c r="R2694" s="6">
        <f t="shared" si="380"/>
        <v>-0.99285714285714288</v>
      </c>
      <c r="S2694" s="10">
        <f t="shared" si="381"/>
        <v>25</v>
      </c>
      <c r="T2694" t="str">
        <f t="shared" si="382"/>
        <v>food/</v>
      </c>
      <c r="U2694" t="str">
        <f t="shared" si="383"/>
        <v>food trucks</v>
      </c>
      <c r="V2694">
        <f t="shared" si="384"/>
        <v>5</v>
      </c>
      <c r="W2694">
        <f t="shared" si="385"/>
        <v>16</v>
      </c>
    </row>
    <row r="2695" spans="1:23" ht="45" x14ac:dyDescent="0.25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f t="shared" si="386"/>
        <v>41863.930162037032</v>
      </c>
      <c r="K2695">
        <v>1405307966</v>
      </c>
      <c r="L2695" s="14">
        <f t="shared" si="378"/>
        <v>41833.930162037032</v>
      </c>
      <c r="M2695" s="13">
        <f t="shared" si="379"/>
        <v>2014</v>
      </c>
      <c r="N2695" t="b">
        <v>0</v>
      </c>
      <c r="O2695">
        <v>3</v>
      </c>
      <c r="P2695" t="b">
        <v>0</v>
      </c>
      <c r="Q2695" t="s">
        <v>8283</v>
      </c>
      <c r="R2695" s="6">
        <f t="shared" si="380"/>
        <v>-0.99199999999999999</v>
      </c>
      <c r="S2695" s="10">
        <f t="shared" si="381"/>
        <v>13.333333333333334</v>
      </c>
      <c r="T2695" t="str">
        <f t="shared" si="382"/>
        <v>food/</v>
      </c>
      <c r="U2695" t="str">
        <f t="shared" si="383"/>
        <v>food trucks</v>
      </c>
      <c r="V2695">
        <f t="shared" si="384"/>
        <v>5</v>
      </c>
      <c r="W2695">
        <f t="shared" si="385"/>
        <v>16</v>
      </c>
    </row>
    <row r="2696" spans="1:23" ht="45" x14ac:dyDescent="0.25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f t="shared" si="386"/>
        <v>41907.932164351849</v>
      </c>
      <c r="K2696">
        <v>1409109739</v>
      </c>
      <c r="L2696" s="14">
        <f t="shared" si="378"/>
        <v>41877.932164351849</v>
      </c>
      <c r="M2696" s="13">
        <f t="shared" si="379"/>
        <v>2014</v>
      </c>
      <c r="N2696" t="b">
        <v>0</v>
      </c>
      <c r="O2696">
        <v>1</v>
      </c>
      <c r="P2696" t="b">
        <v>0</v>
      </c>
      <c r="Q2696" t="s">
        <v>8283</v>
      </c>
      <c r="R2696" s="6">
        <f t="shared" si="380"/>
        <v>-0.99996666666666667</v>
      </c>
      <c r="S2696" s="10">
        <f t="shared" si="381"/>
        <v>1</v>
      </c>
      <c r="T2696" t="str">
        <f t="shared" si="382"/>
        <v>food/</v>
      </c>
      <c r="U2696" t="str">
        <f t="shared" si="383"/>
        <v>food trucks</v>
      </c>
      <c r="V2696">
        <f t="shared" si="384"/>
        <v>5</v>
      </c>
      <c r="W2696">
        <f t="shared" si="385"/>
        <v>16</v>
      </c>
    </row>
    <row r="2697" spans="1:23" ht="30" x14ac:dyDescent="0.25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f t="shared" si="386"/>
        <v>42107.931921296295</v>
      </c>
      <c r="K2697">
        <v>1423801318</v>
      </c>
      <c r="L2697" s="14">
        <f t="shared" si="378"/>
        <v>42047.973587962959</v>
      </c>
      <c r="M2697" s="13">
        <f t="shared" si="379"/>
        <v>2015</v>
      </c>
      <c r="N2697" t="b">
        <v>0</v>
      </c>
      <c r="O2697">
        <v>3</v>
      </c>
      <c r="P2697" t="b">
        <v>0</v>
      </c>
      <c r="Q2697" t="s">
        <v>8283</v>
      </c>
      <c r="R2697" s="6">
        <f t="shared" si="380"/>
        <v>-0.99526666666666663</v>
      </c>
      <c r="S2697" s="10">
        <f t="shared" si="381"/>
        <v>23.666666666666668</v>
      </c>
      <c r="T2697" t="str">
        <f t="shared" si="382"/>
        <v>food/</v>
      </c>
      <c r="U2697" t="str">
        <f t="shared" si="383"/>
        <v>food trucks</v>
      </c>
      <c r="V2697">
        <f t="shared" si="384"/>
        <v>5</v>
      </c>
      <c r="W2697">
        <f t="shared" si="385"/>
        <v>16</v>
      </c>
    </row>
    <row r="2698" spans="1:23" ht="45" x14ac:dyDescent="0.25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f t="shared" si="386"/>
        <v>41998.636111111111</v>
      </c>
      <c r="K2698">
        <v>1416600960</v>
      </c>
      <c r="L2698" s="14">
        <f t="shared" si="378"/>
        <v>41964.636111111111</v>
      </c>
      <c r="M2698" s="13">
        <f t="shared" si="379"/>
        <v>2014</v>
      </c>
      <c r="N2698" t="b">
        <v>0</v>
      </c>
      <c r="O2698">
        <v>38</v>
      </c>
      <c r="P2698" t="b">
        <v>0</v>
      </c>
      <c r="Q2698" t="s">
        <v>8283</v>
      </c>
      <c r="R2698" s="6">
        <f t="shared" si="380"/>
        <v>-0.94350000000000001</v>
      </c>
      <c r="S2698" s="10">
        <f t="shared" si="381"/>
        <v>89.21052631578948</v>
      </c>
      <c r="T2698" t="str">
        <f t="shared" si="382"/>
        <v>food/</v>
      </c>
      <c r="U2698" t="str">
        <f t="shared" si="383"/>
        <v>food trucks</v>
      </c>
      <c r="V2698">
        <f t="shared" si="384"/>
        <v>5</v>
      </c>
      <c r="W2698">
        <f t="shared" si="385"/>
        <v>16</v>
      </c>
    </row>
    <row r="2699" spans="1:23" ht="30" x14ac:dyDescent="0.25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f t="shared" si="386"/>
        <v>42218.708333333336</v>
      </c>
      <c r="K2699">
        <v>1435876423</v>
      </c>
      <c r="L2699" s="14">
        <f t="shared" si="378"/>
        <v>42187.731747685182</v>
      </c>
      <c r="M2699" s="13">
        <f t="shared" si="379"/>
        <v>2015</v>
      </c>
      <c r="N2699" t="b">
        <v>0</v>
      </c>
      <c r="O2699">
        <v>52</v>
      </c>
      <c r="P2699" t="b">
        <v>0</v>
      </c>
      <c r="Q2699" t="s">
        <v>8283</v>
      </c>
      <c r="R2699" s="6">
        <f t="shared" si="380"/>
        <v>-0.73647826086956525</v>
      </c>
      <c r="S2699" s="10">
        <f t="shared" si="381"/>
        <v>116.55769230769231</v>
      </c>
      <c r="T2699" t="str">
        <f t="shared" si="382"/>
        <v>food/</v>
      </c>
      <c r="U2699" t="str">
        <f t="shared" si="383"/>
        <v>food trucks</v>
      </c>
      <c r="V2699">
        <f t="shared" si="384"/>
        <v>5</v>
      </c>
      <c r="W2699">
        <f t="shared" si="385"/>
        <v>16</v>
      </c>
    </row>
    <row r="2700" spans="1:23" ht="45" x14ac:dyDescent="0.25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f t="shared" si="386"/>
        <v>41817.689907407403</v>
      </c>
      <c r="K2700">
        <v>1401312808</v>
      </c>
      <c r="L2700" s="14">
        <f t="shared" si="378"/>
        <v>41787.689907407403</v>
      </c>
      <c r="M2700" s="13">
        <f t="shared" si="379"/>
        <v>2014</v>
      </c>
      <c r="N2700" t="b">
        <v>0</v>
      </c>
      <c r="O2700">
        <v>2</v>
      </c>
      <c r="P2700" t="b">
        <v>0</v>
      </c>
      <c r="Q2700" t="s">
        <v>8283</v>
      </c>
      <c r="R2700" s="6">
        <f t="shared" si="380"/>
        <v>-0.99674874999999996</v>
      </c>
      <c r="S2700" s="10">
        <f t="shared" si="381"/>
        <v>13.005000000000001</v>
      </c>
      <c r="T2700" t="str">
        <f t="shared" si="382"/>
        <v>food/</v>
      </c>
      <c r="U2700" t="str">
        <f t="shared" si="383"/>
        <v>food trucks</v>
      </c>
      <c r="V2700">
        <f t="shared" si="384"/>
        <v>5</v>
      </c>
      <c r="W2700">
        <f t="shared" si="385"/>
        <v>16</v>
      </c>
    </row>
    <row r="2701" spans="1:23" ht="45" x14ac:dyDescent="0.25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f t="shared" si="386"/>
        <v>41859.688229166662</v>
      </c>
      <c r="K2701">
        <v>1404941463</v>
      </c>
      <c r="L2701" s="14">
        <f t="shared" si="378"/>
        <v>41829.688229166662</v>
      </c>
      <c r="M2701" s="13">
        <f t="shared" si="379"/>
        <v>2014</v>
      </c>
      <c r="N2701" t="b">
        <v>0</v>
      </c>
      <c r="O2701">
        <v>0</v>
      </c>
      <c r="P2701" t="b">
        <v>0</v>
      </c>
      <c r="Q2701" t="s">
        <v>8283</v>
      </c>
      <c r="R2701" s="6">
        <f t="shared" si="380"/>
        <v>-1</v>
      </c>
      <c r="S2701" s="10" t="e">
        <f t="shared" si="381"/>
        <v>#DIV/0!</v>
      </c>
      <c r="T2701" t="str">
        <f t="shared" si="382"/>
        <v>food/</v>
      </c>
      <c r="U2701" t="str">
        <f t="shared" si="383"/>
        <v>food trucks</v>
      </c>
      <c r="V2701">
        <f t="shared" si="384"/>
        <v>5</v>
      </c>
      <c r="W2701">
        <f t="shared" si="385"/>
        <v>16</v>
      </c>
    </row>
    <row r="2702" spans="1:23" ht="45" x14ac:dyDescent="0.25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f t="shared" si="386"/>
        <v>41900.666342592587</v>
      </c>
      <c r="K2702">
        <v>1408481972</v>
      </c>
      <c r="L2702" s="14">
        <f t="shared" si="378"/>
        <v>41870.666342592587</v>
      </c>
      <c r="M2702" s="13">
        <f t="shared" si="379"/>
        <v>2014</v>
      </c>
      <c r="N2702" t="b">
        <v>0</v>
      </c>
      <c r="O2702">
        <v>4</v>
      </c>
      <c r="P2702" t="b">
        <v>0</v>
      </c>
      <c r="Q2702" t="s">
        <v>8283</v>
      </c>
      <c r="R2702" s="6">
        <f t="shared" si="380"/>
        <v>-0.99299929992999303</v>
      </c>
      <c r="S2702" s="10">
        <f t="shared" si="381"/>
        <v>17.5</v>
      </c>
      <c r="T2702" t="str">
        <f t="shared" si="382"/>
        <v>food/</v>
      </c>
      <c r="U2702" t="str">
        <f t="shared" si="383"/>
        <v>food trucks</v>
      </c>
      <c r="V2702">
        <f t="shared" si="384"/>
        <v>5</v>
      </c>
      <c r="W2702">
        <f t="shared" si="385"/>
        <v>16</v>
      </c>
    </row>
    <row r="2703" spans="1:23" ht="45" x14ac:dyDescent="0.25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f t="shared" si="386"/>
        <v>42832.524699074071</v>
      </c>
      <c r="K2703">
        <v>1488911734</v>
      </c>
      <c r="L2703" s="14">
        <f t="shared" si="378"/>
        <v>42801.566365740735</v>
      </c>
      <c r="M2703" s="13">
        <f t="shared" si="379"/>
        <v>2017</v>
      </c>
      <c r="N2703" t="b">
        <v>0</v>
      </c>
      <c r="O2703">
        <v>46</v>
      </c>
      <c r="P2703" t="b">
        <v>0</v>
      </c>
      <c r="Q2703" t="s">
        <v>8302</v>
      </c>
      <c r="R2703" s="6">
        <f t="shared" si="380"/>
        <v>-0.53823529411764703</v>
      </c>
      <c r="S2703" s="10">
        <f t="shared" si="381"/>
        <v>34.130434782608695</v>
      </c>
      <c r="T2703" t="str">
        <f t="shared" si="382"/>
        <v>theater/</v>
      </c>
      <c r="U2703" t="str">
        <f t="shared" si="383"/>
        <v>spaces</v>
      </c>
      <c r="V2703">
        <f t="shared" si="384"/>
        <v>8</v>
      </c>
      <c r="W2703">
        <f t="shared" si="385"/>
        <v>14</v>
      </c>
    </row>
    <row r="2704" spans="1:23" ht="45" x14ac:dyDescent="0.25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f t="shared" si="386"/>
        <v>42830.551817129628</v>
      </c>
      <c r="K2704">
        <v>1488827677</v>
      </c>
      <c r="L2704" s="14">
        <f t="shared" si="378"/>
        <v>42800.593483796292</v>
      </c>
      <c r="M2704" s="13">
        <f t="shared" si="379"/>
        <v>2017</v>
      </c>
      <c r="N2704" t="b">
        <v>1</v>
      </c>
      <c r="O2704">
        <v>26</v>
      </c>
      <c r="P2704" t="b">
        <v>0</v>
      </c>
      <c r="Q2704" t="s">
        <v>8302</v>
      </c>
      <c r="R2704" s="6">
        <f t="shared" si="380"/>
        <v>-0.65590000000000004</v>
      </c>
      <c r="S2704" s="10">
        <f t="shared" si="381"/>
        <v>132.34615384615384</v>
      </c>
      <c r="T2704" t="str">
        <f t="shared" si="382"/>
        <v>theater/</v>
      </c>
      <c r="U2704" t="str">
        <f t="shared" si="383"/>
        <v>spaces</v>
      </c>
      <c r="V2704">
        <f t="shared" si="384"/>
        <v>8</v>
      </c>
      <c r="W2704">
        <f t="shared" si="385"/>
        <v>14</v>
      </c>
    </row>
    <row r="2705" spans="1:23" ht="30" x14ac:dyDescent="0.25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f t="shared" si="386"/>
        <v>42816.440162037034</v>
      </c>
      <c r="K2705">
        <v>1485016430</v>
      </c>
      <c r="L2705" s="14">
        <f t="shared" si="378"/>
        <v>42756.481828703698</v>
      </c>
      <c r="M2705" s="13">
        <f t="shared" si="379"/>
        <v>2017</v>
      </c>
      <c r="N2705" t="b">
        <v>0</v>
      </c>
      <c r="O2705">
        <v>45</v>
      </c>
      <c r="P2705" t="b">
        <v>0</v>
      </c>
      <c r="Q2705" t="s">
        <v>8302</v>
      </c>
      <c r="R2705" s="6">
        <f t="shared" si="380"/>
        <v>3.7499999999999999E-2</v>
      </c>
      <c r="S2705" s="10">
        <f t="shared" si="381"/>
        <v>922.22222222222217</v>
      </c>
      <c r="T2705" t="str">
        <f t="shared" si="382"/>
        <v>theater/</v>
      </c>
      <c r="U2705" t="str">
        <f t="shared" si="383"/>
        <v>spaces</v>
      </c>
      <c r="V2705">
        <f t="shared" si="384"/>
        <v>8</v>
      </c>
      <c r="W2705">
        <f t="shared" si="385"/>
        <v>14</v>
      </c>
    </row>
    <row r="2706" spans="1:23" ht="45" x14ac:dyDescent="0.25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f t="shared" si="386"/>
        <v>42830.61243055555</v>
      </c>
      <c r="K2706">
        <v>1487709714</v>
      </c>
      <c r="L2706" s="14">
        <f t="shared" si="378"/>
        <v>42787.654097222221</v>
      </c>
      <c r="M2706" s="13">
        <f t="shared" si="379"/>
        <v>2017</v>
      </c>
      <c r="N2706" t="b">
        <v>0</v>
      </c>
      <c r="O2706">
        <v>7</v>
      </c>
      <c r="P2706" t="b">
        <v>0</v>
      </c>
      <c r="Q2706" t="s">
        <v>8302</v>
      </c>
      <c r="R2706" s="6">
        <f t="shared" si="380"/>
        <v>-0.9397368421052632</v>
      </c>
      <c r="S2706" s="10">
        <f t="shared" si="381"/>
        <v>163.57142857142858</v>
      </c>
      <c r="T2706" t="str">
        <f t="shared" si="382"/>
        <v>theater/</v>
      </c>
      <c r="U2706" t="str">
        <f t="shared" si="383"/>
        <v>spaces</v>
      </c>
      <c r="V2706">
        <f t="shared" si="384"/>
        <v>8</v>
      </c>
      <c r="W2706">
        <f t="shared" si="385"/>
        <v>14</v>
      </c>
    </row>
    <row r="2707" spans="1:23" ht="30" x14ac:dyDescent="0.25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f t="shared" si="386"/>
        <v>42818.666180555556</v>
      </c>
      <c r="K2707">
        <v>1486504758</v>
      </c>
      <c r="L2707" s="14">
        <f t="shared" si="378"/>
        <v>42773.70784722222</v>
      </c>
      <c r="M2707" s="13">
        <f t="shared" si="379"/>
        <v>2017</v>
      </c>
      <c r="N2707" t="b">
        <v>0</v>
      </c>
      <c r="O2707">
        <v>8</v>
      </c>
      <c r="P2707" t="b">
        <v>0</v>
      </c>
      <c r="Q2707" t="s">
        <v>8302</v>
      </c>
      <c r="R2707" s="6">
        <f t="shared" si="380"/>
        <v>-0.89460606060606063</v>
      </c>
      <c r="S2707" s="10">
        <f t="shared" si="381"/>
        <v>217.375</v>
      </c>
      <c r="T2707" t="str">
        <f t="shared" si="382"/>
        <v>theater/</v>
      </c>
      <c r="U2707" t="str">
        <f t="shared" si="383"/>
        <v>spaces</v>
      </c>
      <c r="V2707">
        <f t="shared" si="384"/>
        <v>8</v>
      </c>
      <c r="W2707">
        <f t="shared" si="385"/>
        <v>14</v>
      </c>
    </row>
    <row r="2708" spans="1:23" ht="45" x14ac:dyDescent="0.25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f t="shared" si="386"/>
        <v>41928.082638888889</v>
      </c>
      <c r="K2708">
        <v>1410937483</v>
      </c>
      <c r="L2708" s="14">
        <f t="shared" si="378"/>
        <v>41899.086608796293</v>
      </c>
      <c r="M2708" s="13">
        <f t="shared" si="379"/>
        <v>2014</v>
      </c>
      <c r="N2708" t="b">
        <v>1</v>
      </c>
      <c r="O2708">
        <v>263</v>
      </c>
      <c r="P2708" t="b">
        <v>1</v>
      </c>
      <c r="Q2708" t="s">
        <v>8302</v>
      </c>
      <c r="R2708" s="6">
        <f t="shared" si="380"/>
        <v>0.12297142857142856</v>
      </c>
      <c r="S2708" s="10">
        <f t="shared" si="381"/>
        <v>149.44486692015209</v>
      </c>
      <c r="T2708" t="str">
        <f t="shared" si="382"/>
        <v>theater/</v>
      </c>
      <c r="U2708" t="str">
        <f t="shared" si="383"/>
        <v>spaces</v>
      </c>
      <c r="V2708">
        <f t="shared" si="384"/>
        <v>8</v>
      </c>
      <c r="W2708">
        <f t="shared" si="385"/>
        <v>14</v>
      </c>
    </row>
    <row r="2709" spans="1:23" ht="45" x14ac:dyDescent="0.25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f t="shared" si="386"/>
        <v>41421.082638888889</v>
      </c>
      <c r="K2709">
        <v>1367088443</v>
      </c>
      <c r="L2709" s="14">
        <f t="shared" si="378"/>
        <v>41391.574571759258</v>
      </c>
      <c r="M2709" s="13">
        <f t="shared" si="379"/>
        <v>2013</v>
      </c>
      <c r="N2709" t="b">
        <v>1</v>
      </c>
      <c r="O2709">
        <v>394</v>
      </c>
      <c r="P2709" t="b">
        <v>1</v>
      </c>
      <c r="Q2709" t="s">
        <v>8302</v>
      </c>
      <c r="R2709" s="6">
        <f t="shared" si="380"/>
        <v>2.50844625</v>
      </c>
      <c r="S2709" s="10">
        <f t="shared" si="381"/>
        <v>71.237487309644663</v>
      </c>
      <c r="T2709" t="str">
        <f t="shared" si="382"/>
        <v>theater/</v>
      </c>
      <c r="U2709" t="str">
        <f t="shared" si="383"/>
        <v>spaces</v>
      </c>
      <c r="V2709">
        <f t="shared" si="384"/>
        <v>8</v>
      </c>
      <c r="W2709">
        <f t="shared" si="385"/>
        <v>14</v>
      </c>
    </row>
    <row r="2710" spans="1:23" ht="45" x14ac:dyDescent="0.25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f t="shared" si="386"/>
        <v>42572.489884259259</v>
      </c>
      <c r="K2710">
        <v>1463935526</v>
      </c>
      <c r="L2710" s="14">
        <f t="shared" si="378"/>
        <v>42512.489884259259</v>
      </c>
      <c r="M2710" s="13">
        <f t="shared" si="379"/>
        <v>2016</v>
      </c>
      <c r="N2710" t="b">
        <v>1</v>
      </c>
      <c r="O2710">
        <v>1049</v>
      </c>
      <c r="P2710" t="b">
        <v>1</v>
      </c>
      <c r="Q2710" t="s">
        <v>8302</v>
      </c>
      <c r="R2710" s="6">
        <f t="shared" si="380"/>
        <v>1.3321535</v>
      </c>
      <c r="S2710" s="10">
        <f t="shared" si="381"/>
        <v>44.464318398474738</v>
      </c>
      <c r="T2710" t="str">
        <f t="shared" si="382"/>
        <v>theater/</v>
      </c>
      <c r="U2710" t="str">
        <f t="shared" si="383"/>
        <v>spaces</v>
      </c>
      <c r="V2710">
        <f t="shared" si="384"/>
        <v>8</v>
      </c>
      <c r="W2710">
        <f t="shared" si="385"/>
        <v>14</v>
      </c>
    </row>
    <row r="2711" spans="1:23" ht="45" x14ac:dyDescent="0.25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f t="shared" si="386"/>
        <v>42646.957638888889</v>
      </c>
      <c r="K2711">
        <v>1472528141</v>
      </c>
      <c r="L2711" s="14">
        <f t="shared" si="378"/>
        <v>42611.941446759258</v>
      </c>
      <c r="M2711" s="13">
        <f t="shared" si="379"/>
        <v>2016</v>
      </c>
      <c r="N2711" t="b">
        <v>1</v>
      </c>
      <c r="O2711">
        <v>308</v>
      </c>
      <c r="P2711" t="b">
        <v>1</v>
      </c>
      <c r="Q2711" t="s">
        <v>8302</v>
      </c>
      <c r="R2711" s="6">
        <f t="shared" si="380"/>
        <v>1.6060000000000001E-2</v>
      </c>
      <c r="S2711" s="10">
        <f t="shared" si="381"/>
        <v>164.94480519480518</v>
      </c>
      <c r="T2711" t="str">
        <f t="shared" si="382"/>
        <v>theater/</v>
      </c>
      <c r="U2711" t="str">
        <f t="shared" si="383"/>
        <v>spaces</v>
      </c>
      <c r="V2711">
        <f t="shared" si="384"/>
        <v>8</v>
      </c>
      <c r="W2711">
        <f t="shared" si="385"/>
        <v>14</v>
      </c>
    </row>
    <row r="2712" spans="1:23" ht="30" x14ac:dyDescent="0.25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f t="shared" si="386"/>
        <v>41859.875</v>
      </c>
      <c r="K2712">
        <v>1404797428</v>
      </c>
      <c r="L2712" s="14">
        <f t="shared" si="378"/>
        <v>41828.021157407406</v>
      </c>
      <c r="M2712" s="13">
        <f t="shared" si="379"/>
        <v>2014</v>
      </c>
      <c r="N2712" t="b">
        <v>1</v>
      </c>
      <c r="O2712">
        <v>1088</v>
      </c>
      <c r="P2712" t="b">
        <v>1</v>
      </c>
      <c r="Q2712" t="s">
        <v>8302</v>
      </c>
      <c r="R2712" s="6">
        <f t="shared" si="380"/>
        <v>0.53900350000000008</v>
      </c>
      <c r="S2712" s="10">
        <f t="shared" si="381"/>
        <v>84.871516544117654</v>
      </c>
      <c r="T2712" t="str">
        <f t="shared" si="382"/>
        <v>theater/</v>
      </c>
      <c r="U2712" t="str">
        <f t="shared" si="383"/>
        <v>spaces</v>
      </c>
      <c r="V2712">
        <f t="shared" si="384"/>
        <v>8</v>
      </c>
      <c r="W2712">
        <f t="shared" si="385"/>
        <v>14</v>
      </c>
    </row>
    <row r="2713" spans="1:23" ht="45" x14ac:dyDescent="0.25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f t="shared" si="386"/>
        <v>41810.709027777775</v>
      </c>
      <c r="K2713">
        <v>1400694790</v>
      </c>
      <c r="L2713" s="14">
        <f t="shared" si="378"/>
        <v>41780.536921296291</v>
      </c>
      <c r="M2713" s="13">
        <f t="shared" si="379"/>
        <v>2014</v>
      </c>
      <c r="N2713" t="b">
        <v>1</v>
      </c>
      <c r="O2713">
        <v>73</v>
      </c>
      <c r="P2713" t="b">
        <v>1</v>
      </c>
      <c r="Q2713" t="s">
        <v>8302</v>
      </c>
      <c r="R2713" s="6">
        <f t="shared" si="380"/>
        <v>7.1611253196930949E-3</v>
      </c>
      <c r="S2713" s="10">
        <f t="shared" si="381"/>
        <v>53.945205479452056</v>
      </c>
      <c r="T2713" t="str">
        <f t="shared" si="382"/>
        <v>theater/</v>
      </c>
      <c r="U2713" t="str">
        <f t="shared" si="383"/>
        <v>spaces</v>
      </c>
      <c r="V2713">
        <f t="shared" si="384"/>
        <v>8</v>
      </c>
      <c r="W2713">
        <f t="shared" si="385"/>
        <v>14</v>
      </c>
    </row>
    <row r="2714" spans="1:23" ht="45" x14ac:dyDescent="0.25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f t="shared" si="386"/>
        <v>41468.541666666664</v>
      </c>
      <c r="K2714">
        <v>1370568560</v>
      </c>
      <c r="L2714" s="14">
        <f t="shared" si="378"/>
        <v>41431.853703703702</v>
      </c>
      <c r="M2714" s="13">
        <f t="shared" si="379"/>
        <v>2013</v>
      </c>
      <c r="N2714" t="b">
        <v>1</v>
      </c>
      <c r="O2714">
        <v>143</v>
      </c>
      <c r="P2714" t="b">
        <v>1</v>
      </c>
      <c r="Q2714" t="s">
        <v>8302</v>
      </c>
      <c r="R2714" s="6">
        <f t="shared" si="380"/>
        <v>0.31381818181818183</v>
      </c>
      <c r="S2714" s="10">
        <f t="shared" si="381"/>
        <v>50.531468531468533</v>
      </c>
      <c r="T2714" t="str">
        <f t="shared" si="382"/>
        <v>theater/</v>
      </c>
      <c r="U2714" t="str">
        <f t="shared" si="383"/>
        <v>spaces</v>
      </c>
      <c r="V2714">
        <f t="shared" si="384"/>
        <v>8</v>
      </c>
      <c r="W2714">
        <f t="shared" si="385"/>
        <v>14</v>
      </c>
    </row>
    <row r="2715" spans="1:23" ht="45" x14ac:dyDescent="0.25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f t="shared" si="386"/>
        <v>42362.445416666662</v>
      </c>
      <c r="K2715">
        <v>1447515684</v>
      </c>
      <c r="L2715" s="14">
        <f t="shared" si="378"/>
        <v>42322.445416666662</v>
      </c>
      <c r="M2715" s="13">
        <f t="shared" si="379"/>
        <v>2015</v>
      </c>
      <c r="N2715" t="b">
        <v>1</v>
      </c>
      <c r="O2715">
        <v>1420</v>
      </c>
      <c r="P2715" t="b">
        <v>1</v>
      </c>
      <c r="Q2715" t="s">
        <v>8302</v>
      </c>
      <c r="R2715" s="6">
        <f t="shared" si="380"/>
        <v>2.2413333333333334E-2</v>
      </c>
      <c r="S2715" s="10">
        <f t="shared" si="381"/>
        <v>108.00140845070422</v>
      </c>
      <c r="T2715" t="str">
        <f t="shared" si="382"/>
        <v>theater/</v>
      </c>
      <c r="U2715" t="str">
        <f t="shared" si="383"/>
        <v>spaces</v>
      </c>
      <c r="V2715">
        <f t="shared" si="384"/>
        <v>8</v>
      </c>
      <c r="W2715">
        <f t="shared" si="385"/>
        <v>14</v>
      </c>
    </row>
    <row r="2716" spans="1:23" ht="30" x14ac:dyDescent="0.25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f t="shared" si="386"/>
        <v>42657.749999999993</v>
      </c>
      <c r="K2716">
        <v>1474040596</v>
      </c>
      <c r="L2716" s="14">
        <f t="shared" si="378"/>
        <v>42629.446712962956</v>
      </c>
      <c r="M2716" s="13">
        <f t="shared" si="379"/>
        <v>2016</v>
      </c>
      <c r="N2716" t="b">
        <v>1</v>
      </c>
      <c r="O2716">
        <v>305</v>
      </c>
      <c r="P2716" t="b">
        <v>1</v>
      </c>
      <c r="Q2716" t="s">
        <v>8302</v>
      </c>
      <c r="R2716" s="6">
        <f t="shared" si="380"/>
        <v>0.16356000000000001</v>
      </c>
      <c r="S2716" s="10">
        <f t="shared" si="381"/>
        <v>95.373770491803285</v>
      </c>
      <c r="T2716" t="str">
        <f t="shared" si="382"/>
        <v>theater/</v>
      </c>
      <c r="U2716" t="str">
        <f t="shared" si="383"/>
        <v>spaces</v>
      </c>
      <c r="V2716">
        <f t="shared" si="384"/>
        <v>8</v>
      </c>
      <c r="W2716">
        <f t="shared" si="385"/>
        <v>14</v>
      </c>
    </row>
    <row r="2717" spans="1:23" ht="45" x14ac:dyDescent="0.25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f t="shared" si="386"/>
        <v>42421.190138888887</v>
      </c>
      <c r="K2717">
        <v>1453109628</v>
      </c>
      <c r="L2717" s="14">
        <f t="shared" si="378"/>
        <v>42387.190138888887</v>
      </c>
      <c r="M2717" s="13">
        <f t="shared" si="379"/>
        <v>2016</v>
      </c>
      <c r="N2717" t="b">
        <v>1</v>
      </c>
      <c r="O2717">
        <v>551</v>
      </c>
      <c r="P2717" t="b">
        <v>1</v>
      </c>
      <c r="Q2717" t="s">
        <v>8302</v>
      </c>
      <c r="R2717" s="6">
        <f t="shared" si="380"/>
        <v>1.6462241666666666</v>
      </c>
      <c r="S2717" s="10">
        <f t="shared" si="381"/>
        <v>57.631016333938291</v>
      </c>
      <c r="T2717" t="str">
        <f t="shared" si="382"/>
        <v>theater/</v>
      </c>
      <c r="U2717" t="str">
        <f t="shared" si="383"/>
        <v>spaces</v>
      </c>
      <c r="V2717">
        <f t="shared" si="384"/>
        <v>8</v>
      </c>
      <c r="W2717">
        <f t="shared" si="385"/>
        <v>14</v>
      </c>
    </row>
    <row r="2718" spans="1:23" ht="60" x14ac:dyDescent="0.25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f t="shared" si="386"/>
        <v>42285.124918981477</v>
      </c>
      <c r="K2718">
        <v>1441699193</v>
      </c>
      <c r="L2718" s="14">
        <f t="shared" si="378"/>
        <v>42255.124918981477</v>
      </c>
      <c r="M2718" s="13">
        <f t="shared" si="379"/>
        <v>2015</v>
      </c>
      <c r="N2718" t="b">
        <v>1</v>
      </c>
      <c r="O2718">
        <v>187</v>
      </c>
      <c r="P2718" t="b">
        <v>1</v>
      </c>
      <c r="Q2718" t="s">
        <v>8302</v>
      </c>
      <c r="R2718" s="6">
        <f t="shared" si="380"/>
        <v>0.19980100000000003</v>
      </c>
      <c r="S2718" s="10">
        <f t="shared" si="381"/>
        <v>64.160481283422456</v>
      </c>
      <c r="T2718" t="str">
        <f t="shared" si="382"/>
        <v>theater/</v>
      </c>
      <c r="U2718" t="str">
        <f t="shared" si="383"/>
        <v>spaces</v>
      </c>
      <c r="V2718">
        <f t="shared" si="384"/>
        <v>8</v>
      </c>
      <c r="W2718">
        <f t="shared" si="385"/>
        <v>14</v>
      </c>
    </row>
    <row r="2719" spans="1:23" ht="45" x14ac:dyDescent="0.25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f t="shared" si="386"/>
        <v>41979.748252314814</v>
      </c>
      <c r="K2719">
        <v>1414015049</v>
      </c>
      <c r="L2719" s="14">
        <f t="shared" si="378"/>
        <v>41934.706585648142</v>
      </c>
      <c r="M2719" s="13">
        <f t="shared" si="379"/>
        <v>2014</v>
      </c>
      <c r="N2719" t="b">
        <v>1</v>
      </c>
      <c r="O2719">
        <v>325</v>
      </c>
      <c r="P2719" t="b">
        <v>1</v>
      </c>
      <c r="Q2719" t="s">
        <v>8302</v>
      </c>
      <c r="R2719" s="6">
        <f t="shared" si="380"/>
        <v>0.20104</v>
      </c>
      <c r="S2719" s="10">
        <f t="shared" si="381"/>
        <v>92.387692307692305</v>
      </c>
      <c r="T2719" t="str">
        <f t="shared" si="382"/>
        <v>theater/</v>
      </c>
      <c r="U2719" t="str">
        <f t="shared" si="383"/>
        <v>spaces</v>
      </c>
      <c r="V2719">
        <f t="shared" si="384"/>
        <v>8</v>
      </c>
      <c r="W2719">
        <f t="shared" si="385"/>
        <v>14</v>
      </c>
    </row>
    <row r="2720" spans="1:23" ht="45" x14ac:dyDescent="0.25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f t="shared" si="386"/>
        <v>42493.749999999993</v>
      </c>
      <c r="K2720">
        <v>1459865945</v>
      </c>
      <c r="L2720" s="14">
        <f t="shared" si="378"/>
        <v>42465.388252314813</v>
      </c>
      <c r="M2720" s="13">
        <f t="shared" si="379"/>
        <v>2016</v>
      </c>
      <c r="N2720" t="b">
        <v>1</v>
      </c>
      <c r="O2720">
        <v>148</v>
      </c>
      <c r="P2720" t="b">
        <v>1</v>
      </c>
      <c r="Q2720" t="s">
        <v>8302</v>
      </c>
      <c r="R2720" s="6">
        <f t="shared" si="380"/>
        <v>3.5833333333333335E-2</v>
      </c>
      <c r="S2720" s="10">
        <f t="shared" si="381"/>
        <v>125.97972972972973</v>
      </c>
      <c r="T2720" t="str">
        <f t="shared" si="382"/>
        <v>theater/</v>
      </c>
      <c r="U2720" t="str">
        <f t="shared" si="383"/>
        <v>spaces</v>
      </c>
      <c r="V2720">
        <f t="shared" si="384"/>
        <v>8</v>
      </c>
      <c r="W2720">
        <f t="shared" si="385"/>
        <v>14</v>
      </c>
    </row>
    <row r="2721" spans="1:23" ht="45" x14ac:dyDescent="0.25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f t="shared" si="386"/>
        <v>42477.781180555554</v>
      </c>
      <c r="K2721">
        <v>1455756294</v>
      </c>
      <c r="L2721" s="14">
        <f t="shared" si="378"/>
        <v>42417.822847222218</v>
      </c>
      <c r="M2721" s="13">
        <f t="shared" si="379"/>
        <v>2016</v>
      </c>
      <c r="N2721" t="b">
        <v>0</v>
      </c>
      <c r="O2721">
        <v>69</v>
      </c>
      <c r="P2721" t="b">
        <v>1</v>
      </c>
      <c r="Q2721" t="s">
        <v>8302</v>
      </c>
      <c r="R2721" s="6">
        <f t="shared" si="380"/>
        <v>8.8333333333333333E-2</v>
      </c>
      <c r="S2721" s="10">
        <f t="shared" si="381"/>
        <v>94.637681159420296</v>
      </c>
      <c r="T2721" t="str">
        <f t="shared" si="382"/>
        <v>theater/</v>
      </c>
      <c r="U2721" t="str">
        <f t="shared" si="383"/>
        <v>spaces</v>
      </c>
      <c r="V2721">
        <f t="shared" si="384"/>
        <v>8</v>
      </c>
      <c r="W2721">
        <f t="shared" si="385"/>
        <v>14</v>
      </c>
    </row>
    <row r="2722" spans="1:23" ht="30" x14ac:dyDescent="0.25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f t="shared" si="386"/>
        <v>42685.299224537033</v>
      </c>
      <c r="K2722">
        <v>1476270653</v>
      </c>
      <c r="L2722" s="14">
        <f t="shared" si="378"/>
        <v>42655.257557870369</v>
      </c>
      <c r="M2722" s="13">
        <f t="shared" si="379"/>
        <v>2016</v>
      </c>
      <c r="N2722" t="b">
        <v>0</v>
      </c>
      <c r="O2722">
        <v>173</v>
      </c>
      <c r="P2722" t="b">
        <v>1</v>
      </c>
      <c r="Q2722" t="s">
        <v>8302</v>
      </c>
      <c r="R2722" s="6">
        <f t="shared" si="380"/>
        <v>0.18124000000000001</v>
      </c>
      <c r="S2722" s="10">
        <f t="shared" si="381"/>
        <v>170.69942196531792</v>
      </c>
      <c r="T2722" t="str">
        <f t="shared" si="382"/>
        <v>theater/</v>
      </c>
      <c r="U2722" t="str">
        <f t="shared" si="383"/>
        <v>spaces</v>
      </c>
      <c r="V2722">
        <f t="shared" si="384"/>
        <v>8</v>
      </c>
      <c r="W2722">
        <f t="shared" si="385"/>
        <v>14</v>
      </c>
    </row>
    <row r="2723" spans="1:23" ht="45" x14ac:dyDescent="0.25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f t="shared" si="386"/>
        <v>41523.583333333328</v>
      </c>
      <c r="K2723">
        <v>1375880598</v>
      </c>
      <c r="L2723" s="14">
        <f t="shared" si="378"/>
        <v>41493.335625</v>
      </c>
      <c r="M2723" s="13">
        <f t="shared" si="379"/>
        <v>2013</v>
      </c>
      <c r="N2723" t="b">
        <v>0</v>
      </c>
      <c r="O2723">
        <v>269</v>
      </c>
      <c r="P2723" t="b">
        <v>1</v>
      </c>
      <c r="Q2723" t="s">
        <v>8294</v>
      </c>
      <c r="R2723" s="6">
        <f t="shared" si="380"/>
        <v>13.62</v>
      </c>
      <c r="S2723" s="10">
        <f t="shared" si="381"/>
        <v>40.762081784386616</v>
      </c>
      <c r="T2723" t="str">
        <f t="shared" si="382"/>
        <v>technology/</v>
      </c>
      <c r="U2723" t="str">
        <f t="shared" si="383"/>
        <v>hardware</v>
      </c>
      <c r="V2723">
        <f t="shared" si="384"/>
        <v>11</v>
      </c>
      <c r="W2723">
        <f t="shared" si="385"/>
        <v>19</v>
      </c>
    </row>
    <row r="2724" spans="1:23" ht="45" x14ac:dyDescent="0.25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f t="shared" si="386"/>
        <v>42764.64876157407</v>
      </c>
      <c r="K2724">
        <v>1480538053</v>
      </c>
      <c r="L2724" s="14">
        <f t="shared" si="378"/>
        <v>42704.64876157407</v>
      </c>
      <c r="M2724" s="13">
        <f t="shared" si="379"/>
        <v>2016</v>
      </c>
      <c r="N2724" t="b">
        <v>0</v>
      </c>
      <c r="O2724">
        <v>185</v>
      </c>
      <c r="P2724" t="b">
        <v>1</v>
      </c>
      <c r="Q2724" t="s">
        <v>8294</v>
      </c>
      <c r="R2724" s="6">
        <f t="shared" si="380"/>
        <v>1.5254000000000001</v>
      </c>
      <c r="S2724" s="10">
        <f t="shared" si="381"/>
        <v>68.254054054054052</v>
      </c>
      <c r="T2724" t="str">
        <f t="shared" si="382"/>
        <v>technology/</v>
      </c>
      <c r="U2724" t="str">
        <f t="shared" si="383"/>
        <v>hardware</v>
      </c>
      <c r="V2724">
        <f t="shared" si="384"/>
        <v>11</v>
      </c>
      <c r="W2724">
        <f t="shared" si="385"/>
        <v>19</v>
      </c>
    </row>
    <row r="2725" spans="1:23" ht="45" x14ac:dyDescent="0.25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f t="shared" si="386"/>
        <v>42004.672314814808</v>
      </c>
      <c r="K2725">
        <v>1414872488</v>
      </c>
      <c r="L2725" s="14">
        <f t="shared" si="378"/>
        <v>41944.630648148144</v>
      </c>
      <c r="M2725" s="13">
        <f t="shared" si="379"/>
        <v>2014</v>
      </c>
      <c r="N2725" t="b">
        <v>0</v>
      </c>
      <c r="O2725">
        <v>176</v>
      </c>
      <c r="P2725" t="b">
        <v>1</v>
      </c>
      <c r="Q2725" t="s">
        <v>8294</v>
      </c>
      <c r="R2725" s="6">
        <f t="shared" si="380"/>
        <v>0.40050000000000002</v>
      </c>
      <c r="S2725" s="10">
        <f t="shared" si="381"/>
        <v>95.48863636363636</v>
      </c>
      <c r="T2725" t="str">
        <f t="shared" si="382"/>
        <v>technology/</v>
      </c>
      <c r="U2725" t="str">
        <f t="shared" si="383"/>
        <v>hardware</v>
      </c>
      <c r="V2725">
        <f t="shared" si="384"/>
        <v>11</v>
      </c>
      <c r="W2725">
        <f t="shared" si="385"/>
        <v>19</v>
      </c>
    </row>
    <row r="2726" spans="1:23" ht="45" x14ac:dyDescent="0.25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f t="shared" si="386"/>
        <v>42231.118738425925</v>
      </c>
      <c r="K2726">
        <v>1436860259</v>
      </c>
      <c r="L2726" s="14">
        <f t="shared" si="378"/>
        <v>42199.118738425925</v>
      </c>
      <c r="M2726" s="13">
        <f t="shared" si="379"/>
        <v>2015</v>
      </c>
      <c r="N2726" t="b">
        <v>0</v>
      </c>
      <c r="O2726">
        <v>1019</v>
      </c>
      <c r="P2726" t="b">
        <v>1</v>
      </c>
      <c r="Q2726" t="s">
        <v>8294</v>
      </c>
      <c r="R2726" s="6">
        <f t="shared" si="380"/>
        <v>1.9687520259319287</v>
      </c>
      <c r="S2726" s="10">
        <f t="shared" si="381"/>
        <v>7.1902649656526005</v>
      </c>
      <c r="T2726" t="str">
        <f t="shared" si="382"/>
        <v>technology/</v>
      </c>
      <c r="U2726" t="str">
        <f t="shared" si="383"/>
        <v>hardware</v>
      </c>
      <c r="V2726">
        <f t="shared" si="384"/>
        <v>11</v>
      </c>
      <c r="W2726">
        <f t="shared" si="385"/>
        <v>19</v>
      </c>
    </row>
    <row r="2727" spans="1:23" ht="30" x14ac:dyDescent="0.25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f t="shared" si="386"/>
        <v>42795.53628472222</v>
      </c>
      <c r="K2727">
        <v>1484070735</v>
      </c>
      <c r="L2727" s="14">
        <f t="shared" si="378"/>
        <v>42745.53628472222</v>
      </c>
      <c r="M2727" s="13">
        <f t="shared" si="379"/>
        <v>2017</v>
      </c>
      <c r="N2727" t="b">
        <v>0</v>
      </c>
      <c r="O2727">
        <v>113</v>
      </c>
      <c r="P2727" t="b">
        <v>1</v>
      </c>
      <c r="Q2727" t="s">
        <v>8294</v>
      </c>
      <c r="R2727" s="6">
        <f t="shared" si="380"/>
        <v>0.44542500000000002</v>
      </c>
      <c r="S2727" s="10">
        <f t="shared" si="381"/>
        <v>511.65486725663715</v>
      </c>
      <c r="T2727" t="str">
        <f t="shared" si="382"/>
        <v>technology/</v>
      </c>
      <c r="U2727" t="str">
        <f t="shared" si="383"/>
        <v>hardware</v>
      </c>
      <c r="V2727">
        <f t="shared" si="384"/>
        <v>11</v>
      </c>
      <c r="W2727">
        <f t="shared" si="385"/>
        <v>19</v>
      </c>
    </row>
    <row r="2728" spans="1:23" x14ac:dyDescent="0.25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f t="shared" si="386"/>
        <v>42482.371655092589</v>
      </c>
      <c r="K2728">
        <v>1458741311</v>
      </c>
      <c r="L2728" s="14">
        <f t="shared" si="378"/>
        <v>42452.371655092589</v>
      </c>
      <c r="M2728" s="13">
        <f t="shared" si="379"/>
        <v>2016</v>
      </c>
      <c r="N2728" t="b">
        <v>0</v>
      </c>
      <c r="O2728">
        <v>404</v>
      </c>
      <c r="P2728" t="b">
        <v>1</v>
      </c>
      <c r="Q2728" t="s">
        <v>8294</v>
      </c>
      <c r="R2728" s="6">
        <f t="shared" si="380"/>
        <v>5.7450000000000001E-2</v>
      </c>
      <c r="S2728" s="10">
        <f t="shared" si="381"/>
        <v>261.74504950495049</v>
      </c>
      <c r="T2728" t="str">
        <f t="shared" si="382"/>
        <v>technology/</v>
      </c>
      <c r="U2728" t="str">
        <f t="shared" si="383"/>
        <v>hardware</v>
      </c>
      <c r="V2728">
        <f t="shared" si="384"/>
        <v>11</v>
      </c>
      <c r="W2728">
        <f t="shared" si="385"/>
        <v>19</v>
      </c>
    </row>
    <row r="2729" spans="1:23" ht="45" x14ac:dyDescent="0.25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f t="shared" si="386"/>
        <v>42223.468321759261</v>
      </c>
      <c r="K2729">
        <v>1436804063</v>
      </c>
      <c r="L2729" s="14">
        <f t="shared" si="378"/>
        <v>42198.468321759261</v>
      </c>
      <c r="M2729" s="13">
        <f t="shared" si="379"/>
        <v>2015</v>
      </c>
      <c r="N2729" t="b">
        <v>0</v>
      </c>
      <c r="O2729">
        <v>707</v>
      </c>
      <c r="P2729" t="b">
        <v>1</v>
      </c>
      <c r="Q2729" t="s">
        <v>8294</v>
      </c>
      <c r="R2729" s="6">
        <f t="shared" si="380"/>
        <v>3.9321000000000002</v>
      </c>
      <c r="S2729" s="10">
        <f t="shared" si="381"/>
        <v>69.760961810466767</v>
      </c>
      <c r="T2729" t="str">
        <f t="shared" si="382"/>
        <v>technology/</v>
      </c>
      <c r="U2729" t="str">
        <f t="shared" si="383"/>
        <v>hardware</v>
      </c>
      <c r="V2729">
        <f t="shared" si="384"/>
        <v>11</v>
      </c>
      <c r="W2729">
        <f t="shared" si="385"/>
        <v>19</v>
      </c>
    </row>
    <row r="2730" spans="1:23" ht="30" x14ac:dyDescent="0.25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f t="shared" si="386"/>
        <v>42368.391597222224</v>
      </c>
      <c r="K2730">
        <v>1448461434</v>
      </c>
      <c r="L2730" s="14">
        <f t="shared" si="378"/>
        <v>42333.391597222224</v>
      </c>
      <c r="M2730" s="13">
        <f t="shared" si="379"/>
        <v>2015</v>
      </c>
      <c r="N2730" t="b">
        <v>0</v>
      </c>
      <c r="O2730">
        <v>392</v>
      </c>
      <c r="P2730" t="b">
        <v>1</v>
      </c>
      <c r="Q2730" t="s">
        <v>8294</v>
      </c>
      <c r="R2730" s="6">
        <f t="shared" si="380"/>
        <v>1.0182666666666667</v>
      </c>
      <c r="S2730" s="10">
        <f t="shared" si="381"/>
        <v>77.229591836734699</v>
      </c>
      <c r="T2730" t="str">
        <f t="shared" si="382"/>
        <v>technology/</v>
      </c>
      <c r="U2730" t="str">
        <f t="shared" si="383"/>
        <v>hardware</v>
      </c>
      <c r="V2730">
        <f t="shared" si="384"/>
        <v>11</v>
      </c>
      <c r="W2730">
        <f t="shared" si="385"/>
        <v>19</v>
      </c>
    </row>
    <row r="2731" spans="1:23" ht="30" x14ac:dyDescent="0.25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f t="shared" si="386"/>
        <v>42125.032372685186</v>
      </c>
      <c r="K2731">
        <v>1427867197</v>
      </c>
      <c r="L2731" s="14">
        <f t="shared" si="378"/>
        <v>42095.032372685186</v>
      </c>
      <c r="M2731" s="13">
        <f t="shared" si="379"/>
        <v>2015</v>
      </c>
      <c r="N2731" t="b">
        <v>0</v>
      </c>
      <c r="O2731">
        <v>23</v>
      </c>
      <c r="P2731" t="b">
        <v>1</v>
      </c>
      <c r="Q2731" t="s">
        <v>8294</v>
      </c>
      <c r="R2731" s="6">
        <f t="shared" si="380"/>
        <v>4.4400000000000002E-2</v>
      </c>
      <c r="S2731" s="10">
        <f t="shared" si="381"/>
        <v>340.56521739130437</v>
      </c>
      <c r="T2731" t="str">
        <f t="shared" si="382"/>
        <v>technology/</v>
      </c>
      <c r="U2731" t="str">
        <f t="shared" si="383"/>
        <v>hardware</v>
      </c>
      <c r="V2731">
        <f t="shared" si="384"/>
        <v>11</v>
      </c>
      <c r="W2731">
        <f t="shared" si="385"/>
        <v>19</v>
      </c>
    </row>
    <row r="2732" spans="1:23" ht="30" x14ac:dyDescent="0.25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f t="shared" si="386"/>
        <v>41386.333043981482</v>
      </c>
      <c r="K2732">
        <v>1363611575</v>
      </c>
      <c r="L2732" s="14">
        <f t="shared" si="378"/>
        <v>41351.333043981482</v>
      </c>
      <c r="M2732" s="13">
        <f t="shared" si="379"/>
        <v>2013</v>
      </c>
      <c r="N2732" t="b">
        <v>0</v>
      </c>
      <c r="O2732">
        <v>682</v>
      </c>
      <c r="P2732" t="b">
        <v>1</v>
      </c>
      <c r="Q2732" t="s">
        <v>8294</v>
      </c>
      <c r="R2732" s="6">
        <f t="shared" si="380"/>
        <v>0.70292629629629633</v>
      </c>
      <c r="S2732" s="10">
        <f t="shared" si="381"/>
        <v>67.417903225806455</v>
      </c>
      <c r="T2732" t="str">
        <f t="shared" si="382"/>
        <v>technology/</v>
      </c>
      <c r="U2732" t="str">
        <f t="shared" si="383"/>
        <v>hardware</v>
      </c>
      <c r="V2732">
        <f t="shared" si="384"/>
        <v>11</v>
      </c>
      <c r="W2732">
        <f t="shared" si="385"/>
        <v>19</v>
      </c>
    </row>
    <row r="2733" spans="1:23" ht="45" x14ac:dyDescent="0.25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f t="shared" si="386"/>
        <v>41929.958333333328</v>
      </c>
      <c r="K2733">
        <v>1408624622</v>
      </c>
      <c r="L2733" s="14">
        <f t="shared" si="378"/>
        <v>41872.317384259259</v>
      </c>
      <c r="M2733" s="13">
        <f t="shared" si="379"/>
        <v>2014</v>
      </c>
      <c r="N2733" t="b">
        <v>0</v>
      </c>
      <c r="O2733">
        <v>37</v>
      </c>
      <c r="P2733" t="b">
        <v>1</v>
      </c>
      <c r="Q2733" t="s">
        <v>8294</v>
      </c>
      <c r="R2733" s="6">
        <f t="shared" si="380"/>
        <v>4.3033333333333333E-2</v>
      </c>
      <c r="S2733" s="10">
        <f t="shared" si="381"/>
        <v>845.70270270270271</v>
      </c>
      <c r="T2733" t="str">
        <f t="shared" si="382"/>
        <v>technology/</v>
      </c>
      <c r="U2733" t="str">
        <f t="shared" si="383"/>
        <v>hardware</v>
      </c>
      <c r="V2733">
        <f t="shared" si="384"/>
        <v>11</v>
      </c>
      <c r="W2733">
        <f t="shared" si="385"/>
        <v>19</v>
      </c>
    </row>
    <row r="2734" spans="1:23" ht="45" x14ac:dyDescent="0.25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f t="shared" si="386"/>
        <v>41421.791666666664</v>
      </c>
      <c r="K2734">
        <v>1366917828</v>
      </c>
      <c r="L2734" s="14">
        <f t="shared" si="378"/>
        <v>41389.599861111106</v>
      </c>
      <c r="M2734" s="13">
        <f t="shared" si="379"/>
        <v>2013</v>
      </c>
      <c r="N2734" t="b">
        <v>0</v>
      </c>
      <c r="O2734">
        <v>146</v>
      </c>
      <c r="P2734" t="b">
        <v>1</v>
      </c>
      <c r="Q2734" t="s">
        <v>8294</v>
      </c>
      <c r="R2734" s="6">
        <f t="shared" si="380"/>
        <v>0.1825</v>
      </c>
      <c r="S2734" s="10">
        <f t="shared" si="381"/>
        <v>97.191780821917803</v>
      </c>
      <c r="T2734" t="str">
        <f t="shared" si="382"/>
        <v>technology/</v>
      </c>
      <c r="U2734" t="str">
        <f t="shared" si="383"/>
        <v>hardware</v>
      </c>
      <c r="V2734">
        <f t="shared" si="384"/>
        <v>11</v>
      </c>
      <c r="W2734">
        <f t="shared" si="385"/>
        <v>19</v>
      </c>
    </row>
    <row r="2735" spans="1:23" ht="45" x14ac:dyDescent="0.25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f t="shared" si="386"/>
        <v>42104.022847222215</v>
      </c>
      <c r="K2735">
        <v>1423463574</v>
      </c>
      <c r="L2735" s="14">
        <f t="shared" si="378"/>
        <v>42044.064513888887</v>
      </c>
      <c r="M2735" s="13">
        <f t="shared" si="379"/>
        <v>2015</v>
      </c>
      <c r="N2735" t="b">
        <v>0</v>
      </c>
      <c r="O2735">
        <v>119</v>
      </c>
      <c r="P2735" t="b">
        <v>1</v>
      </c>
      <c r="Q2735" t="s">
        <v>8294</v>
      </c>
      <c r="R2735" s="6">
        <f t="shared" si="380"/>
        <v>7.5380000000000003E-2</v>
      </c>
      <c r="S2735" s="10">
        <f t="shared" si="381"/>
        <v>451.84033613445376</v>
      </c>
      <c r="T2735" t="str">
        <f t="shared" si="382"/>
        <v>technology/</v>
      </c>
      <c r="U2735" t="str">
        <f t="shared" si="383"/>
        <v>hardware</v>
      </c>
      <c r="V2735">
        <f t="shared" si="384"/>
        <v>11</v>
      </c>
      <c r="W2735">
        <f t="shared" si="385"/>
        <v>19</v>
      </c>
    </row>
    <row r="2736" spans="1:23" ht="45" x14ac:dyDescent="0.25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f t="shared" si="386"/>
        <v>42656.707638888889</v>
      </c>
      <c r="K2736">
        <v>1473782592</v>
      </c>
      <c r="L2736" s="14">
        <f t="shared" si="378"/>
        <v>42626.460555555554</v>
      </c>
      <c r="M2736" s="13">
        <f t="shared" si="379"/>
        <v>2016</v>
      </c>
      <c r="N2736" t="b">
        <v>0</v>
      </c>
      <c r="O2736">
        <v>163</v>
      </c>
      <c r="P2736" t="b">
        <v>1</v>
      </c>
      <c r="Q2736" t="s">
        <v>8294</v>
      </c>
      <c r="R2736" s="6">
        <f t="shared" si="380"/>
        <v>22602</v>
      </c>
      <c r="S2736" s="10">
        <f t="shared" si="381"/>
        <v>138.66871165644173</v>
      </c>
      <c r="T2736" t="str">
        <f t="shared" si="382"/>
        <v>technology/</v>
      </c>
      <c r="U2736" t="str">
        <f t="shared" si="383"/>
        <v>hardware</v>
      </c>
      <c r="V2736">
        <f t="shared" si="384"/>
        <v>11</v>
      </c>
      <c r="W2736">
        <f t="shared" si="385"/>
        <v>19</v>
      </c>
    </row>
    <row r="2737" spans="1:23" ht="45" x14ac:dyDescent="0.25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f t="shared" si="386"/>
        <v>41346.625</v>
      </c>
      <c r="K2737">
        <v>1360551250</v>
      </c>
      <c r="L2737" s="14">
        <f t="shared" si="378"/>
        <v>41315.912615740737</v>
      </c>
      <c r="M2737" s="13">
        <f t="shared" si="379"/>
        <v>2013</v>
      </c>
      <c r="N2737" t="b">
        <v>0</v>
      </c>
      <c r="O2737">
        <v>339</v>
      </c>
      <c r="P2737" t="b">
        <v>1</v>
      </c>
      <c r="Q2737" t="s">
        <v>8294</v>
      </c>
      <c r="R2737" s="6">
        <f t="shared" si="380"/>
        <v>8.7813466666666677</v>
      </c>
      <c r="S2737" s="10">
        <f t="shared" si="381"/>
        <v>21.640147492625371</v>
      </c>
      <c r="T2737" t="str">
        <f t="shared" si="382"/>
        <v>technology/</v>
      </c>
      <c r="U2737" t="str">
        <f t="shared" si="383"/>
        <v>hardware</v>
      </c>
      <c r="V2737">
        <f t="shared" si="384"/>
        <v>11</v>
      </c>
      <c r="W2737">
        <f t="shared" si="385"/>
        <v>19</v>
      </c>
    </row>
    <row r="2738" spans="1:23" ht="60" x14ac:dyDescent="0.25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f t="shared" si="386"/>
        <v>41752.458020833328</v>
      </c>
      <c r="K2738">
        <v>1395676773</v>
      </c>
      <c r="L2738" s="14">
        <f t="shared" si="378"/>
        <v>41722.458020833328</v>
      </c>
      <c r="M2738" s="13">
        <f t="shared" si="379"/>
        <v>2014</v>
      </c>
      <c r="N2738" t="b">
        <v>0</v>
      </c>
      <c r="O2738">
        <v>58</v>
      </c>
      <c r="P2738" t="b">
        <v>1</v>
      </c>
      <c r="Q2738" t="s">
        <v>8294</v>
      </c>
      <c r="R2738" s="6">
        <f t="shared" si="380"/>
        <v>0.22900000000000001</v>
      </c>
      <c r="S2738" s="10">
        <f t="shared" si="381"/>
        <v>169.51724137931035</v>
      </c>
      <c r="T2738" t="str">
        <f t="shared" si="382"/>
        <v>technology/</v>
      </c>
      <c r="U2738" t="str">
        <f t="shared" si="383"/>
        <v>hardware</v>
      </c>
      <c r="V2738">
        <f t="shared" si="384"/>
        <v>11</v>
      </c>
      <c r="W2738">
        <f t="shared" si="385"/>
        <v>19</v>
      </c>
    </row>
    <row r="2739" spans="1:23" ht="45" x14ac:dyDescent="0.25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f t="shared" si="386"/>
        <v>41654.583333333328</v>
      </c>
      <c r="K2739">
        <v>1386108087</v>
      </c>
      <c r="L2739" s="14">
        <f t="shared" si="378"/>
        <v>41611.709340277775</v>
      </c>
      <c r="M2739" s="13">
        <f t="shared" si="379"/>
        <v>2013</v>
      </c>
      <c r="N2739" t="b">
        <v>0</v>
      </c>
      <c r="O2739">
        <v>456</v>
      </c>
      <c r="P2739" t="b">
        <v>1</v>
      </c>
      <c r="Q2739" t="s">
        <v>8294</v>
      </c>
      <c r="R2739" s="6">
        <f t="shared" si="380"/>
        <v>1.4606080000000001</v>
      </c>
      <c r="S2739" s="10">
        <f t="shared" si="381"/>
        <v>161.88210526315791</v>
      </c>
      <c r="T2739" t="str">
        <f t="shared" si="382"/>
        <v>technology/</v>
      </c>
      <c r="U2739" t="str">
        <f t="shared" si="383"/>
        <v>hardware</v>
      </c>
      <c r="V2739">
        <f t="shared" si="384"/>
        <v>11</v>
      </c>
      <c r="W2739">
        <f t="shared" si="385"/>
        <v>19</v>
      </c>
    </row>
    <row r="2740" spans="1:23" ht="45" x14ac:dyDescent="0.25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f t="shared" si="386"/>
        <v>42679.935231481482</v>
      </c>
      <c r="K2740">
        <v>1473218804</v>
      </c>
      <c r="L2740" s="14">
        <f t="shared" si="378"/>
        <v>42619.935231481482</v>
      </c>
      <c r="M2740" s="13">
        <f t="shared" si="379"/>
        <v>2016</v>
      </c>
      <c r="N2740" t="b">
        <v>0</v>
      </c>
      <c r="O2740">
        <v>15</v>
      </c>
      <c r="P2740" t="b">
        <v>1</v>
      </c>
      <c r="Q2740" t="s">
        <v>8294</v>
      </c>
      <c r="R2740" s="6">
        <f t="shared" si="380"/>
        <v>0.47939999999999999</v>
      </c>
      <c r="S2740" s="10">
        <f t="shared" si="381"/>
        <v>493.13333333333333</v>
      </c>
      <c r="T2740" t="str">
        <f t="shared" si="382"/>
        <v>technology/</v>
      </c>
      <c r="U2740" t="str">
        <f t="shared" si="383"/>
        <v>hardware</v>
      </c>
      <c r="V2740">
        <f t="shared" si="384"/>
        <v>11</v>
      </c>
      <c r="W2740">
        <f t="shared" si="385"/>
        <v>19</v>
      </c>
    </row>
    <row r="2741" spans="1:23" ht="45" x14ac:dyDescent="0.25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f t="shared" si="386"/>
        <v>41764.679594907408</v>
      </c>
      <c r="K2741">
        <v>1395436717</v>
      </c>
      <c r="L2741" s="14">
        <f t="shared" si="378"/>
        <v>41719.679594907408</v>
      </c>
      <c r="M2741" s="13">
        <f t="shared" si="379"/>
        <v>2014</v>
      </c>
      <c r="N2741" t="b">
        <v>0</v>
      </c>
      <c r="O2741">
        <v>191</v>
      </c>
      <c r="P2741" t="b">
        <v>1</v>
      </c>
      <c r="Q2741" t="s">
        <v>8294</v>
      </c>
      <c r="R2741" s="6">
        <f t="shared" si="380"/>
        <v>2.8409090909090908</v>
      </c>
      <c r="S2741" s="10">
        <f t="shared" si="381"/>
        <v>22.120418848167539</v>
      </c>
      <c r="T2741" t="str">
        <f t="shared" si="382"/>
        <v>technology/</v>
      </c>
      <c r="U2741" t="str">
        <f t="shared" si="383"/>
        <v>hardware</v>
      </c>
      <c r="V2741">
        <f t="shared" si="384"/>
        <v>11</v>
      </c>
      <c r="W2741">
        <f t="shared" si="385"/>
        <v>19</v>
      </c>
    </row>
    <row r="2742" spans="1:23" ht="30" x14ac:dyDescent="0.25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f t="shared" si="386"/>
        <v>42074.781851851854</v>
      </c>
      <c r="K2742">
        <v>1423529152</v>
      </c>
      <c r="L2742" s="14">
        <f t="shared" si="378"/>
        <v>42044.823518518511</v>
      </c>
      <c r="M2742" s="13">
        <f t="shared" si="379"/>
        <v>2015</v>
      </c>
      <c r="N2742" t="b">
        <v>0</v>
      </c>
      <c r="O2742">
        <v>17</v>
      </c>
      <c r="P2742" t="b">
        <v>1</v>
      </c>
      <c r="Q2742" t="s">
        <v>8294</v>
      </c>
      <c r="R2742" s="6">
        <f t="shared" si="380"/>
        <v>3.3333333333333333E-2</v>
      </c>
      <c r="S2742" s="10">
        <f t="shared" si="381"/>
        <v>18.235294117647058</v>
      </c>
      <c r="T2742" t="str">
        <f t="shared" si="382"/>
        <v>technology/</v>
      </c>
      <c r="U2742" t="str">
        <f t="shared" si="383"/>
        <v>hardware</v>
      </c>
      <c r="V2742">
        <f t="shared" si="384"/>
        <v>11</v>
      </c>
      <c r="W2742">
        <f t="shared" si="385"/>
        <v>19</v>
      </c>
    </row>
    <row r="2743" spans="1:23" ht="30" x14ac:dyDescent="0.25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f t="shared" si="386"/>
        <v>41931.879861111105</v>
      </c>
      <c r="K2743">
        <v>1412005602</v>
      </c>
      <c r="L2743" s="14">
        <f t="shared" si="378"/>
        <v>41911.449097222219</v>
      </c>
      <c r="M2743" s="13">
        <f t="shared" si="379"/>
        <v>2014</v>
      </c>
      <c r="N2743" t="b">
        <v>0</v>
      </c>
      <c r="O2743">
        <v>4</v>
      </c>
      <c r="P2743" t="b">
        <v>0</v>
      </c>
      <c r="Q2743" t="s">
        <v>8303</v>
      </c>
      <c r="R2743" s="6">
        <f t="shared" si="380"/>
        <v>-0.99562499999999998</v>
      </c>
      <c r="S2743" s="10">
        <f t="shared" si="381"/>
        <v>8.75</v>
      </c>
      <c r="T2743" t="str">
        <f t="shared" si="382"/>
        <v>publishing/</v>
      </c>
      <c r="U2743" t="str">
        <f t="shared" si="383"/>
        <v>children's books</v>
      </c>
      <c r="V2743">
        <f t="shared" si="384"/>
        <v>11</v>
      </c>
      <c r="W2743">
        <f t="shared" si="385"/>
        <v>27</v>
      </c>
    </row>
    <row r="2744" spans="1:23" ht="45" x14ac:dyDescent="0.25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f t="shared" si="386"/>
        <v>41044.511423611111</v>
      </c>
      <c r="K2744">
        <v>1335892587</v>
      </c>
      <c r="L2744" s="14">
        <f t="shared" si="378"/>
        <v>41030.511423611111</v>
      </c>
      <c r="M2744" s="13">
        <f t="shared" si="379"/>
        <v>2012</v>
      </c>
      <c r="N2744" t="b">
        <v>0</v>
      </c>
      <c r="O2744">
        <v>18</v>
      </c>
      <c r="P2744" t="b">
        <v>0</v>
      </c>
      <c r="Q2744" t="s">
        <v>8303</v>
      </c>
      <c r="R2744" s="6">
        <f t="shared" si="380"/>
        <v>-0.70760000000000001</v>
      </c>
      <c r="S2744" s="10">
        <f t="shared" si="381"/>
        <v>40.611111111111114</v>
      </c>
      <c r="T2744" t="str">
        <f t="shared" si="382"/>
        <v>publishing/</v>
      </c>
      <c r="U2744" t="str">
        <f t="shared" si="383"/>
        <v>children's books</v>
      </c>
      <c r="V2744">
        <f t="shared" si="384"/>
        <v>11</v>
      </c>
      <c r="W2744">
        <f t="shared" si="385"/>
        <v>27</v>
      </c>
    </row>
    <row r="2745" spans="1:23" ht="60" x14ac:dyDescent="0.25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f t="shared" si="386"/>
        <v>42662.120451388888</v>
      </c>
      <c r="K2745">
        <v>1474271607</v>
      </c>
      <c r="L2745" s="14">
        <f t="shared" si="378"/>
        <v>42632.120451388888</v>
      </c>
      <c r="M2745" s="13">
        <f t="shared" si="379"/>
        <v>2016</v>
      </c>
      <c r="N2745" t="b">
        <v>0</v>
      </c>
      <c r="O2745">
        <v>0</v>
      </c>
      <c r="P2745" t="b">
        <v>0</v>
      </c>
      <c r="Q2745" t="s">
        <v>8303</v>
      </c>
      <c r="R2745" s="6">
        <f t="shared" si="380"/>
        <v>-1</v>
      </c>
      <c r="S2745" s="10" t="e">
        <f t="shared" si="381"/>
        <v>#DIV/0!</v>
      </c>
      <c r="T2745" t="str">
        <f t="shared" si="382"/>
        <v>publishing/</v>
      </c>
      <c r="U2745" t="str">
        <f t="shared" si="383"/>
        <v>children's books</v>
      </c>
      <c r="V2745">
        <f t="shared" si="384"/>
        <v>11</v>
      </c>
      <c r="W2745">
        <f t="shared" si="385"/>
        <v>27</v>
      </c>
    </row>
    <row r="2746" spans="1:23" ht="45" x14ac:dyDescent="0.25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f t="shared" si="386"/>
        <v>40967.854143518518</v>
      </c>
      <c r="K2746">
        <v>1327886998</v>
      </c>
      <c r="L2746" s="14">
        <f t="shared" si="378"/>
        <v>40937.854143518518</v>
      </c>
      <c r="M2746" s="13">
        <f t="shared" si="379"/>
        <v>2012</v>
      </c>
      <c r="N2746" t="b">
        <v>0</v>
      </c>
      <c r="O2746">
        <v>22</v>
      </c>
      <c r="P2746" t="b">
        <v>0</v>
      </c>
      <c r="Q2746" t="s">
        <v>8303</v>
      </c>
      <c r="R2746" s="6">
        <f t="shared" si="380"/>
        <v>-0.94781249999999995</v>
      </c>
      <c r="S2746" s="10">
        <f t="shared" si="381"/>
        <v>37.954545454545453</v>
      </c>
      <c r="T2746" t="str">
        <f t="shared" si="382"/>
        <v>publishing/</v>
      </c>
      <c r="U2746" t="str">
        <f t="shared" si="383"/>
        <v>children's books</v>
      </c>
      <c r="V2746">
        <f t="shared" si="384"/>
        <v>11</v>
      </c>
      <c r="W2746">
        <f t="shared" si="385"/>
        <v>27</v>
      </c>
    </row>
    <row r="2747" spans="1:23" ht="45" x14ac:dyDescent="0.25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f t="shared" si="386"/>
        <v>41104.779722222222</v>
      </c>
      <c r="K2747">
        <v>1337125368</v>
      </c>
      <c r="L2747" s="14">
        <f t="shared" si="378"/>
        <v>41044.779722222222</v>
      </c>
      <c r="M2747" s="13">
        <f t="shared" si="379"/>
        <v>2012</v>
      </c>
      <c r="N2747" t="b">
        <v>0</v>
      </c>
      <c r="O2747">
        <v>49</v>
      </c>
      <c r="P2747" t="b">
        <v>0</v>
      </c>
      <c r="Q2747" t="s">
        <v>8303</v>
      </c>
      <c r="R2747" s="6">
        <f t="shared" si="380"/>
        <v>-0.78112499999999996</v>
      </c>
      <c r="S2747" s="10">
        <f t="shared" si="381"/>
        <v>35.734693877551024</v>
      </c>
      <c r="T2747" t="str">
        <f t="shared" si="382"/>
        <v>publishing/</v>
      </c>
      <c r="U2747" t="str">
        <f t="shared" si="383"/>
        <v>children's books</v>
      </c>
      <c r="V2747">
        <f t="shared" si="384"/>
        <v>11</v>
      </c>
      <c r="W2747">
        <f t="shared" si="385"/>
        <v>27</v>
      </c>
    </row>
    <row r="2748" spans="1:23" ht="45" x14ac:dyDescent="0.25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f t="shared" si="386"/>
        <v>41880.57304398148</v>
      </c>
      <c r="K2748">
        <v>1406745911</v>
      </c>
      <c r="L2748" s="14">
        <f t="shared" si="378"/>
        <v>41850.57304398148</v>
      </c>
      <c r="M2748" s="13">
        <f t="shared" si="379"/>
        <v>2014</v>
      </c>
      <c r="N2748" t="b">
        <v>0</v>
      </c>
      <c r="O2748">
        <v>19</v>
      </c>
      <c r="P2748" t="b">
        <v>0</v>
      </c>
      <c r="Q2748" t="s">
        <v>8303</v>
      </c>
      <c r="R2748" s="6">
        <f t="shared" si="380"/>
        <v>-0.73299999999999998</v>
      </c>
      <c r="S2748" s="10">
        <f t="shared" si="381"/>
        <v>42.157894736842103</v>
      </c>
      <c r="T2748" t="str">
        <f t="shared" si="382"/>
        <v>publishing/</v>
      </c>
      <c r="U2748" t="str">
        <f t="shared" si="383"/>
        <v>children's books</v>
      </c>
      <c r="V2748">
        <f t="shared" si="384"/>
        <v>11</v>
      </c>
      <c r="W2748">
        <f t="shared" si="385"/>
        <v>27</v>
      </c>
    </row>
    <row r="2749" spans="1:23" ht="45" x14ac:dyDescent="0.25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f t="shared" si="386"/>
        <v>41075.923611111109</v>
      </c>
      <c r="K2749">
        <v>1337095997</v>
      </c>
      <c r="L2749" s="14">
        <f t="shared" si="378"/>
        <v>41044.439780092587</v>
      </c>
      <c r="M2749" s="13">
        <f t="shared" si="379"/>
        <v>2012</v>
      </c>
      <c r="N2749" t="b">
        <v>0</v>
      </c>
      <c r="O2749">
        <v>4</v>
      </c>
      <c r="P2749" t="b">
        <v>0</v>
      </c>
      <c r="Q2749" t="s">
        <v>8303</v>
      </c>
      <c r="R2749" s="6">
        <f t="shared" si="380"/>
        <v>-0.72</v>
      </c>
      <c r="S2749" s="10">
        <f t="shared" si="381"/>
        <v>35</v>
      </c>
      <c r="T2749" t="str">
        <f t="shared" si="382"/>
        <v>publishing/</v>
      </c>
      <c r="U2749" t="str">
        <f t="shared" si="383"/>
        <v>children's books</v>
      </c>
      <c r="V2749">
        <f t="shared" si="384"/>
        <v>11</v>
      </c>
      <c r="W2749">
        <f t="shared" si="385"/>
        <v>27</v>
      </c>
    </row>
    <row r="2750" spans="1:23" ht="30" x14ac:dyDescent="0.25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f t="shared" si="386"/>
        <v>42615.502337962964</v>
      </c>
      <c r="K2750">
        <v>1470243802</v>
      </c>
      <c r="L2750" s="14">
        <f t="shared" si="378"/>
        <v>42585.502337962964</v>
      </c>
      <c r="M2750" s="13">
        <f t="shared" si="379"/>
        <v>2016</v>
      </c>
      <c r="N2750" t="b">
        <v>0</v>
      </c>
      <c r="O2750">
        <v>4</v>
      </c>
      <c r="P2750" t="b">
        <v>0</v>
      </c>
      <c r="Q2750" t="s">
        <v>8303</v>
      </c>
      <c r="R2750" s="6">
        <f t="shared" si="380"/>
        <v>-0.98939999999999995</v>
      </c>
      <c r="S2750" s="10">
        <f t="shared" si="381"/>
        <v>13.25</v>
      </c>
      <c r="T2750" t="str">
        <f t="shared" si="382"/>
        <v>publishing/</v>
      </c>
      <c r="U2750" t="str">
        <f t="shared" si="383"/>
        <v>children's books</v>
      </c>
      <c r="V2750">
        <f t="shared" si="384"/>
        <v>11</v>
      </c>
      <c r="W2750">
        <f t="shared" si="385"/>
        <v>27</v>
      </c>
    </row>
    <row r="2751" spans="1:23" ht="30" x14ac:dyDescent="0.25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f t="shared" si="386"/>
        <v>42098.549039351848</v>
      </c>
      <c r="K2751">
        <v>1425582637</v>
      </c>
      <c r="L2751" s="14">
        <f t="shared" si="378"/>
        <v>42068.59070601852</v>
      </c>
      <c r="M2751" s="13">
        <f t="shared" si="379"/>
        <v>2015</v>
      </c>
      <c r="N2751" t="b">
        <v>0</v>
      </c>
      <c r="O2751">
        <v>2</v>
      </c>
      <c r="P2751" t="b">
        <v>0</v>
      </c>
      <c r="Q2751" t="s">
        <v>8303</v>
      </c>
      <c r="R2751" s="6">
        <f t="shared" si="380"/>
        <v>-0.98899999999999999</v>
      </c>
      <c r="S2751" s="10">
        <f t="shared" si="381"/>
        <v>55</v>
      </c>
      <c r="T2751" t="str">
        <f t="shared" si="382"/>
        <v>publishing/</v>
      </c>
      <c r="U2751" t="str">
        <f t="shared" si="383"/>
        <v>children's books</v>
      </c>
      <c r="V2751">
        <f t="shared" si="384"/>
        <v>11</v>
      </c>
      <c r="W2751">
        <f t="shared" si="385"/>
        <v>27</v>
      </c>
    </row>
    <row r="2752" spans="1:23" ht="30" x14ac:dyDescent="0.25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f t="shared" si="386"/>
        <v>41090.625</v>
      </c>
      <c r="K2752">
        <v>1340055345</v>
      </c>
      <c r="L2752" s="14">
        <f t="shared" si="378"/>
        <v>41078.691493055558</v>
      </c>
      <c r="M2752" s="13">
        <f t="shared" si="379"/>
        <v>2012</v>
      </c>
      <c r="N2752" t="b">
        <v>0</v>
      </c>
      <c r="O2752">
        <v>0</v>
      </c>
      <c r="P2752" t="b">
        <v>0</v>
      </c>
      <c r="Q2752" t="s">
        <v>8303</v>
      </c>
      <c r="R2752" s="6">
        <f t="shared" si="380"/>
        <v>-1</v>
      </c>
      <c r="S2752" s="10" t="e">
        <f t="shared" si="381"/>
        <v>#DIV/0!</v>
      </c>
      <c r="T2752" t="str">
        <f t="shared" si="382"/>
        <v>publishing/</v>
      </c>
      <c r="U2752" t="str">
        <f t="shared" si="383"/>
        <v>children's books</v>
      </c>
      <c r="V2752">
        <f t="shared" si="384"/>
        <v>11</v>
      </c>
      <c r="W2752">
        <f t="shared" si="385"/>
        <v>27</v>
      </c>
    </row>
    <row r="2753" spans="1:23" ht="45" x14ac:dyDescent="0.25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f t="shared" si="386"/>
        <v>41807.678726851846</v>
      </c>
      <c r="K2753">
        <v>1397855842</v>
      </c>
      <c r="L2753" s="14">
        <f t="shared" si="378"/>
        <v>41747.678726851846</v>
      </c>
      <c r="M2753" s="13">
        <f t="shared" si="379"/>
        <v>2014</v>
      </c>
      <c r="N2753" t="b">
        <v>0</v>
      </c>
      <c r="O2753">
        <v>0</v>
      </c>
      <c r="P2753" t="b">
        <v>0</v>
      </c>
      <c r="Q2753" t="s">
        <v>8303</v>
      </c>
      <c r="R2753" s="6">
        <f t="shared" si="380"/>
        <v>-1</v>
      </c>
      <c r="S2753" s="10" t="e">
        <f t="shared" si="381"/>
        <v>#DIV/0!</v>
      </c>
      <c r="T2753" t="str">
        <f t="shared" si="382"/>
        <v>publishing/</v>
      </c>
      <c r="U2753" t="str">
        <f t="shared" si="383"/>
        <v>children's books</v>
      </c>
      <c r="V2753">
        <f t="shared" si="384"/>
        <v>11</v>
      </c>
      <c r="W2753">
        <f t="shared" si="385"/>
        <v>27</v>
      </c>
    </row>
    <row r="2754" spans="1:23" ht="45" x14ac:dyDescent="0.25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f t="shared" si="386"/>
        <v>40895.556759259256</v>
      </c>
      <c r="K2754">
        <v>1320776504</v>
      </c>
      <c r="L2754" s="14">
        <f t="shared" si="378"/>
        <v>40855.556759259256</v>
      </c>
      <c r="M2754" s="13">
        <f t="shared" si="379"/>
        <v>2011</v>
      </c>
      <c r="N2754" t="b">
        <v>0</v>
      </c>
      <c r="O2754">
        <v>14</v>
      </c>
      <c r="P2754" t="b">
        <v>0</v>
      </c>
      <c r="Q2754" t="s">
        <v>8303</v>
      </c>
      <c r="R2754" s="6">
        <f t="shared" si="380"/>
        <v>-0.88541666666666663</v>
      </c>
      <c r="S2754" s="10">
        <f t="shared" si="381"/>
        <v>39.285714285714285</v>
      </c>
      <c r="T2754" t="str">
        <f t="shared" si="382"/>
        <v>publishing/</v>
      </c>
      <c r="U2754" t="str">
        <f t="shared" si="383"/>
        <v>children's books</v>
      </c>
      <c r="V2754">
        <f t="shared" si="384"/>
        <v>11</v>
      </c>
      <c r="W2754">
        <f t="shared" si="385"/>
        <v>27</v>
      </c>
    </row>
    <row r="2755" spans="1:23" ht="45" x14ac:dyDescent="0.25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f t="shared" si="386"/>
        <v>41147.692395833328</v>
      </c>
      <c r="K2755">
        <v>1343425023</v>
      </c>
      <c r="L2755" s="14">
        <f t="shared" ref="L2755:L2818" si="387">(K2755/86400)+25569+(-5/24)</f>
        <v>41117.692395833328</v>
      </c>
      <c r="M2755" s="13">
        <f t="shared" ref="M2755:M2818" si="388">YEAR(L2755)</f>
        <v>2012</v>
      </c>
      <c r="N2755" t="b">
        <v>0</v>
      </c>
      <c r="O2755">
        <v>8</v>
      </c>
      <c r="P2755" t="b">
        <v>0</v>
      </c>
      <c r="Q2755" t="s">
        <v>8303</v>
      </c>
      <c r="R2755" s="6">
        <f t="shared" ref="R2755:R2818" si="389">(E2755-D2755)/D2755</f>
        <v>-0.81</v>
      </c>
      <c r="S2755" s="10">
        <f t="shared" ref="S2755:S2818" si="390">E2755/O2755</f>
        <v>47.5</v>
      </c>
      <c r="T2755" t="str">
        <f t="shared" ref="T2755:T2818" si="391">LEFT(Q2755,V2755)</f>
        <v>publishing/</v>
      </c>
      <c r="U2755" t="str">
        <f t="shared" ref="U2755:U2818" si="392">RIGHT(Q2755, W2755-V2755)</f>
        <v>children's books</v>
      </c>
      <c r="V2755">
        <f t="shared" ref="V2755:V2818" si="393">FIND("/",Q2755)</f>
        <v>11</v>
      </c>
      <c r="W2755">
        <f t="shared" ref="W2755:W2818" si="394">LEN(Q2755)</f>
        <v>27</v>
      </c>
    </row>
    <row r="2756" spans="1:23" ht="45" x14ac:dyDescent="0.25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f t="shared" ref="J2756:J2819" si="395">(I2756/86400)+25569+(-5/24)</f>
        <v>41893.427673611106</v>
      </c>
      <c r="K2756">
        <v>1407856551</v>
      </c>
      <c r="L2756" s="14">
        <f t="shared" si="387"/>
        <v>41863.427673611106</v>
      </c>
      <c r="M2756" s="13">
        <f t="shared" si="388"/>
        <v>2014</v>
      </c>
      <c r="N2756" t="b">
        <v>0</v>
      </c>
      <c r="O2756">
        <v>0</v>
      </c>
      <c r="P2756" t="b">
        <v>0</v>
      </c>
      <c r="Q2756" t="s">
        <v>8303</v>
      </c>
      <c r="R2756" s="6">
        <f t="shared" si="389"/>
        <v>-1</v>
      </c>
      <c r="S2756" s="10" t="e">
        <f t="shared" si="390"/>
        <v>#DIV/0!</v>
      </c>
      <c r="T2756" t="str">
        <f t="shared" si="391"/>
        <v>publishing/</v>
      </c>
      <c r="U2756" t="str">
        <f t="shared" si="392"/>
        <v>children's books</v>
      </c>
      <c r="V2756">
        <f t="shared" si="393"/>
        <v>11</v>
      </c>
      <c r="W2756">
        <f t="shared" si="394"/>
        <v>27</v>
      </c>
    </row>
    <row r="2757" spans="1:23" ht="30" x14ac:dyDescent="0.25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f t="shared" si="395"/>
        <v>42102.582488425927</v>
      </c>
      <c r="K2757">
        <v>1425927527</v>
      </c>
      <c r="L2757" s="14">
        <f t="shared" si="387"/>
        <v>42072.582488425927</v>
      </c>
      <c r="M2757" s="13">
        <f t="shared" si="388"/>
        <v>2015</v>
      </c>
      <c r="N2757" t="b">
        <v>0</v>
      </c>
      <c r="O2757">
        <v>15</v>
      </c>
      <c r="P2757" t="b">
        <v>0</v>
      </c>
      <c r="Q2757" t="s">
        <v>8303</v>
      </c>
      <c r="R2757" s="6">
        <f t="shared" si="389"/>
        <v>-0.48</v>
      </c>
      <c r="S2757" s="10">
        <f t="shared" si="390"/>
        <v>17.333333333333332</v>
      </c>
      <c r="T2757" t="str">
        <f t="shared" si="391"/>
        <v>publishing/</v>
      </c>
      <c r="U2757" t="str">
        <f t="shared" si="392"/>
        <v>children's books</v>
      </c>
      <c r="V2757">
        <f t="shared" si="393"/>
        <v>11</v>
      </c>
      <c r="W2757">
        <f t="shared" si="394"/>
        <v>27</v>
      </c>
    </row>
    <row r="2758" spans="1:23" ht="45" x14ac:dyDescent="0.25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f t="shared" si="395"/>
        <v>41650.692141203697</v>
      </c>
      <c r="K2758">
        <v>1386884201</v>
      </c>
      <c r="L2758" s="14">
        <f t="shared" si="387"/>
        <v>41620.692141203697</v>
      </c>
      <c r="M2758" s="13">
        <f t="shared" si="388"/>
        <v>2013</v>
      </c>
      <c r="N2758" t="b">
        <v>0</v>
      </c>
      <c r="O2758">
        <v>33</v>
      </c>
      <c r="P2758" t="b">
        <v>0</v>
      </c>
      <c r="Q2758" t="s">
        <v>8303</v>
      </c>
      <c r="R2758" s="6">
        <f t="shared" si="389"/>
        <v>-0.8952</v>
      </c>
      <c r="S2758" s="10">
        <f t="shared" si="390"/>
        <v>31.757575757575758</v>
      </c>
      <c r="T2758" t="str">
        <f t="shared" si="391"/>
        <v>publishing/</v>
      </c>
      <c r="U2758" t="str">
        <f t="shared" si="392"/>
        <v>children's books</v>
      </c>
      <c r="V2758">
        <f t="shared" si="393"/>
        <v>11</v>
      </c>
      <c r="W2758">
        <f t="shared" si="394"/>
        <v>27</v>
      </c>
    </row>
    <row r="2759" spans="1:23" x14ac:dyDescent="0.25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f t="shared" si="395"/>
        <v>42588.448287037034</v>
      </c>
      <c r="K2759">
        <v>1469202332</v>
      </c>
      <c r="L2759" s="14">
        <f t="shared" si="387"/>
        <v>42573.448287037034</v>
      </c>
      <c r="M2759" s="13">
        <f t="shared" si="388"/>
        <v>2016</v>
      </c>
      <c r="N2759" t="b">
        <v>0</v>
      </c>
      <c r="O2759">
        <v>2</v>
      </c>
      <c r="P2759" t="b">
        <v>0</v>
      </c>
      <c r="Q2759" t="s">
        <v>8303</v>
      </c>
      <c r="R2759" s="6">
        <f t="shared" si="389"/>
        <v>-0.99333333333333329</v>
      </c>
      <c r="S2759" s="10">
        <f t="shared" si="390"/>
        <v>5</v>
      </c>
      <c r="T2759" t="str">
        <f t="shared" si="391"/>
        <v>publishing/</v>
      </c>
      <c r="U2759" t="str">
        <f t="shared" si="392"/>
        <v>children's books</v>
      </c>
      <c r="V2759">
        <f t="shared" si="393"/>
        <v>11</v>
      </c>
      <c r="W2759">
        <f t="shared" si="394"/>
        <v>27</v>
      </c>
    </row>
    <row r="2760" spans="1:23" ht="45" x14ac:dyDescent="0.25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f t="shared" si="395"/>
        <v>42653.23359953703</v>
      </c>
      <c r="K2760">
        <v>1474886183</v>
      </c>
      <c r="L2760" s="14">
        <f t="shared" si="387"/>
        <v>42639.23359953703</v>
      </c>
      <c r="M2760" s="13">
        <f t="shared" si="388"/>
        <v>2016</v>
      </c>
      <c r="N2760" t="b">
        <v>0</v>
      </c>
      <c r="O2760">
        <v>6</v>
      </c>
      <c r="P2760" t="b">
        <v>0</v>
      </c>
      <c r="Q2760" t="s">
        <v>8303</v>
      </c>
      <c r="R2760" s="6">
        <f t="shared" si="389"/>
        <v>-0.88300000000000001</v>
      </c>
      <c r="S2760" s="10">
        <f t="shared" si="390"/>
        <v>39</v>
      </c>
      <c r="T2760" t="str">
        <f t="shared" si="391"/>
        <v>publishing/</v>
      </c>
      <c r="U2760" t="str">
        <f t="shared" si="392"/>
        <v>children's books</v>
      </c>
      <c r="V2760">
        <f t="shared" si="393"/>
        <v>11</v>
      </c>
      <c r="W2760">
        <f t="shared" si="394"/>
        <v>27</v>
      </c>
    </row>
    <row r="2761" spans="1:23" ht="45" x14ac:dyDescent="0.25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f t="shared" si="395"/>
        <v>42567.158171296294</v>
      </c>
      <c r="K2761">
        <v>1464943666</v>
      </c>
      <c r="L2761" s="14">
        <f t="shared" si="387"/>
        <v>42524.158171296294</v>
      </c>
      <c r="M2761" s="13">
        <f t="shared" si="388"/>
        <v>2016</v>
      </c>
      <c r="N2761" t="b">
        <v>0</v>
      </c>
      <c r="O2761">
        <v>2</v>
      </c>
      <c r="P2761" t="b">
        <v>0</v>
      </c>
      <c r="Q2761" t="s">
        <v>8303</v>
      </c>
      <c r="R2761" s="6">
        <f t="shared" si="389"/>
        <v>-0.89500000000000002</v>
      </c>
      <c r="S2761" s="10">
        <f t="shared" si="390"/>
        <v>52.5</v>
      </c>
      <c r="T2761" t="str">
        <f t="shared" si="391"/>
        <v>publishing/</v>
      </c>
      <c r="U2761" t="str">
        <f t="shared" si="392"/>
        <v>children's books</v>
      </c>
      <c r="V2761">
        <f t="shared" si="393"/>
        <v>11</v>
      </c>
      <c r="W2761">
        <f t="shared" si="394"/>
        <v>27</v>
      </c>
    </row>
    <row r="2762" spans="1:23" ht="45" x14ac:dyDescent="0.25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f t="shared" si="395"/>
        <v>41445.252986111111</v>
      </c>
      <c r="K2762">
        <v>1369134258</v>
      </c>
      <c r="L2762" s="14">
        <f t="shared" si="387"/>
        <v>41415.252986111111</v>
      </c>
      <c r="M2762" s="13">
        <f t="shared" si="388"/>
        <v>2013</v>
      </c>
      <c r="N2762" t="b">
        <v>0</v>
      </c>
      <c r="O2762">
        <v>0</v>
      </c>
      <c r="P2762" t="b">
        <v>0</v>
      </c>
      <c r="Q2762" t="s">
        <v>8303</v>
      </c>
      <c r="R2762" s="6">
        <f t="shared" si="389"/>
        <v>-1</v>
      </c>
      <c r="S2762" s="10" t="e">
        <f t="shared" si="390"/>
        <v>#DIV/0!</v>
      </c>
      <c r="T2762" t="str">
        <f t="shared" si="391"/>
        <v>publishing/</v>
      </c>
      <c r="U2762" t="str">
        <f t="shared" si="392"/>
        <v>children's books</v>
      </c>
      <c r="V2762">
        <f t="shared" si="393"/>
        <v>11</v>
      </c>
      <c r="W2762">
        <f t="shared" si="394"/>
        <v>27</v>
      </c>
    </row>
    <row r="2763" spans="1:23" ht="30" x14ac:dyDescent="0.25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f t="shared" si="395"/>
        <v>41276.85524305555</v>
      </c>
      <c r="K2763">
        <v>1354584693</v>
      </c>
      <c r="L2763" s="14">
        <f t="shared" si="387"/>
        <v>41246.85524305555</v>
      </c>
      <c r="M2763" s="13">
        <f t="shared" si="388"/>
        <v>2012</v>
      </c>
      <c r="N2763" t="b">
        <v>0</v>
      </c>
      <c r="O2763">
        <v>4</v>
      </c>
      <c r="P2763" t="b">
        <v>0</v>
      </c>
      <c r="Q2763" t="s">
        <v>8303</v>
      </c>
      <c r="R2763" s="6">
        <f t="shared" si="389"/>
        <v>-0.99280000000000002</v>
      </c>
      <c r="S2763" s="10">
        <f t="shared" si="390"/>
        <v>9</v>
      </c>
      <c r="T2763" t="str">
        <f t="shared" si="391"/>
        <v>publishing/</v>
      </c>
      <c r="U2763" t="str">
        <f t="shared" si="392"/>
        <v>children's books</v>
      </c>
      <c r="V2763">
        <f t="shared" si="393"/>
        <v>11</v>
      </c>
      <c r="W2763">
        <f t="shared" si="394"/>
        <v>27</v>
      </c>
    </row>
    <row r="2764" spans="1:23" ht="45" x14ac:dyDescent="0.25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f t="shared" si="395"/>
        <v>40986.786979166667</v>
      </c>
      <c r="K2764">
        <v>1326934395</v>
      </c>
      <c r="L2764" s="14">
        <f t="shared" si="387"/>
        <v>40926.828645833331</v>
      </c>
      <c r="M2764" s="13">
        <f t="shared" si="388"/>
        <v>2012</v>
      </c>
      <c r="N2764" t="b">
        <v>0</v>
      </c>
      <c r="O2764">
        <v>1</v>
      </c>
      <c r="P2764" t="b">
        <v>0</v>
      </c>
      <c r="Q2764" t="s">
        <v>8303</v>
      </c>
      <c r="R2764" s="6">
        <f t="shared" si="389"/>
        <v>-0.99230769230769234</v>
      </c>
      <c r="S2764" s="10">
        <f t="shared" si="390"/>
        <v>25</v>
      </c>
      <c r="T2764" t="str">
        <f t="shared" si="391"/>
        <v>publishing/</v>
      </c>
      <c r="U2764" t="str">
        <f t="shared" si="392"/>
        <v>children's books</v>
      </c>
      <c r="V2764">
        <f t="shared" si="393"/>
        <v>11</v>
      </c>
      <c r="W2764">
        <f t="shared" si="394"/>
        <v>27</v>
      </c>
    </row>
    <row r="2765" spans="1:23" ht="30" x14ac:dyDescent="0.25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f t="shared" si="395"/>
        <v>41418.371342592589</v>
      </c>
      <c r="K2765">
        <v>1365515684</v>
      </c>
      <c r="L2765" s="14">
        <f t="shared" si="387"/>
        <v>41373.371342592589</v>
      </c>
      <c r="M2765" s="13">
        <f t="shared" si="388"/>
        <v>2013</v>
      </c>
      <c r="N2765" t="b">
        <v>0</v>
      </c>
      <c r="O2765">
        <v>3</v>
      </c>
      <c r="P2765" t="b">
        <v>0</v>
      </c>
      <c r="Q2765" t="s">
        <v>8303</v>
      </c>
      <c r="R2765" s="6">
        <f t="shared" si="389"/>
        <v>-0.99771573604060915</v>
      </c>
      <c r="S2765" s="10">
        <f t="shared" si="390"/>
        <v>30</v>
      </c>
      <c r="T2765" t="str">
        <f t="shared" si="391"/>
        <v>publishing/</v>
      </c>
      <c r="U2765" t="str">
        <f t="shared" si="392"/>
        <v>children's books</v>
      </c>
      <c r="V2765">
        <f t="shared" si="393"/>
        <v>11</v>
      </c>
      <c r="W2765">
        <f t="shared" si="394"/>
        <v>27</v>
      </c>
    </row>
    <row r="2766" spans="1:23" ht="45" x14ac:dyDescent="0.25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f t="shared" si="395"/>
        <v>41059.583333333328</v>
      </c>
      <c r="K2766">
        <v>1335855631</v>
      </c>
      <c r="L2766" s="14">
        <f t="shared" si="387"/>
        <v>41030.083692129629</v>
      </c>
      <c r="M2766" s="13">
        <f t="shared" si="388"/>
        <v>2012</v>
      </c>
      <c r="N2766" t="b">
        <v>0</v>
      </c>
      <c r="O2766">
        <v>4</v>
      </c>
      <c r="P2766" t="b">
        <v>0</v>
      </c>
      <c r="Q2766" t="s">
        <v>8303</v>
      </c>
      <c r="R2766" s="6">
        <f t="shared" si="389"/>
        <v>-0.98875000000000002</v>
      </c>
      <c r="S2766" s="10">
        <f t="shared" si="390"/>
        <v>11.25</v>
      </c>
      <c r="T2766" t="str">
        <f t="shared" si="391"/>
        <v>publishing/</v>
      </c>
      <c r="U2766" t="str">
        <f t="shared" si="392"/>
        <v>children's books</v>
      </c>
      <c r="V2766">
        <f t="shared" si="393"/>
        <v>11</v>
      </c>
      <c r="W2766">
        <f t="shared" si="394"/>
        <v>27</v>
      </c>
    </row>
    <row r="2767" spans="1:23" ht="30" x14ac:dyDescent="0.25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f t="shared" si="395"/>
        <v>41210.370694444442</v>
      </c>
      <c r="K2767">
        <v>1350050028</v>
      </c>
      <c r="L2767" s="14">
        <f t="shared" si="387"/>
        <v>41194.370694444442</v>
      </c>
      <c r="M2767" s="13">
        <f t="shared" si="388"/>
        <v>2012</v>
      </c>
      <c r="N2767" t="b">
        <v>0</v>
      </c>
      <c r="O2767">
        <v>0</v>
      </c>
      <c r="P2767" t="b">
        <v>0</v>
      </c>
      <c r="Q2767" t="s">
        <v>8303</v>
      </c>
      <c r="R2767" s="6">
        <f t="shared" si="389"/>
        <v>-1</v>
      </c>
      <c r="S2767" s="10" t="e">
        <f t="shared" si="390"/>
        <v>#DIV/0!</v>
      </c>
      <c r="T2767" t="str">
        <f t="shared" si="391"/>
        <v>publishing/</v>
      </c>
      <c r="U2767" t="str">
        <f t="shared" si="392"/>
        <v>children's books</v>
      </c>
      <c r="V2767">
        <f t="shared" si="393"/>
        <v>11</v>
      </c>
      <c r="W2767">
        <f t="shared" si="394"/>
        <v>27</v>
      </c>
    </row>
    <row r="2768" spans="1:23" ht="45" x14ac:dyDescent="0.25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f t="shared" si="395"/>
        <v>40766.459699074076</v>
      </c>
      <c r="K2768">
        <v>1310486518</v>
      </c>
      <c r="L2768" s="14">
        <f t="shared" si="387"/>
        <v>40736.459699074076</v>
      </c>
      <c r="M2768" s="13">
        <f t="shared" si="388"/>
        <v>2011</v>
      </c>
      <c r="N2768" t="b">
        <v>0</v>
      </c>
      <c r="O2768">
        <v>4</v>
      </c>
      <c r="P2768" t="b">
        <v>0</v>
      </c>
      <c r="Q2768" t="s">
        <v>8303</v>
      </c>
      <c r="R2768" s="6">
        <f t="shared" si="389"/>
        <v>-0.98</v>
      </c>
      <c r="S2768" s="10">
        <f t="shared" si="390"/>
        <v>25</v>
      </c>
      <c r="T2768" t="str">
        <f t="shared" si="391"/>
        <v>publishing/</v>
      </c>
      <c r="U2768" t="str">
        <f t="shared" si="392"/>
        <v>children's books</v>
      </c>
      <c r="V2768">
        <f t="shared" si="393"/>
        <v>11</v>
      </c>
      <c r="W2768">
        <f t="shared" si="394"/>
        <v>27</v>
      </c>
    </row>
    <row r="2769" spans="1:23" ht="45" x14ac:dyDescent="0.25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f t="shared" si="395"/>
        <v>42232.750578703701</v>
      </c>
      <c r="K2769">
        <v>1434582050</v>
      </c>
      <c r="L2769" s="14">
        <f t="shared" si="387"/>
        <v>42172.750578703701</v>
      </c>
      <c r="M2769" s="13">
        <f t="shared" si="388"/>
        <v>2015</v>
      </c>
      <c r="N2769" t="b">
        <v>0</v>
      </c>
      <c r="O2769">
        <v>3</v>
      </c>
      <c r="P2769" t="b">
        <v>0</v>
      </c>
      <c r="Q2769" t="s">
        <v>8303</v>
      </c>
      <c r="R2769" s="6">
        <f t="shared" si="389"/>
        <v>-0.99150000000000005</v>
      </c>
      <c r="S2769" s="10">
        <f t="shared" si="390"/>
        <v>11.333333333333334</v>
      </c>
      <c r="T2769" t="str">
        <f t="shared" si="391"/>
        <v>publishing/</v>
      </c>
      <c r="U2769" t="str">
        <f t="shared" si="392"/>
        <v>children's books</v>
      </c>
      <c r="V2769">
        <f t="shared" si="393"/>
        <v>11</v>
      </c>
      <c r="W2769">
        <f t="shared" si="394"/>
        <v>27</v>
      </c>
    </row>
    <row r="2770" spans="1:23" ht="45" x14ac:dyDescent="0.25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f t="shared" si="395"/>
        <v>40997.364849537036</v>
      </c>
      <c r="K2770">
        <v>1330440323</v>
      </c>
      <c r="L2770" s="14">
        <f t="shared" si="387"/>
        <v>40967.4065162037</v>
      </c>
      <c r="M2770" s="13">
        <f t="shared" si="388"/>
        <v>2012</v>
      </c>
      <c r="N2770" t="b">
        <v>0</v>
      </c>
      <c r="O2770">
        <v>34</v>
      </c>
      <c r="P2770" t="b">
        <v>0</v>
      </c>
      <c r="Q2770" t="s">
        <v>8303</v>
      </c>
      <c r="R2770" s="6">
        <f t="shared" si="389"/>
        <v>-0.85685714285714287</v>
      </c>
      <c r="S2770" s="10">
        <f t="shared" si="390"/>
        <v>29.470588235294116</v>
      </c>
      <c r="T2770" t="str">
        <f t="shared" si="391"/>
        <v>publishing/</v>
      </c>
      <c r="U2770" t="str">
        <f t="shared" si="392"/>
        <v>children's books</v>
      </c>
      <c r="V2770">
        <f t="shared" si="393"/>
        <v>11</v>
      </c>
      <c r="W2770">
        <f t="shared" si="394"/>
        <v>27</v>
      </c>
    </row>
    <row r="2771" spans="1:23" ht="45" x14ac:dyDescent="0.25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f t="shared" si="395"/>
        <v>41795.617939814816</v>
      </c>
      <c r="K2771">
        <v>1397677790</v>
      </c>
      <c r="L2771" s="14">
        <f t="shared" si="387"/>
        <v>41745.617939814816</v>
      </c>
      <c r="M2771" s="13">
        <f t="shared" si="388"/>
        <v>2014</v>
      </c>
      <c r="N2771" t="b">
        <v>0</v>
      </c>
      <c r="O2771">
        <v>2</v>
      </c>
      <c r="P2771" t="b">
        <v>0</v>
      </c>
      <c r="Q2771" t="s">
        <v>8303</v>
      </c>
      <c r="R2771" s="6">
        <f t="shared" si="389"/>
        <v>-0.99750000000000005</v>
      </c>
      <c r="S2771" s="10">
        <f t="shared" si="390"/>
        <v>1</v>
      </c>
      <c r="T2771" t="str">
        <f t="shared" si="391"/>
        <v>publishing/</v>
      </c>
      <c r="U2771" t="str">
        <f t="shared" si="392"/>
        <v>children's books</v>
      </c>
      <c r="V2771">
        <f t="shared" si="393"/>
        <v>11</v>
      </c>
      <c r="W2771">
        <f t="shared" si="394"/>
        <v>27</v>
      </c>
    </row>
    <row r="2772" spans="1:23" ht="45" x14ac:dyDescent="0.25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f t="shared" si="395"/>
        <v>41716.455208333333</v>
      </c>
      <c r="K2772">
        <v>1392569730</v>
      </c>
      <c r="L2772" s="14">
        <f t="shared" si="387"/>
        <v>41686.496874999997</v>
      </c>
      <c r="M2772" s="13">
        <f t="shared" si="388"/>
        <v>2014</v>
      </c>
      <c r="N2772" t="b">
        <v>0</v>
      </c>
      <c r="O2772">
        <v>33</v>
      </c>
      <c r="P2772" t="b">
        <v>0</v>
      </c>
      <c r="Q2772" t="s">
        <v>8303</v>
      </c>
      <c r="R2772" s="6">
        <f t="shared" si="389"/>
        <v>-0.89588749999999995</v>
      </c>
      <c r="S2772" s="10">
        <f t="shared" si="390"/>
        <v>63.098484848484851</v>
      </c>
      <c r="T2772" t="str">
        <f t="shared" si="391"/>
        <v>publishing/</v>
      </c>
      <c r="U2772" t="str">
        <f t="shared" si="392"/>
        <v>children's books</v>
      </c>
      <c r="V2772">
        <f t="shared" si="393"/>
        <v>11</v>
      </c>
      <c r="W2772">
        <f t="shared" si="394"/>
        <v>27</v>
      </c>
    </row>
    <row r="2773" spans="1:23" ht="45" x14ac:dyDescent="0.25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f t="shared" si="395"/>
        <v>41306.5</v>
      </c>
      <c r="K2773">
        <v>1355489140</v>
      </c>
      <c r="L2773" s="14">
        <f t="shared" si="387"/>
        <v>41257.323379629626</v>
      </c>
      <c r="M2773" s="13">
        <f t="shared" si="388"/>
        <v>2012</v>
      </c>
      <c r="N2773" t="b">
        <v>0</v>
      </c>
      <c r="O2773">
        <v>0</v>
      </c>
      <c r="P2773" t="b">
        <v>0</v>
      </c>
      <c r="Q2773" t="s">
        <v>8303</v>
      </c>
      <c r="R2773" s="6">
        <f t="shared" si="389"/>
        <v>-1</v>
      </c>
      <c r="S2773" s="10" t="e">
        <f t="shared" si="390"/>
        <v>#DIV/0!</v>
      </c>
      <c r="T2773" t="str">
        <f t="shared" si="391"/>
        <v>publishing/</v>
      </c>
      <c r="U2773" t="str">
        <f t="shared" si="392"/>
        <v>children's books</v>
      </c>
      <c r="V2773">
        <f t="shared" si="393"/>
        <v>11</v>
      </c>
      <c r="W2773">
        <f t="shared" si="394"/>
        <v>27</v>
      </c>
    </row>
    <row r="2774" spans="1:23" ht="45" x14ac:dyDescent="0.25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f t="shared" si="395"/>
        <v>41552.660810185182</v>
      </c>
      <c r="K2774">
        <v>1379710294</v>
      </c>
      <c r="L2774" s="14">
        <f t="shared" si="387"/>
        <v>41537.660810185182</v>
      </c>
      <c r="M2774" s="13">
        <f t="shared" si="388"/>
        <v>2013</v>
      </c>
      <c r="N2774" t="b">
        <v>0</v>
      </c>
      <c r="O2774">
        <v>0</v>
      </c>
      <c r="P2774" t="b">
        <v>0</v>
      </c>
      <c r="Q2774" t="s">
        <v>8303</v>
      </c>
      <c r="R2774" s="6">
        <f t="shared" si="389"/>
        <v>-1</v>
      </c>
      <c r="S2774" s="10" t="e">
        <f t="shared" si="390"/>
        <v>#DIV/0!</v>
      </c>
      <c r="T2774" t="str">
        <f t="shared" si="391"/>
        <v>publishing/</v>
      </c>
      <c r="U2774" t="str">
        <f t="shared" si="392"/>
        <v>children's books</v>
      </c>
      <c r="V2774">
        <f t="shared" si="393"/>
        <v>11</v>
      </c>
      <c r="W2774">
        <f t="shared" si="394"/>
        <v>27</v>
      </c>
    </row>
    <row r="2775" spans="1:23" ht="30" x14ac:dyDescent="0.25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f t="shared" si="395"/>
        <v>42484.656493055554</v>
      </c>
      <c r="K2775">
        <v>1460666721</v>
      </c>
      <c r="L2775" s="14">
        <f t="shared" si="387"/>
        <v>42474.656493055554</v>
      </c>
      <c r="M2775" s="13">
        <f t="shared" si="388"/>
        <v>2016</v>
      </c>
      <c r="N2775" t="b">
        <v>0</v>
      </c>
      <c r="O2775">
        <v>1</v>
      </c>
      <c r="P2775" t="b">
        <v>0</v>
      </c>
      <c r="Q2775" t="s">
        <v>8303</v>
      </c>
      <c r="R2775" s="6">
        <f t="shared" si="389"/>
        <v>-0.99811320754716981</v>
      </c>
      <c r="S2775" s="10">
        <f t="shared" si="390"/>
        <v>1</v>
      </c>
      <c r="T2775" t="str">
        <f t="shared" si="391"/>
        <v>publishing/</v>
      </c>
      <c r="U2775" t="str">
        <f t="shared" si="392"/>
        <v>children's books</v>
      </c>
      <c r="V2775">
        <f t="shared" si="393"/>
        <v>11</v>
      </c>
      <c r="W2775">
        <f t="shared" si="394"/>
        <v>27</v>
      </c>
    </row>
    <row r="2776" spans="1:23" ht="45" x14ac:dyDescent="0.25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f t="shared" si="395"/>
        <v>41340.918148148143</v>
      </c>
      <c r="K2776">
        <v>1360119728</v>
      </c>
      <c r="L2776" s="14">
        <f t="shared" si="387"/>
        <v>41310.918148148143</v>
      </c>
      <c r="M2776" s="13">
        <f t="shared" si="388"/>
        <v>2013</v>
      </c>
      <c r="N2776" t="b">
        <v>0</v>
      </c>
      <c r="O2776">
        <v>13</v>
      </c>
      <c r="P2776" t="b">
        <v>0</v>
      </c>
      <c r="Q2776" t="s">
        <v>8303</v>
      </c>
      <c r="R2776" s="6">
        <f t="shared" si="389"/>
        <v>-0.85750000000000004</v>
      </c>
      <c r="S2776" s="10">
        <f t="shared" si="390"/>
        <v>43.846153846153847</v>
      </c>
      <c r="T2776" t="str">
        <f t="shared" si="391"/>
        <v>publishing/</v>
      </c>
      <c r="U2776" t="str">
        <f t="shared" si="392"/>
        <v>children's books</v>
      </c>
      <c r="V2776">
        <f t="shared" si="393"/>
        <v>11</v>
      </c>
      <c r="W2776">
        <f t="shared" si="394"/>
        <v>27</v>
      </c>
    </row>
    <row r="2777" spans="1:23" ht="45" x14ac:dyDescent="0.25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f t="shared" si="395"/>
        <v>40892.805023148147</v>
      </c>
      <c r="K2777">
        <v>1321402754</v>
      </c>
      <c r="L2777" s="14">
        <f t="shared" si="387"/>
        <v>40862.805023148147</v>
      </c>
      <c r="M2777" s="13">
        <f t="shared" si="388"/>
        <v>2011</v>
      </c>
      <c r="N2777" t="b">
        <v>0</v>
      </c>
      <c r="O2777">
        <v>2</v>
      </c>
      <c r="P2777" t="b">
        <v>0</v>
      </c>
      <c r="Q2777" t="s">
        <v>8303</v>
      </c>
      <c r="R2777" s="6">
        <f t="shared" si="389"/>
        <v>-0.97</v>
      </c>
      <c r="S2777" s="10">
        <f t="shared" si="390"/>
        <v>75</v>
      </c>
      <c r="T2777" t="str">
        <f t="shared" si="391"/>
        <v>publishing/</v>
      </c>
      <c r="U2777" t="str">
        <f t="shared" si="392"/>
        <v>children's books</v>
      </c>
      <c r="V2777">
        <f t="shared" si="393"/>
        <v>11</v>
      </c>
      <c r="W2777">
        <f t="shared" si="394"/>
        <v>27</v>
      </c>
    </row>
    <row r="2778" spans="1:23" ht="45" x14ac:dyDescent="0.25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f t="shared" si="395"/>
        <v>42167.088842592588</v>
      </c>
      <c r="K2778">
        <v>1431414476</v>
      </c>
      <c r="L2778" s="14">
        <f t="shared" si="387"/>
        <v>42136.088842592588</v>
      </c>
      <c r="M2778" s="13">
        <f t="shared" si="388"/>
        <v>2015</v>
      </c>
      <c r="N2778" t="b">
        <v>0</v>
      </c>
      <c r="O2778">
        <v>36</v>
      </c>
      <c r="P2778" t="b">
        <v>0</v>
      </c>
      <c r="Q2778" t="s">
        <v>8303</v>
      </c>
      <c r="R2778" s="6">
        <f t="shared" si="389"/>
        <v>-0.92119047619047623</v>
      </c>
      <c r="S2778" s="10">
        <f t="shared" si="390"/>
        <v>45.972222222222221</v>
      </c>
      <c r="T2778" t="str">
        <f t="shared" si="391"/>
        <v>publishing/</v>
      </c>
      <c r="U2778" t="str">
        <f t="shared" si="392"/>
        <v>children's books</v>
      </c>
      <c r="V2778">
        <f t="shared" si="393"/>
        <v>11</v>
      </c>
      <c r="W2778">
        <f t="shared" si="394"/>
        <v>27</v>
      </c>
    </row>
    <row r="2779" spans="1:23" ht="45" x14ac:dyDescent="0.25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f t="shared" si="395"/>
        <v>42202.460694444446</v>
      </c>
      <c r="K2779">
        <v>1434557004</v>
      </c>
      <c r="L2779" s="14">
        <f t="shared" si="387"/>
        <v>42172.460694444446</v>
      </c>
      <c r="M2779" s="13">
        <f t="shared" si="388"/>
        <v>2015</v>
      </c>
      <c r="N2779" t="b">
        <v>0</v>
      </c>
      <c r="O2779">
        <v>1</v>
      </c>
      <c r="P2779" t="b">
        <v>0</v>
      </c>
      <c r="Q2779" t="s">
        <v>8303</v>
      </c>
      <c r="R2779" s="6">
        <f t="shared" si="389"/>
        <v>-0.9966666666666667</v>
      </c>
      <c r="S2779" s="10">
        <f t="shared" si="390"/>
        <v>10</v>
      </c>
      <c r="T2779" t="str">
        <f t="shared" si="391"/>
        <v>publishing/</v>
      </c>
      <c r="U2779" t="str">
        <f t="shared" si="392"/>
        <v>children's books</v>
      </c>
      <c r="V2779">
        <f t="shared" si="393"/>
        <v>11</v>
      </c>
      <c r="W2779">
        <f t="shared" si="394"/>
        <v>27</v>
      </c>
    </row>
    <row r="2780" spans="1:23" ht="60" x14ac:dyDescent="0.25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f t="shared" si="395"/>
        <v>41876.769745370366</v>
      </c>
      <c r="K2780">
        <v>1406417306</v>
      </c>
      <c r="L2780" s="14">
        <f t="shared" si="387"/>
        <v>41846.769745370366</v>
      </c>
      <c r="M2780" s="13">
        <f t="shared" si="388"/>
        <v>2014</v>
      </c>
      <c r="N2780" t="b">
        <v>0</v>
      </c>
      <c r="O2780">
        <v>15</v>
      </c>
      <c r="P2780" t="b">
        <v>0</v>
      </c>
      <c r="Q2780" t="s">
        <v>8303</v>
      </c>
      <c r="R2780" s="6">
        <f t="shared" si="389"/>
        <v>-0.74454545454545451</v>
      </c>
      <c r="S2780" s="10">
        <f t="shared" si="390"/>
        <v>93.666666666666671</v>
      </c>
      <c r="T2780" t="str">
        <f t="shared" si="391"/>
        <v>publishing/</v>
      </c>
      <c r="U2780" t="str">
        <f t="shared" si="392"/>
        <v>children's books</v>
      </c>
      <c r="V2780">
        <f t="shared" si="393"/>
        <v>11</v>
      </c>
      <c r="W2780">
        <f t="shared" si="394"/>
        <v>27</v>
      </c>
    </row>
    <row r="2781" spans="1:23" ht="45" x14ac:dyDescent="0.25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f t="shared" si="395"/>
        <v>42330.419224537036</v>
      </c>
      <c r="K2781">
        <v>1445609021</v>
      </c>
      <c r="L2781" s="14">
        <f t="shared" si="387"/>
        <v>42300.377557870372</v>
      </c>
      <c r="M2781" s="13">
        <f t="shared" si="388"/>
        <v>2015</v>
      </c>
      <c r="N2781" t="b">
        <v>0</v>
      </c>
      <c r="O2781">
        <v>1</v>
      </c>
      <c r="P2781" t="b">
        <v>0</v>
      </c>
      <c r="Q2781" t="s">
        <v>8303</v>
      </c>
      <c r="R2781" s="6">
        <f t="shared" si="389"/>
        <v>-0.9788</v>
      </c>
      <c r="S2781" s="10">
        <f t="shared" si="390"/>
        <v>53</v>
      </c>
      <c r="T2781" t="str">
        <f t="shared" si="391"/>
        <v>publishing/</v>
      </c>
      <c r="U2781" t="str">
        <f t="shared" si="392"/>
        <v>children's books</v>
      </c>
      <c r="V2781">
        <f t="shared" si="393"/>
        <v>11</v>
      </c>
      <c r="W2781">
        <f t="shared" si="394"/>
        <v>27</v>
      </c>
    </row>
    <row r="2782" spans="1:23" ht="30" x14ac:dyDescent="0.25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f t="shared" si="395"/>
        <v>42804.239444444444</v>
      </c>
      <c r="K2782">
        <v>1486550688</v>
      </c>
      <c r="L2782" s="14">
        <f t="shared" si="387"/>
        <v>42774.239444444444</v>
      </c>
      <c r="M2782" s="13">
        <f t="shared" si="388"/>
        <v>2017</v>
      </c>
      <c r="N2782" t="b">
        <v>0</v>
      </c>
      <c r="O2782">
        <v>0</v>
      </c>
      <c r="P2782" t="b">
        <v>0</v>
      </c>
      <c r="Q2782" t="s">
        <v>8303</v>
      </c>
      <c r="R2782" s="6">
        <f t="shared" si="389"/>
        <v>-1</v>
      </c>
      <c r="S2782" s="10" t="e">
        <f t="shared" si="390"/>
        <v>#DIV/0!</v>
      </c>
      <c r="T2782" t="str">
        <f t="shared" si="391"/>
        <v>publishing/</v>
      </c>
      <c r="U2782" t="str">
        <f t="shared" si="392"/>
        <v>children's books</v>
      </c>
      <c r="V2782">
        <f t="shared" si="393"/>
        <v>11</v>
      </c>
      <c r="W2782">
        <f t="shared" si="394"/>
        <v>27</v>
      </c>
    </row>
    <row r="2783" spans="1:23" ht="30" x14ac:dyDescent="0.25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f t="shared" si="395"/>
        <v>42047.083333333336</v>
      </c>
      <c r="K2783">
        <v>1421274954</v>
      </c>
      <c r="L2783" s="14">
        <f t="shared" si="387"/>
        <v>42018.733263888884</v>
      </c>
      <c r="M2783" s="13">
        <f t="shared" si="388"/>
        <v>2015</v>
      </c>
      <c r="N2783" t="b">
        <v>0</v>
      </c>
      <c r="O2783">
        <v>28</v>
      </c>
      <c r="P2783" t="b">
        <v>1</v>
      </c>
      <c r="Q2783" t="s">
        <v>8270</v>
      </c>
      <c r="R2783" s="6">
        <f t="shared" si="389"/>
        <v>5.28E-2</v>
      </c>
      <c r="S2783" s="10">
        <f t="shared" si="390"/>
        <v>47</v>
      </c>
      <c r="T2783" t="str">
        <f t="shared" si="391"/>
        <v>theater/</v>
      </c>
      <c r="U2783" t="str">
        <f t="shared" si="392"/>
        <v>plays</v>
      </c>
      <c r="V2783">
        <f t="shared" si="393"/>
        <v>8</v>
      </c>
      <c r="W2783">
        <f t="shared" si="394"/>
        <v>13</v>
      </c>
    </row>
    <row r="2784" spans="1:23" ht="30" x14ac:dyDescent="0.25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f t="shared" si="395"/>
        <v>42051.999305555553</v>
      </c>
      <c r="K2784">
        <v>1421964718</v>
      </c>
      <c r="L2784" s="14">
        <f t="shared" si="387"/>
        <v>42026.716643518514</v>
      </c>
      <c r="M2784" s="13">
        <f t="shared" si="388"/>
        <v>2015</v>
      </c>
      <c r="N2784" t="b">
        <v>0</v>
      </c>
      <c r="O2784">
        <v>18</v>
      </c>
      <c r="P2784" t="b">
        <v>1</v>
      </c>
      <c r="Q2784" t="s">
        <v>8270</v>
      </c>
      <c r="R2784" s="6">
        <f t="shared" si="389"/>
        <v>0.2</v>
      </c>
      <c r="S2784" s="10">
        <f t="shared" si="390"/>
        <v>66.666666666666671</v>
      </c>
      <c r="T2784" t="str">
        <f t="shared" si="391"/>
        <v>theater/</v>
      </c>
      <c r="U2784" t="str">
        <f t="shared" si="392"/>
        <v>plays</v>
      </c>
      <c r="V2784">
        <f t="shared" si="393"/>
        <v>8</v>
      </c>
      <c r="W2784">
        <f t="shared" si="394"/>
        <v>13</v>
      </c>
    </row>
    <row r="2785" spans="1:23" ht="45" x14ac:dyDescent="0.25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f t="shared" si="395"/>
        <v>42117.326921296299</v>
      </c>
      <c r="K2785">
        <v>1428583846</v>
      </c>
      <c r="L2785" s="14">
        <f t="shared" si="387"/>
        <v>42103.326921296299</v>
      </c>
      <c r="M2785" s="13">
        <f t="shared" si="388"/>
        <v>2015</v>
      </c>
      <c r="N2785" t="b">
        <v>0</v>
      </c>
      <c r="O2785">
        <v>61</v>
      </c>
      <c r="P2785" t="b">
        <v>1</v>
      </c>
      <c r="Q2785" t="s">
        <v>8270</v>
      </c>
      <c r="R2785" s="6">
        <f t="shared" si="389"/>
        <v>0.14499999999999999</v>
      </c>
      <c r="S2785" s="10">
        <f t="shared" si="390"/>
        <v>18.770491803278688</v>
      </c>
      <c r="T2785" t="str">
        <f t="shared" si="391"/>
        <v>theater/</v>
      </c>
      <c r="U2785" t="str">
        <f t="shared" si="392"/>
        <v>plays</v>
      </c>
      <c r="V2785">
        <f t="shared" si="393"/>
        <v>8</v>
      </c>
      <c r="W2785">
        <f t="shared" si="394"/>
        <v>13</v>
      </c>
    </row>
    <row r="2786" spans="1:23" ht="30" x14ac:dyDescent="0.25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f t="shared" si="395"/>
        <v>41941.579201388886</v>
      </c>
      <c r="K2786">
        <v>1412794443</v>
      </c>
      <c r="L2786" s="14">
        <f t="shared" si="387"/>
        <v>41920.579201388886</v>
      </c>
      <c r="M2786" s="13">
        <f t="shared" si="388"/>
        <v>2014</v>
      </c>
      <c r="N2786" t="b">
        <v>0</v>
      </c>
      <c r="O2786">
        <v>108</v>
      </c>
      <c r="P2786" t="b">
        <v>1</v>
      </c>
      <c r="Q2786" t="s">
        <v>8270</v>
      </c>
      <c r="R2786" s="6">
        <f t="shared" si="389"/>
        <v>0.19</v>
      </c>
      <c r="S2786" s="10">
        <f t="shared" si="390"/>
        <v>66.111111111111114</v>
      </c>
      <c r="T2786" t="str">
        <f t="shared" si="391"/>
        <v>theater/</v>
      </c>
      <c r="U2786" t="str">
        <f t="shared" si="392"/>
        <v>plays</v>
      </c>
      <c r="V2786">
        <f t="shared" si="393"/>
        <v>8</v>
      </c>
      <c r="W2786">
        <f t="shared" si="394"/>
        <v>13</v>
      </c>
    </row>
    <row r="2787" spans="1:23" ht="45" x14ac:dyDescent="0.25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f t="shared" si="395"/>
        <v>42587.666666666664</v>
      </c>
      <c r="K2787">
        <v>1467865967</v>
      </c>
      <c r="L2787" s="14">
        <f t="shared" si="387"/>
        <v>42557.981099537035</v>
      </c>
      <c r="M2787" s="13">
        <f t="shared" si="388"/>
        <v>2016</v>
      </c>
      <c r="N2787" t="b">
        <v>0</v>
      </c>
      <c r="O2787">
        <v>142</v>
      </c>
      <c r="P2787" t="b">
        <v>1</v>
      </c>
      <c r="Q2787" t="s">
        <v>8270</v>
      </c>
      <c r="R2787" s="6">
        <f t="shared" si="389"/>
        <v>4.6800000000000001E-2</v>
      </c>
      <c r="S2787" s="10">
        <f t="shared" si="390"/>
        <v>36.859154929577464</v>
      </c>
      <c r="T2787" t="str">
        <f t="shared" si="391"/>
        <v>theater/</v>
      </c>
      <c r="U2787" t="str">
        <f t="shared" si="392"/>
        <v>plays</v>
      </c>
      <c r="V2787">
        <f t="shared" si="393"/>
        <v>8</v>
      </c>
      <c r="W2787">
        <f t="shared" si="394"/>
        <v>13</v>
      </c>
    </row>
    <row r="2788" spans="1:23" ht="30" x14ac:dyDescent="0.25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f t="shared" si="395"/>
        <v>41829.360879629625</v>
      </c>
      <c r="K2788">
        <v>1403703580</v>
      </c>
      <c r="L2788" s="14">
        <f t="shared" si="387"/>
        <v>41815.360879629625</v>
      </c>
      <c r="M2788" s="13">
        <f t="shared" si="388"/>
        <v>2014</v>
      </c>
      <c r="N2788" t="b">
        <v>0</v>
      </c>
      <c r="O2788">
        <v>74</v>
      </c>
      <c r="P2788" t="b">
        <v>1</v>
      </c>
      <c r="Q2788" t="s">
        <v>8270</v>
      </c>
      <c r="R2788" s="6">
        <f t="shared" si="389"/>
        <v>0.1784</v>
      </c>
      <c r="S2788" s="10">
        <f t="shared" si="390"/>
        <v>39.810810810810814</v>
      </c>
      <c r="T2788" t="str">
        <f t="shared" si="391"/>
        <v>theater/</v>
      </c>
      <c r="U2788" t="str">
        <f t="shared" si="392"/>
        <v>plays</v>
      </c>
      <c r="V2788">
        <f t="shared" si="393"/>
        <v>8</v>
      </c>
      <c r="W2788">
        <f t="shared" si="394"/>
        <v>13</v>
      </c>
    </row>
    <row r="2789" spans="1:23" ht="45" x14ac:dyDescent="0.25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f t="shared" si="395"/>
        <v>41837.990185185183</v>
      </c>
      <c r="K2789">
        <v>1403066752</v>
      </c>
      <c r="L2789" s="14">
        <f t="shared" si="387"/>
        <v>41807.990185185183</v>
      </c>
      <c r="M2789" s="13">
        <f t="shared" si="388"/>
        <v>2014</v>
      </c>
      <c r="N2789" t="b">
        <v>0</v>
      </c>
      <c r="O2789">
        <v>38</v>
      </c>
      <c r="P2789" t="b">
        <v>1</v>
      </c>
      <c r="Q2789" t="s">
        <v>8270</v>
      </c>
      <c r="R2789" s="6">
        <f t="shared" si="389"/>
        <v>0.19700000000000001</v>
      </c>
      <c r="S2789" s="10">
        <f t="shared" si="390"/>
        <v>31.5</v>
      </c>
      <c r="T2789" t="str">
        <f t="shared" si="391"/>
        <v>theater/</v>
      </c>
      <c r="U2789" t="str">
        <f t="shared" si="392"/>
        <v>plays</v>
      </c>
      <c r="V2789">
        <f t="shared" si="393"/>
        <v>8</v>
      </c>
      <c r="W2789">
        <f t="shared" si="394"/>
        <v>13</v>
      </c>
    </row>
    <row r="2790" spans="1:23" ht="30" x14ac:dyDescent="0.25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f t="shared" si="395"/>
        <v>42580.49355324074</v>
      </c>
      <c r="K2790">
        <v>1467219043</v>
      </c>
      <c r="L2790" s="14">
        <f t="shared" si="387"/>
        <v>42550.49355324074</v>
      </c>
      <c r="M2790" s="13">
        <f t="shared" si="388"/>
        <v>2016</v>
      </c>
      <c r="N2790" t="b">
        <v>0</v>
      </c>
      <c r="O2790">
        <v>20</v>
      </c>
      <c r="P2790" t="b">
        <v>1</v>
      </c>
      <c r="Q2790" t="s">
        <v>8270</v>
      </c>
      <c r="R2790" s="6">
        <f t="shared" si="389"/>
        <v>2.5000000000000001E-2</v>
      </c>
      <c r="S2790" s="10">
        <f t="shared" si="390"/>
        <v>102.5</v>
      </c>
      <c r="T2790" t="str">
        <f t="shared" si="391"/>
        <v>theater/</v>
      </c>
      <c r="U2790" t="str">
        <f t="shared" si="392"/>
        <v>plays</v>
      </c>
      <c r="V2790">
        <f t="shared" si="393"/>
        <v>8</v>
      </c>
      <c r="W2790">
        <f t="shared" si="394"/>
        <v>13</v>
      </c>
    </row>
    <row r="2791" spans="1:23" ht="30" x14ac:dyDescent="0.25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f t="shared" si="395"/>
        <v>42074.958333333336</v>
      </c>
      <c r="K2791">
        <v>1424477934</v>
      </c>
      <c r="L2791" s="14">
        <f t="shared" si="387"/>
        <v>42055.804791666662</v>
      </c>
      <c r="M2791" s="13">
        <f t="shared" si="388"/>
        <v>2015</v>
      </c>
      <c r="N2791" t="b">
        <v>0</v>
      </c>
      <c r="O2791">
        <v>24</v>
      </c>
      <c r="P2791" t="b">
        <v>1</v>
      </c>
      <c r="Q2791" t="s">
        <v>8270</v>
      </c>
      <c r="R2791" s="6">
        <f t="shared" si="389"/>
        <v>1.1666666666666667E-2</v>
      </c>
      <c r="S2791" s="10">
        <f t="shared" si="390"/>
        <v>126.45833333333333</v>
      </c>
      <c r="T2791" t="str">
        <f t="shared" si="391"/>
        <v>theater/</v>
      </c>
      <c r="U2791" t="str">
        <f t="shared" si="392"/>
        <v>plays</v>
      </c>
      <c r="V2791">
        <f t="shared" si="393"/>
        <v>8</v>
      </c>
      <c r="W2791">
        <f t="shared" si="394"/>
        <v>13</v>
      </c>
    </row>
    <row r="2792" spans="1:23" ht="45" x14ac:dyDescent="0.25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f t="shared" si="395"/>
        <v>42046.730358796289</v>
      </c>
      <c r="K2792">
        <v>1421101903</v>
      </c>
      <c r="L2792" s="14">
        <f t="shared" si="387"/>
        <v>42016.730358796289</v>
      </c>
      <c r="M2792" s="13">
        <f t="shared" si="388"/>
        <v>2015</v>
      </c>
      <c r="N2792" t="b">
        <v>0</v>
      </c>
      <c r="O2792">
        <v>66</v>
      </c>
      <c r="P2792" t="b">
        <v>1</v>
      </c>
      <c r="Q2792" t="s">
        <v>8270</v>
      </c>
      <c r="R2792" s="6">
        <f t="shared" si="389"/>
        <v>5.3333333333333337E-2</v>
      </c>
      <c r="S2792" s="10">
        <f t="shared" si="390"/>
        <v>47.878787878787875</v>
      </c>
      <c r="T2792" t="str">
        <f t="shared" si="391"/>
        <v>theater/</v>
      </c>
      <c r="U2792" t="str">
        <f t="shared" si="392"/>
        <v>plays</v>
      </c>
      <c r="V2792">
        <f t="shared" si="393"/>
        <v>8</v>
      </c>
      <c r="W2792">
        <f t="shared" si="394"/>
        <v>13</v>
      </c>
    </row>
    <row r="2793" spans="1:23" ht="45" x14ac:dyDescent="0.25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f t="shared" si="395"/>
        <v>42621.958333333336</v>
      </c>
      <c r="K2793">
        <v>1470778559</v>
      </c>
      <c r="L2793" s="14">
        <f t="shared" si="387"/>
        <v>42591.691655092589</v>
      </c>
      <c r="M2793" s="13">
        <f t="shared" si="388"/>
        <v>2016</v>
      </c>
      <c r="N2793" t="b">
        <v>0</v>
      </c>
      <c r="O2793">
        <v>28</v>
      </c>
      <c r="P2793" t="b">
        <v>1</v>
      </c>
      <c r="Q2793" t="s">
        <v>8270</v>
      </c>
      <c r="R2793" s="6">
        <f t="shared" si="389"/>
        <v>2.5000000000000001E-2</v>
      </c>
      <c r="S2793" s="10">
        <f t="shared" si="390"/>
        <v>73.214285714285708</v>
      </c>
      <c r="T2793" t="str">
        <f t="shared" si="391"/>
        <v>theater/</v>
      </c>
      <c r="U2793" t="str">
        <f t="shared" si="392"/>
        <v>plays</v>
      </c>
      <c r="V2793">
        <f t="shared" si="393"/>
        <v>8</v>
      </c>
      <c r="W2793">
        <f t="shared" si="394"/>
        <v>13</v>
      </c>
    </row>
    <row r="2794" spans="1:23" ht="45" x14ac:dyDescent="0.25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f t="shared" si="395"/>
        <v>42228.022673611107</v>
      </c>
      <c r="K2794">
        <v>1435469559</v>
      </c>
      <c r="L2794" s="14">
        <f t="shared" si="387"/>
        <v>42183.022673611107</v>
      </c>
      <c r="M2794" s="13">
        <f t="shared" si="388"/>
        <v>2015</v>
      </c>
      <c r="N2794" t="b">
        <v>0</v>
      </c>
      <c r="O2794">
        <v>24</v>
      </c>
      <c r="P2794" t="b">
        <v>1</v>
      </c>
      <c r="Q2794" t="s">
        <v>8270</v>
      </c>
      <c r="R2794" s="6">
        <f t="shared" si="389"/>
        <v>7.5999999999999998E-2</v>
      </c>
      <c r="S2794" s="10">
        <f t="shared" si="390"/>
        <v>89.666666666666671</v>
      </c>
      <c r="T2794" t="str">
        <f t="shared" si="391"/>
        <v>theater/</v>
      </c>
      <c r="U2794" t="str">
        <f t="shared" si="392"/>
        <v>plays</v>
      </c>
      <c r="V2794">
        <f t="shared" si="393"/>
        <v>8</v>
      </c>
      <c r="W2794">
        <f t="shared" si="394"/>
        <v>13</v>
      </c>
    </row>
    <row r="2795" spans="1:23" ht="60" x14ac:dyDescent="0.25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f t="shared" si="395"/>
        <v>42206.210706018515</v>
      </c>
      <c r="K2795">
        <v>1434881005</v>
      </c>
      <c r="L2795" s="14">
        <f t="shared" si="387"/>
        <v>42176.210706018515</v>
      </c>
      <c r="M2795" s="13">
        <f t="shared" si="388"/>
        <v>2015</v>
      </c>
      <c r="N2795" t="b">
        <v>0</v>
      </c>
      <c r="O2795">
        <v>73</v>
      </c>
      <c r="P2795" t="b">
        <v>1</v>
      </c>
      <c r="Q2795" t="s">
        <v>8270</v>
      </c>
      <c r="R2795" s="6">
        <f t="shared" si="389"/>
        <v>0.10567500000000001</v>
      </c>
      <c r="S2795" s="10">
        <f t="shared" si="390"/>
        <v>151.4623287671233</v>
      </c>
      <c r="T2795" t="str">
        <f t="shared" si="391"/>
        <v>theater/</v>
      </c>
      <c r="U2795" t="str">
        <f t="shared" si="392"/>
        <v>plays</v>
      </c>
      <c r="V2795">
        <f t="shared" si="393"/>
        <v>8</v>
      </c>
      <c r="W2795">
        <f t="shared" si="394"/>
        <v>13</v>
      </c>
    </row>
    <row r="2796" spans="1:23" ht="45" x14ac:dyDescent="0.25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f t="shared" si="395"/>
        <v>42432.583333333336</v>
      </c>
      <c r="K2796">
        <v>1455640559</v>
      </c>
      <c r="L2796" s="14">
        <f t="shared" si="387"/>
        <v>42416.48332175926</v>
      </c>
      <c r="M2796" s="13">
        <f t="shared" si="388"/>
        <v>2016</v>
      </c>
      <c r="N2796" t="b">
        <v>0</v>
      </c>
      <c r="O2796">
        <v>3</v>
      </c>
      <c r="P2796" t="b">
        <v>1</v>
      </c>
      <c r="Q2796" t="s">
        <v>8270</v>
      </c>
      <c r="R2796" s="6">
        <f t="shared" si="389"/>
        <v>0.5</v>
      </c>
      <c r="S2796" s="10">
        <f t="shared" si="390"/>
        <v>25</v>
      </c>
      <c r="T2796" t="str">
        <f t="shared" si="391"/>
        <v>theater/</v>
      </c>
      <c r="U2796" t="str">
        <f t="shared" si="392"/>
        <v>plays</v>
      </c>
      <c r="V2796">
        <f t="shared" si="393"/>
        <v>8</v>
      </c>
      <c r="W2796">
        <f t="shared" si="394"/>
        <v>13</v>
      </c>
    </row>
    <row r="2797" spans="1:23" ht="45" x14ac:dyDescent="0.25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f t="shared" si="395"/>
        <v>41796.75</v>
      </c>
      <c r="K2797">
        <v>1400675841</v>
      </c>
      <c r="L2797" s="14">
        <f t="shared" si="387"/>
        <v>41780.317604166667</v>
      </c>
      <c r="M2797" s="13">
        <f t="shared" si="388"/>
        <v>2014</v>
      </c>
      <c r="N2797" t="b">
        <v>0</v>
      </c>
      <c r="O2797">
        <v>20</v>
      </c>
      <c r="P2797" t="b">
        <v>1</v>
      </c>
      <c r="Q2797" t="s">
        <v>8270</v>
      </c>
      <c r="R2797" s="6">
        <f t="shared" si="389"/>
        <v>4.2857142857142858E-2</v>
      </c>
      <c r="S2797" s="10">
        <f t="shared" si="390"/>
        <v>36.5</v>
      </c>
      <c r="T2797" t="str">
        <f t="shared" si="391"/>
        <v>theater/</v>
      </c>
      <c r="U2797" t="str">
        <f t="shared" si="392"/>
        <v>plays</v>
      </c>
      <c r="V2797">
        <f t="shared" si="393"/>
        <v>8</v>
      </c>
      <c r="W2797">
        <f t="shared" si="394"/>
        <v>13</v>
      </c>
    </row>
    <row r="2798" spans="1:23" ht="45" x14ac:dyDescent="0.25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f t="shared" si="395"/>
        <v>41825.319768518515</v>
      </c>
      <c r="K2798">
        <v>1401972028</v>
      </c>
      <c r="L2798" s="14">
        <f t="shared" si="387"/>
        <v>41795.319768518515</v>
      </c>
      <c r="M2798" s="13">
        <f t="shared" si="388"/>
        <v>2014</v>
      </c>
      <c r="N2798" t="b">
        <v>0</v>
      </c>
      <c r="O2798">
        <v>21</v>
      </c>
      <c r="P2798" t="b">
        <v>1</v>
      </c>
      <c r="Q2798" t="s">
        <v>8270</v>
      </c>
      <c r="R2798" s="6">
        <f t="shared" si="389"/>
        <v>0.155</v>
      </c>
      <c r="S2798" s="10">
        <f t="shared" si="390"/>
        <v>44</v>
      </c>
      <c r="T2798" t="str">
        <f t="shared" si="391"/>
        <v>theater/</v>
      </c>
      <c r="U2798" t="str">
        <f t="shared" si="392"/>
        <v>plays</v>
      </c>
      <c r="V2798">
        <f t="shared" si="393"/>
        <v>8</v>
      </c>
      <c r="W2798">
        <f t="shared" si="394"/>
        <v>13</v>
      </c>
    </row>
    <row r="2799" spans="1:23" ht="45" x14ac:dyDescent="0.25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f t="shared" si="395"/>
        <v>41828.731944444444</v>
      </c>
      <c r="K2799">
        <v>1402266840</v>
      </c>
      <c r="L2799" s="14">
        <f t="shared" si="387"/>
        <v>41798.731944444444</v>
      </c>
      <c r="M2799" s="13">
        <f t="shared" si="388"/>
        <v>2014</v>
      </c>
      <c r="N2799" t="b">
        <v>0</v>
      </c>
      <c r="O2799">
        <v>94</v>
      </c>
      <c r="P2799" t="b">
        <v>1</v>
      </c>
      <c r="Q2799" t="s">
        <v>8270</v>
      </c>
      <c r="R2799" s="6">
        <f t="shared" si="389"/>
        <v>2.6451250000000072E-2</v>
      </c>
      <c r="S2799" s="10">
        <f t="shared" si="390"/>
        <v>87.357553191489373</v>
      </c>
      <c r="T2799" t="str">
        <f t="shared" si="391"/>
        <v>theater/</v>
      </c>
      <c r="U2799" t="str">
        <f t="shared" si="392"/>
        <v>plays</v>
      </c>
      <c r="V2799">
        <f t="shared" si="393"/>
        <v>8</v>
      </c>
      <c r="W2799">
        <f t="shared" si="394"/>
        <v>13</v>
      </c>
    </row>
    <row r="2800" spans="1:23" ht="45" x14ac:dyDescent="0.25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f t="shared" si="395"/>
        <v>42216.458333333336</v>
      </c>
      <c r="K2800">
        <v>1437063121</v>
      </c>
      <c r="L2800" s="14">
        <f t="shared" si="387"/>
        <v>42201.466678240737</v>
      </c>
      <c r="M2800" s="13">
        <f t="shared" si="388"/>
        <v>2015</v>
      </c>
      <c r="N2800" t="b">
        <v>0</v>
      </c>
      <c r="O2800">
        <v>139</v>
      </c>
      <c r="P2800" t="b">
        <v>1</v>
      </c>
      <c r="Q2800" t="s">
        <v>8270</v>
      </c>
      <c r="R2800" s="6">
        <f t="shared" si="389"/>
        <v>1.4E-2</v>
      </c>
      <c r="S2800" s="10">
        <f t="shared" si="390"/>
        <v>36.474820143884891</v>
      </c>
      <c r="T2800" t="str">
        <f t="shared" si="391"/>
        <v>theater/</v>
      </c>
      <c r="U2800" t="str">
        <f t="shared" si="392"/>
        <v>plays</v>
      </c>
      <c r="V2800">
        <f t="shared" si="393"/>
        <v>8</v>
      </c>
      <c r="W2800">
        <f t="shared" si="394"/>
        <v>13</v>
      </c>
    </row>
    <row r="2801" spans="1:23" ht="45" x14ac:dyDescent="0.25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f t="shared" si="395"/>
        <v>42538.458333333336</v>
      </c>
      <c r="K2801">
        <v>1463466070</v>
      </c>
      <c r="L2801" s="14">
        <f t="shared" si="387"/>
        <v>42507.05636574074</v>
      </c>
      <c r="M2801" s="13">
        <f t="shared" si="388"/>
        <v>2016</v>
      </c>
      <c r="N2801" t="b">
        <v>0</v>
      </c>
      <c r="O2801">
        <v>130</v>
      </c>
      <c r="P2801" t="b">
        <v>1</v>
      </c>
      <c r="Q2801" t="s">
        <v>8270</v>
      </c>
      <c r="R2801" s="6">
        <f t="shared" si="389"/>
        <v>0.16634799999999997</v>
      </c>
      <c r="S2801" s="10">
        <f t="shared" si="390"/>
        <v>44.859538461538463</v>
      </c>
      <c r="T2801" t="str">
        <f t="shared" si="391"/>
        <v>theater/</v>
      </c>
      <c r="U2801" t="str">
        <f t="shared" si="392"/>
        <v>plays</v>
      </c>
      <c r="V2801">
        <f t="shared" si="393"/>
        <v>8</v>
      </c>
      <c r="W2801">
        <f t="shared" si="394"/>
        <v>13</v>
      </c>
    </row>
    <row r="2802" spans="1:23" ht="45" x14ac:dyDescent="0.25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f t="shared" si="395"/>
        <v>42008.344513888886</v>
      </c>
      <c r="K2802">
        <v>1415193366</v>
      </c>
      <c r="L2802" s="14">
        <f t="shared" si="387"/>
        <v>41948.344513888886</v>
      </c>
      <c r="M2802" s="13">
        <f t="shared" si="388"/>
        <v>2014</v>
      </c>
      <c r="N2802" t="b">
        <v>0</v>
      </c>
      <c r="O2802">
        <v>31</v>
      </c>
      <c r="P2802" t="b">
        <v>1</v>
      </c>
      <c r="Q2802" t="s">
        <v>8270</v>
      </c>
      <c r="R2802" s="6">
        <f t="shared" si="389"/>
        <v>0.33</v>
      </c>
      <c r="S2802" s="10">
        <f t="shared" si="390"/>
        <v>42.903225806451616</v>
      </c>
      <c r="T2802" t="str">
        <f t="shared" si="391"/>
        <v>theater/</v>
      </c>
      <c r="U2802" t="str">
        <f t="shared" si="392"/>
        <v>plays</v>
      </c>
      <c r="V2802">
        <f t="shared" si="393"/>
        <v>8</v>
      </c>
      <c r="W2802">
        <f t="shared" si="394"/>
        <v>13</v>
      </c>
    </row>
    <row r="2803" spans="1:23" ht="45" x14ac:dyDescent="0.25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f t="shared" si="395"/>
        <v>41922.25</v>
      </c>
      <c r="K2803">
        <v>1411019409</v>
      </c>
      <c r="L2803" s="14">
        <f t="shared" si="387"/>
        <v>41900.034826388888</v>
      </c>
      <c r="M2803" s="13">
        <f t="shared" si="388"/>
        <v>2014</v>
      </c>
      <c r="N2803" t="b">
        <v>0</v>
      </c>
      <c r="O2803">
        <v>13</v>
      </c>
      <c r="P2803" t="b">
        <v>1</v>
      </c>
      <c r="Q2803" t="s">
        <v>8270</v>
      </c>
      <c r="R2803" s="6">
        <f t="shared" si="389"/>
        <v>0.33200000000000002</v>
      </c>
      <c r="S2803" s="10">
        <f t="shared" si="390"/>
        <v>51.230769230769234</v>
      </c>
      <c r="T2803" t="str">
        <f t="shared" si="391"/>
        <v>theater/</v>
      </c>
      <c r="U2803" t="str">
        <f t="shared" si="392"/>
        <v>plays</v>
      </c>
      <c r="V2803">
        <f t="shared" si="393"/>
        <v>8</v>
      </c>
      <c r="W2803">
        <f t="shared" si="394"/>
        <v>13</v>
      </c>
    </row>
    <row r="2804" spans="1:23" ht="45" x14ac:dyDescent="0.25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f t="shared" si="395"/>
        <v>42222.438738425924</v>
      </c>
      <c r="K2804">
        <v>1436283107</v>
      </c>
      <c r="L2804" s="14">
        <f t="shared" si="387"/>
        <v>42192.438738425924</v>
      </c>
      <c r="M2804" s="13">
        <f t="shared" si="388"/>
        <v>2015</v>
      </c>
      <c r="N2804" t="b">
        <v>0</v>
      </c>
      <c r="O2804">
        <v>90</v>
      </c>
      <c r="P2804" t="b">
        <v>1</v>
      </c>
      <c r="Q2804" t="s">
        <v>8270</v>
      </c>
      <c r="R2804" s="6">
        <f t="shared" si="389"/>
        <v>1.8333333333333333E-2</v>
      </c>
      <c r="S2804" s="10">
        <f t="shared" si="390"/>
        <v>33.944444444444443</v>
      </c>
      <c r="T2804" t="str">
        <f t="shared" si="391"/>
        <v>theater/</v>
      </c>
      <c r="U2804" t="str">
        <f t="shared" si="392"/>
        <v>plays</v>
      </c>
      <c r="V2804">
        <f t="shared" si="393"/>
        <v>8</v>
      </c>
      <c r="W2804">
        <f t="shared" si="394"/>
        <v>13</v>
      </c>
    </row>
    <row r="2805" spans="1:23" ht="45" x14ac:dyDescent="0.25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f t="shared" si="395"/>
        <v>42200.791666666664</v>
      </c>
      <c r="K2805">
        <v>1433295276</v>
      </c>
      <c r="L2805" s="14">
        <f t="shared" si="387"/>
        <v>42157.857361111113</v>
      </c>
      <c r="M2805" s="13">
        <f t="shared" si="388"/>
        <v>2015</v>
      </c>
      <c r="N2805" t="b">
        <v>0</v>
      </c>
      <c r="O2805">
        <v>141</v>
      </c>
      <c r="P2805" t="b">
        <v>1</v>
      </c>
      <c r="Q2805" t="s">
        <v>8270</v>
      </c>
      <c r="R2805" s="6">
        <f t="shared" si="389"/>
        <v>0.27950000000000003</v>
      </c>
      <c r="S2805" s="10">
        <f t="shared" si="390"/>
        <v>90.744680851063833</v>
      </c>
      <c r="T2805" t="str">
        <f t="shared" si="391"/>
        <v>theater/</v>
      </c>
      <c r="U2805" t="str">
        <f t="shared" si="392"/>
        <v>plays</v>
      </c>
      <c r="V2805">
        <f t="shared" si="393"/>
        <v>8</v>
      </c>
      <c r="W2805">
        <f t="shared" si="394"/>
        <v>13</v>
      </c>
    </row>
    <row r="2806" spans="1:23" ht="45" x14ac:dyDescent="0.25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f t="shared" si="395"/>
        <v>41911.245254629626</v>
      </c>
      <c r="K2806">
        <v>1409395990</v>
      </c>
      <c r="L2806" s="14">
        <f t="shared" si="387"/>
        <v>41881.245254629626</v>
      </c>
      <c r="M2806" s="13">
        <f t="shared" si="388"/>
        <v>2014</v>
      </c>
      <c r="N2806" t="b">
        <v>0</v>
      </c>
      <c r="O2806">
        <v>23</v>
      </c>
      <c r="P2806" t="b">
        <v>1</v>
      </c>
      <c r="Q2806" t="s">
        <v>8270</v>
      </c>
      <c r="R2806" s="6">
        <f t="shared" si="389"/>
        <v>0.15</v>
      </c>
      <c r="S2806" s="10">
        <f t="shared" si="390"/>
        <v>50</v>
      </c>
      <c r="T2806" t="str">
        <f t="shared" si="391"/>
        <v>theater/</v>
      </c>
      <c r="U2806" t="str">
        <f t="shared" si="392"/>
        <v>plays</v>
      </c>
      <c r="V2806">
        <f t="shared" si="393"/>
        <v>8</v>
      </c>
      <c r="W2806">
        <f t="shared" si="394"/>
        <v>13</v>
      </c>
    </row>
    <row r="2807" spans="1:23" ht="60" x14ac:dyDescent="0.25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f t="shared" si="395"/>
        <v>42238.2971412037</v>
      </c>
      <c r="K2807">
        <v>1438085273</v>
      </c>
      <c r="L2807" s="14">
        <f t="shared" si="387"/>
        <v>42213.2971412037</v>
      </c>
      <c r="M2807" s="13">
        <f t="shared" si="388"/>
        <v>2015</v>
      </c>
      <c r="N2807" t="b">
        <v>0</v>
      </c>
      <c r="O2807">
        <v>18</v>
      </c>
      <c r="P2807" t="b">
        <v>1</v>
      </c>
      <c r="Q2807" t="s">
        <v>8270</v>
      </c>
      <c r="R2807" s="6">
        <f t="shared" si="389"/>
        <v>0.1</v>
      </c>
      <c r="S2807" s="10">
        <f t="shared" si="390"/>
        <v>24.444444444444443</v>
      </c>
      <c r="T2807" t="str">
        <f t="shared" si="391"/>
        <v>theater/</v>
      </c>
      <c r="U2807" t="str">
        <f t="shared" si="392"/>
        <v>plays</v>
      </c>
      <c r="V2807">
        <f t="shared" si="393"/>
        <v>8</v>
      </c>
      <c r="W2807">
        <f t="shared" si="394"/>
        <v>13</v>
      </c>
    </row>
    <row r="2808" spans="1:23" ht="45" x14ac:dyDescent="0.25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f t="shared" si="395"/>
        <v>42221.249999999993</v>
      </c>
      <c r="K2808">
        <v>1435645490</v>
      </c>
      <c r="L2808" s="14">
        <f t="shared" si="387"/>
        <v>42185.058912037035</v>
      </c>
      <c r="M2808" s="13">
        <f t="shared" si="388"/>
        <v>2015</v>
      </c>
      <c r="N2808" t="b">
        <v>0</v>
      </c>
      <c r="O2808">
        <v>76</v>
      </c>
      <c r="P2808" t="b">
        <v>1</v>
      </c>
      <c r="Q2808" t="s">
        <v>8270</v>
      </c>
      <c r="R2808" s="6">
        <f t="shared" si="389"/>
        <v>0.121</v>
      </c>
      <c r="S2808" s="10">
        <f t="shared" si="390"/>
        <v>44.25</v>
      </c>
      <c r="T2808" t="str">
        <f t="shared" si="391"/>
        <v>theater/</v>
      </c>
      <c r="U2808" t="str">
        <f t="shared" si="392"/>
        <v>plays</v>
      </c>
      <c r="V2808">
        <f t="shared" si="393"/>
        <v>8</v>
      </c>
      <c r="W2808">
        <f t="shared" si="394"/>
        <v>13</v>
      </c>
    </row>
    <row r="2809" spans="1:23" x14ac:dyDescent="0.25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f t="shared" si="395"/>
        <v>42184.664791666662</v>
      </c>
      <c r="K2809">
        <v>1433019438</v>
      </c>
      <c r="L2809" s="14">
        <f t="shared" si="387"/>
        <v>42154.664791666662</v>
      </c>
      <c r="M2809" s="13">
        <f t="shared" si="388"/>
        <v>2015</v>
      </c>
      <c r="N2809" t="b">
        <v>0</v>
      </c>
      <c r="O2809">
        <v>93</v>
      </c>
      <c r="P2809" t="b">
        <v>1</v>
      </c>
      <c r="Q2809" t="s">
        <v>8270</v>
      </c>
      <c r="R2809" s="6">
        <f t="shared" si="389"/>
        <v>0.26</v>
      </c>
      <c r="S2809" s="10">
        <f t="shared" si="390"/>
        <v>67.741935483870961</v>
      </c>
      <c r="T2809" t="str">
        <f t="shared" si="391"/>
        <v>theater/</v>
      </c>
      <c r="U2809" t="str">
        <f t="shared" si="392"/>
        <v>plays</v>
      </c>
      <c r="V2809">
        <f t="shared" si="393"/>
        <v>8</v>
      </c>
      <c r="W2809">
        <f t="shared" si="394"/>
        <v>13</v>
      </c>
    </row>
    <row r="2810" spans="1:23" ht="45" x14ac:dyDescent="0.25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f t="shared" si="395"/>
        <v>42238.638136574074</v>
      </c>
      <c r="K2810">
        <v>1437682735</v>
      </c>
      <c r="L2810" s="14">
        <f t="shared" si="387"/>
        <v>42208.638136574074</v>
      </c>
      <c r="M2810" s="13">
        <f t="shared" si="388"/>
        <v>2015</v>
      </c>
      <c r="N2810" t="b">
        <v>0</v>
      </c>
      <c r="O2810">
        <v>69</v>
      </c>
      <c r="P2810" t="b">
        <v>1</v>
      </c>
      <c r="Q2810" t="s">
        <v>8270</v>
      </c>
      <c r="R2810" s="6">
        <f t="shared" si="389"/>
        <v>2.4444444444444444E-3</v>
      </c>
      <c r="S2810" s="10">
        <f t="shared" si="390"/>
        <v>65.376811594202906</v>
      </c>
      <c r="T2810" t="str">
        <f t="shared" si="391"/>
        <v>theater/</v>
      </c>
      <c r="U2810" t="str">
        <f t="shared" si="392"/>
        <v>plays</v>
      </c>
      <c r="V2810">
        <f t="shared" si="393"/>
        <v>8</v>
      </c>
      <c r="W2810">
        <f t="shared" si="394"/>
        <v>13</v>
      </c>
    </row>
    <row r="2811" spans="1:23" ht="45" x14ac:dyDescent="0.25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f t="shared" si="395"/>
        <v>42459.402083333327</v>
      </c>
      <c r="K2811">
        <v>1458647725</v>
      </c>
      <c r="L2811" s="14">
        <f t="shared" si="387"/>
        <v>42451.288483796299</v>
      </c>
      <c r="M2811" s="13">
        <f t="shared" si="388"/>
        <v>2016</v>
      </c>
      <c r="N2811" t="b">
        <v>0</v>
      </c>
      <c r="O2811">
        <v>21</v>
      </c>
      <c r="P2811" t="b">
        <v>1</v>
      </c>
      <c r="Q2811" t="s">
        <v>8270</v>
      </c>
      <c r="R2811" s="6">
        <f t="shared" si="389"/>
        <v>2.4E-2</v>
      </c>
      <c r="S2811" s="10">
        <f t="shared" si="390"/>
        <v>121.9047619047619</v>
      </c>
      <c r="T2811" t="str">
        <f t="shared" si="391"/>
        <v>theater/</v>
      </c>
      <c r="U2811" t="str">
        <f t="shared" si="392"/>
        <v>plays</v>
      </c>
      <c r="V2811">
        <f t="shared" si="393"/>
        <v>8</v>
      </c>
      <c r="W2811">
        <f t="shared" si="394"/>
        <v>13</v>
      </c>
    </row>
    <row r="2812" spans="1:23" ht="45" x14ac:dyDescent="0.25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f t="shared" si="395"/>
        <v>41790.957638888889</v>
      </c>
      <c r="K2812">
        <v>1398828064</v>
      </c>
      <c r="L2812" s="14">
        <f t="shared" si="387"/>
        <v>41758.931296296294</v>
      </c>
      <c r="M2812" s="13">
        <f t="shared" si="388"/>
        <v>2014</v>
      </c>
      <c r="N2812" t="b">
        <v>0</v>
      </c>
      <c r="O2812">
        <v>57</v>
      </c>
      <c r="P2812" t="b">
        <v>1</v>
      </c>
      <c r="Q2812" t="s">
        <v>8270</v>
      </c>
      <c r="R2812" s="6">
        <f t="shared" si="389"/>
        <v>8.2000000000000003E-2</v>
      </c>
      <c r="S2812" s="10">
        <f t="shared" si="390"/>
        <v>47.456140350877192</v>
      </c>
      <c r="T2812" t="str">
        <f t="shared" si="391"/>
        <v>theater/</v>
      </c>
      <c r="U2812" t="str">
        <f t="shared" si="392"/>
        <v>plays</v>
      </c>
      <c r="V2812">
        <f t="shared" si="393"/>
        <v>8</v>
      </c>
      <c r="W2812">
        <f t="shared" si="394"/>
        <v>13</v>
      </c>
    </row>
    <row r="2813" spans="1:23" ht="45" x14ac:dyDescent="0.25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f t="shared" si="395"/>
        <v>42058.288229166668</v>
      </c>
      <c r="K2813">
        <v>1422100503</v>
      </c>
      <c r="L2813" s="14">
        <f t="shared" si="387"/>
        <v>42028.288229166668</v>
      </c>
      <c r="M2813" s="13">
        <f t="shared" si="388"/>
        <v>2015</v>
      </c>
      <c r="N2813" t="b">
        <v>0</v>
      </c>
      <c r="O2813">
        <v>108</v>
      </c>
      <c r="P2813" t="b">
        <v>1</v>
      </c>
      <c r="Q2813" t="s">
        <v>8270</v>
      </c>
      <c r="R2813" s="6">
        <f t="shared" si="389"/>
        <v>2.7000000000000001E-3</v>
      </c>
      <c r="S2813" s="10">
        <f t="shared" si="390"/>
        <v>92.842592592592595</v>
      </c>
      <c r="T2813" t="str">
        <f t="shared" si="391"/>
        <v>theater/</v>
      </c>
      <c r="U2813" t="str">
        <f t="shared" si="392"/>
        <v>plays</v>
      </c>
      <c r="V2813">
        <f t="shared" si="393"/>
        <v>8</v>
      </c>
      <c r="W2813">
        <f t="shared" si="394"/>
        <v>13</v>
      </c>
    </row>
    <row r="2814" spans="1:23" ht="45" x14ac:dyDescent="0.25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f t="shared" si="395"/>
        <v>42099.958333333336</v>
      </c>
      <c r="K2814">
        <v>1424368298</v>
      </c>
      <c r="L2814" s="14">
        <f t="shared" si="387"/>
        <v>42054.535856481474</v>
      </c>
      <c r="M2814" s="13">
        <f t="shared" si="388"/>
        <v>2015</v>
      </c>
      <c r="N2814" t="b">
        <v>0</v>
      </c>
      <c r="O2814">
        <v>83</v>
      </c>
      <c r="P2814" t="b">
        <v>1</v>
      </c>
      <c r="Q2814" t="s">
        <v>8270</v>
      </c>
      <c r="R2814" s="6">
        <f t="shared" si="389"/>
        <v>0.13300000000000001</v>
      </c>
      <c r="S2814" s="10">
        <f t="shared" si="390"/>
        <v>68.253012048192772</v>
      </c>
      <c r="T2814" t="str">
        <f t="shared" si="391"/>
        <v>theater/</v>
      </c>
      <c r="U2814" t="str">
        <f t="shared" si="392"/>
        <v>plays</v>
      </c>
      <c r="V2814">
        <f t="shared" si="393"/>
        <v>8</v>
      </c>
      <c r="W2814">
        <f t="shared" si="394"/>
        <v>13</v>
      </c>
    </row>
    <row r="2815" spans="1:23" ht="45" x14ac:dyDescent="0.25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f t="shared" si="395"/>
        <v>42718.534270833326</v>
      </c>
      <c r="K2815">
        <v>1479577761</v>
      </c>
      <c r="L2815" s="14">
        <f t="shared" si="387"/>
        <v>42693.534270833326</v>
      </c>
      <c r="M2815" s="13">
        <f t="shared" si="388"/>
        <v>2016</v>
      </c>
      <c r="N2815" t="b">
        <v>0</v>
      </c>
      <c r="O2815">
        <v>96</v>
      </c>
      <c r="P2815" t="b">
        <v>1</v>
      </c>
      <c r="Q2815" t="s">
        <v>8270</v>
      </c>
      <c r="R2815" s="6">
        <f t="shared" si="389"/>
        <v>0.27575714285714281</v>
      </c>
      <c r="S2815" s="10">
        <f t="shared" si="390"/>
        <v>37.209583333333335</v>
      </c>
      <c r="T2815" t="str">
        <f t="shared" si="391"/>
        <v>theater/</v>
      </c>
      <c r="U2815" t="str">
        <f t="shared" si="392"/>
        <v>plays</v>
      </c>
      <c r="V2815">
        <f t="shared" si="393"/>
        <v>8</v>
      </c>
      <c r="W2815">
        <f t="shared" si="394"/>
        <v>13</v>
      </c>
    </row>
    <row r="2816" spans="1:23" ht="45" x14ac:dyDescent="0.25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f t="shared" si="395"/>
        <v>42133.191145833327</v>
      </c>
      <c r="K2816">
        <v>1428572115</v>
      </c>
      <c r="L2816" s="14">
        <f t="shared" si="387"/>
        <v>42103.191145833327</v>
      </c>
      <c r="M2816" s="13">
        <f t="shared" si="388"/>
        <v>2015</v>
      </c>
      <c r="N2816" t="b">
        <v>0</v>
      </c>
      <c r="O2816">
        <v>64</v>
      </c>
      <c r="P2816" t="b">
        <v>1</v>
      </c>
      <c r="Q2816" t="s">
        <v>8270</v>
      </c>
      <c r="R2816" s="6">
        <f t="shared" si="389"/>
        <v>7.7333333333333337E-2</v>
      </c>
      <c r="S2816" s="10">
        <f t="shared" si="390"/>
        <v>25.25</v>
      </c>
      <c r="T2816" t="str">
        <f t="shared" si="391"/>
        <v>theater/</v>
      </c>
      <c r="U2816" t="str">
        <f t="shared" si="392"/>
        <v>plays</v>
      </c>
      <c r="V2816">
        <f t="shared" si="393"/>
        <v>8</v>
      </c>
      <c r="W2816">
        <f t="shared" si="394"/>
        <v>13</v>
      </c>
    </row>
    <row r="2817" spans="1:23" ht="45" x14ac:dyDescent="0.25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f t="shared" si="395"/>
        <v>42589.568391203698</v>
      </c>
      <c r="K2817">
        <v>1468003109</v>
      </c>
      <c r="L2817" s="14">
        <f t="shared" si="387"/>
        <v>42559.568391203698</v>
      </c>
      <c r="M2817" s="13">
        <f t="shared" si="388"/>
        <v>2016</v>
      </c>
      <c r="N2817" t="b">
        <v>0</v>
      </c>
      <c r="O2817">
        <v>14</v>
      </c>
      <c r="P2817" t="b">
        <v>1</v>
      </c>
      <c r="Q2817" t="s">
        <v>8270</v>
      </c>
      <c r="R2817" s="6">
        <f t="shared" si="389"/>
        <v>1.42</v>
      </c>
      <c r="S2817" s="10">
        <f t="shared" si="390"/>
        <v>43.214285714285715</v>
      </c>
      <c r="T2817" t="str">
        <f t="shared" si="391"/>
        <v>theater/</v>
      </c>
      <c r="U2817" t="str">
        <f t="shared" si="392"/>
        <v>plays</v>
      </c>
      <c r="V2817">
        <f t="shared" si="393"/>
        <v>8</v>
      </c>
      <c r="W2817">
        <f t="shared" si="394"/>
        <v>13</v>
      </c>
    </row>
    <row r="2818" spans="1:23" ht="45" x14ac:dyDescent="0.25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f t="shared" si="395"/>
        <v>42218.458333333336</v>
      </c>
      <c r="K2818">
        <v>1435921992</v>
      </c>
      <c r="L2818" s="14">
        <f t="shared" si="387"/>
        <v>42188.259166666663</v>
      </c>
      <c r="M2818" s="13">
        <f t="shared" si="388"/>
        <v>2015</v>
      </c>
      <c r="N2818" t="b">
        <v>0</v>
      </c>
      <c r="O2818">
        <v>169</v>
      </c>
      <c r="P2818" t="b">
        <v>1</v>
      </c>
      <c r="Q2818" t="s">
        <v>8270</v>
      </c>
      <c r="R2818" s="6">
        <f t="shared" si="389"/>
        <v>0.41566666666666668</v>
      </c>
      <c r="S2818" s="10">
        <f t="shared" si="390"/>
        <v>25.130177514792898</v>
      </c>
      <c r="T2818" t="str">
        <f t="shared" si="391"/>
        <v>theater/</v>
      </c>
      <c r="U2818" t="str">
        <f t="shared" si="392"/>
        <v>plays</v>
      </c>
      <c r="V2818">
        <f t="shared" si="393"/>
        <v>8</v>
      </c>
      <c r="W2818">
        <f t="shared" si="394"/>
        <v>13</v>
      </c>
    </row>
    <row r="2819" spans="1:23" ht="45" x14ac:dyDescent="0.25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f t="shared" si="395"/>
        <v>42063.42664351852</v>
      </c>
      <c r="K2819">
        <v>1421680462</v>
      </c>
      <c r="L2819" s="14">
        <f t="shared" ref="L2819:L2882" si="396">(K2819/86400)+25569+(-5/24)</f>
        <v>42023.42664351852</v>
      </c>
      <c r="M2819" s="13">
        <f t="shared" ref="M2819:M2882" si="397">YEAR(L2819)</f>
        <v>2015</v>
      </c>
      <c r="N2819" t="b">
        <v>0</v>
      </c>
      <c r="O2819">
        <v>33</v>
      </c>
      <c r="P2819" t="b">
        <v>1</v>
      </c>
      <c r="Q2819" t="s">
        <v>8270</v>
      </c>
      <c r="R2819" s="6">
        <f t="shared" ref="R2819:R2882" si="398">(E2819-D2819)/D2819</f>
        <v>0.3</v>
      </c>
      <c r="S2819" s="10">
        <f t="shared" ref="S2819:S2882" si="399">E2819/O2819</f>
        <v>23.636363636363637</v>
      </c>
      <c r="T2819" t="str">
        <f t="shared" ref="T2819:T2882" si="400">LEFT(Q2819,V2819)</f>
        <v>theater/</v>
      </c>
      <c r="U2819" t="str">
        <f t="shared" ref="U2819:U2882" si="401">RIGHT(Q2819, W2819-V2819)</f>
        <v>plays</v>
      </c>
      <c r="V2819">
        <f t="shared" ref="V2819:V2882" si="402">FIND("/",Q2819)</f>
        <v>8</v>
      </c>
      <c r="W2819">
        <f t="shared" ref="W2819:W2882" si="403">LEN(Q2819)</f>
        <v>13</v>
      </c>
    </row>
    <row r="2820" spans="1:23" ht="45" x14ac:dyDescent="0.25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f t="shared" ref="J2820:J2883" si="404">(I2820/86400)+25569+(-5/24)</f>
        <v>42270.389884259253</v>
      </c>
      <c r="K2820">
        <v>1441290086</v>
      </c>
      <c r="L2820" s="14">
        <f t="shared" si="396"/>
        <v>42250.389884259253</v>
      </c>
      <c r="M2820" s="13">
        <f t="shared" si="397"/>
        <v>2015</v>
      </c>
      <c r="N2820" t="b">
        <v>0</v>
      </c>
      <c r="O2820">
        <v>102</v>
      </c>
      <c r="P2820" t="b">
        <v>1</v>
      </c>
      <c r="Q2820" t="s">
        <v>8270</v>
      </c>
      <c r="R2820" s="6">
        <f t="shared" si="398"/>
        <v>6.0299999999999999E-2</v>
      </c>
      <c r="S2820" s="10">
        <f t="shared" si="399"/>
        <v>103.95098039215686</v>
      </c>
      <c r="T2820" t="str">
        <f t="shared" si="400"/>
        <v>theater/</v>
      </c>
      <c r="U2820" t="str">
        <f t="shared" si="401"/>
        <v>plays</v>
      </c>
      <c r="V2820">
        <f t="shared" si="402"/>
        <v>8</v>
      </c>
      <c r="W2820">
        <f t="shared" si="403"/>
        <v>13</v>
      </c>
    </row>
    <row r="2821" spans="1:23" ht="45" x14ac:dyDescent="0.25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f t="shared" si="404"/>
        <v>42169.317233796297</v>
      </c>
      <c r="K2821">
        <v>1431693409</v>
      </c>
      <c r="L2821" s="14">
        <f t="shared" si="396"/>
        <v>42139.317233796297</v>
      </c>
      <c r="M2821" s="13">
        <f t="shared" si="397"/>
        <v>2015</v>
      </c>
      <c r="N2821" t="b">
        <v>0</v>
      </c>
      <c r="O2821">
        <v>104</v>
      </c>
      <c r="P2821" t="b">
        <v>1</v>
      </c>
      <c r="Q2821" t="s">
        <v>8270</v>
      </c>
      <c r="R2821" s="6">
        <f t="shared" si="398"/>
        <v>4.8000000000000001E-2</v>
      </c>
      <c r="S2821" s="10">
        <f t="shared" si="399"/>
        <v>50.384615384615387</v>
      </c>
      <c r="T2821" t="str">
        <f t="shared" si="400"/>
        <v>theater/</v>
      </c>
      <c r="U2821" t="str">
        <f t="shared" si="401"/>
        <v>plays</v>
      </c>
      <c r="V2821">
        <f t="shared" si="402"/>
        <v>8</v>
      </c>
      <c r="W2821">
        <f t="shared" si="403"/>
        <v>13</v>
      </c>
    </row>
    <row r="2822" spans="1:23" ht="45" x14ac:dyDescent="0.25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f t="shared" si="404"/>
        <v>42425.791666666664</v>
      </c>
      <c r="K2822">
        <v>1454337589</v>
      </c>
      <c r="L2822" s="14">
        <f t="shared" si="396"/>
        <v>42401.402650462966</v>
      </c>
      <c r="M2822" s="13">
        <f t="shared" si="397"/>
        <v>2016</v>
      </c>
      <c r="N2822" t="b">
        <v>0</v>
      </c>
      <c r="O2822">
        <v>20</v>
      </c>
      <c r="P2822" t="b">
        <v>1</v>
      </c>
      <c r="Q2822" t="s">
        <v>8270</v>
      </c>
      <c r="R2822" s="6">
        <f t="shared" si="398"/>
        <v>0.36</v>
      </c>
      <c r="S2822" s="10">
        <f t="shared" si="399"/>
        <v>13.6</v>
      </c>
      <c r="T2822" t="str">
        <f t="shared" si="400"/>
        <v>theater/</v>
      </c>
      <c r="U2822" t="str">
        <f t="shared" si="401"/>
        <v>plays</v>
      </c>
      <c r="V2822">
        <f t="shared" si="402"/>
        <v>8</v>
      </c>
      <c r="W2822">
        <f t="shared" si="403"/>
        <v>13</v>
      </c>
    </row>
    <row r="2823" spans="1:23" ht="45" x14ac:dyDescent="0.25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f t="shared" si="404"/>
        <v>41905.714525462965</v>
      </c>
      <c r="K2823">
        <v>1408918135</v>
      </c>
      <c r="L2823" s="14">
        <f t="shared" si="396"/>
        <v>41875.714525462965</v>
      </c>
      <c r="M2823" s="13">
        <f t="shared" si="397"/>
        <v>2014</v>
      </c>
      <c r="N2823" t="b">
        <v>0</v>
      </c>
      <c r="O2823">
        <v>35</v>
      </c>
      <c r="P2823" t="b">
        <v>1</v>
      </c>
      <c r="Q2823" t="s">
        <v>8270</v>
      </c>
      <c r="R2823" s="6">
        <f t="shared" si="398"/>
        <v>0</v>
      </c>
      <c r="S2823" s="10">
        <f t="shared" si="399"/>
        <v>28.571428571428573</v>
      </c>
      <c r="T2823" t="str">
        <f t="shared" si="400"/>
        <v>theater/</v>
      </c>
      <c r="U2823" t="str">
        <f t="shared" si="401"/>
        <v>plays</v>
      </c>
      <c r="V2823">
        <f t="shared" si="402"/>
        <v>8</v>
      </c>
      <c r="W2823">
        <f t="shared" si="403"/>
        <v>13</v>
      </c>
    </row>
    <row r="2824" spans="1:23" ht="45" x14ac:dyDescent="0.25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f t="shared" si="404"/>
        <v>42090.433935185181</v>
      </c>
      <c r="K2824">
        <v>1424881492</v>
      </c>
      <c r="L2824" s="14">
        <f t="shared" si="396"/>
        <v>42060.475601851846</v>
      </c>
      <c r="M2824" s="13">
        <f t="shared" si="397"/>
        <v>2015</v>
      </c>
      <c r="N2824" t="b">
        <v>0</v>
      </c>
      <c r="O2824">
        <v>94</v>
      </c>
      <c r="P2824" t="b">
        <v>1</v>
      </c>
      <c r="Q2824" t="s">
        <v>8270</v>
      </c>
      <c r="R2824" s="6">
        <f t="shared" si="398"/>
        <v>0</v>
      </c>
      <c r="S2824" s="10">
        <f t="shared" si="399"/>
        <v>63.829787234042556</v>
      </c>
      <c r="T2824" t="str">
        <f t="shared" si="400"/>
        <v>theater/</v>
      </c>
      <c r="U2824" t="str">
        <f t="shared" si="401"/>
        <v>plays</v>
      </c>
      <c r="V2824">
        <f t="shared" si="402"/>
        <v>8</v>
      </c>
      <c r="W2824">
        <f t="shared" si="403"/>
        <v>13</v>
      </c>
    </row>
    <row r="2825" spans="1:23" ht="45" x14ac:dyDescent="0.25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f t="shared" si="404"/>
        <v>42094.749305555553</v>
      </c>
      <c r="K2825">
        <v>1425428206</v>
      </c>
      <c r="L2825" s="14">
        <f t="shared" si="396"/>
        <v>42066.803310185183</v>
      </c>
      <c r="M2825" s="13">
        <f t="shared" si="397"/>
        <v>2015</v>
      </c>
      <c r="N2825" t="b">
        <v>0</v>
      </c>
      <c r="O2825">
        <v>14</v>
      </c>
      <c r="P2825" t="b">
        <v>1</v>
      </c>
      <c r="Q2825" t="s">
        <v>8270</v>
      </c>
      <c r="R2825" s="6">
        <f t="shared" si="398"/>
        <v>0.24</v>
      </c>
      <c r="S2825" s="10">
        <f t="shared" si="399"/>
        <v>8.8571428571428577</v>
      </c>
      <c r="T2825" t="str">
        <f t="shared" si="400"/>
        <v>theater/</v>
      </c>
      <c r="U2825" t="str">
        <f t="shared" si="401"/>
        <v>plays</v>
      </c>
      <c r="V2825">
        <f t="shared" si="402"/>
        <v>8</v>
      </c>
      <c r="W2825">
        <f t="shared" si="403"/>
        <v>13</v>
      </c>
    </row>
    <row r="2826" spans="1:23" ht="30" x14ac:dyDescent="0.25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f t="shared" si="404"/>
        <v>42167.863194444442</v>
      </c>
      <c r="K2826">
        <v>1431412196</v>
      </c>
      <c r="L2826" s="14">
        <f t="shared" si="396"/>
        <v>42136.0624537037</v>
      </c>
      <c r="M2826" s="13">
        <f t="shared" si="397"/>
        <v>2015</v>
      </c>
      <c r="N2826" t="b">
        <v>0</v>
      </c>
      <c r="O2826">
        <v>15</v>
      </c>
      <c r="P2826" t="b">
        <v>1</v>
      </c>
      <c r="Q2826" t="s">
        <v>8270</v>
      </c>
      <c r="R2826" s="6">
        <f t="shared" si="398"/>
        <v>0.16923076923076924</v>
      </c>
      <c r="S2826" s="10">
        <f t="shared" si="399"/>
        <v>50.666666666666664</v>
      </c>
      <c r="T2826" t="str">
        <f t="shared" si="400"/>
        <v>theater/</v>
      </c>
      <c r="U2826" t="str">
        <f t="shared" si="401"/>
        <v>plays</v>
      </c>
      <c r="V2826">
        <f t="shared" si="402"/>
        <v>8</v>
      </c>
      <c r="W2826">
        <f t="shared" si="403"/>
        <v>13</v>
      </c>
    </row>
    <row r="2827" spans="1:23" ht="45" x14ac:dyDescent="0.25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f t="shared" si="404"/>
        <v>42342.584328703706</v>
      </c>
      <c r="K2827">
        <v>1446663686</v>
      </c>
      <c r="L2827" s="14">
        <f t="shared" si="396"/>
        <v>42312.584328703706</v>
      </c>
      <c r="M2827" s="13">
        <f t="shared" si="397"/>
        <v>2015</v>
      </c>
      <c r="N2827" t="b">
        <v>0</v>
      </c>
      <c r="O2827">
        <v>51</v>
      </c>
      <c r="P2827" t="b">
        <v>1</v>
      </c>
      <c r="Q2827" t="s">
        <v>8270</v>
      </c>
      <c r="R2827" s="6">
        <f t="shared" si="398"/>
        <v>3.3333333333333333E-2</v>
      </c>
      <c r="S2827" s="10">
        <f t="shared" si="399"/>
        <v>60.784313725490193</v>
      </c>
      <c r="T2827" t="str">
        <f t="shared" si="400"/>
        <v>theater/</v>
      </c>
      <c r="U2827" t="str">
        <f t="shared" si="401"/>
        <v>plays</v>
      </c>
      <c r="V2827">
        <f t="shared" si="402"/>
        <v>8</v>
      </c>
      <c r="W2827">
        <f t="shared" si="403"/>
        <v>13</v>
      </c>
    </row>
    <row r="2828" spans="1:23" ht="45" x14ac:dyDescent="0.25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f t="shared" si="404"/>
        <v>42195.083333333336</v>
      </c>
      <c r="K2828">
        <v>1434415812</v>
      </c>
      <c r="L2828" s="14">
        <f t="shared" si="396"/>
        <v>42170.826527777775</v>
      </c>
      <c r="M2828" s="13">
        <f t="shared" si="397"/>
        <v>2015</v>
      </c>
      <c r="N2828" t="b">
        <v>0</v>
      </c>
      <c r="O2828">
        <v>19</v>
      </c>
      <c r="P2828" t="b">
        <v>1</v>
      </c>
      <c r="Q2828" t="s">
        <v>8270</v>
      </c>
      <c r="R2828" s="6">
        <f t="shared" si="398"/>
        <v>7.7499999999999999E-2</v>
      </c>
      <c r="S2828" s="10">
        <f t="shared" si="399"/>
        <v>113.42105263157895</v>
      </c>
      <c r="T2828" t="str">
        <f t="shared" si="400"/>
        <v>theater/</v>
      </c>
      <c r="U2828" t="str">
        <f t="shared" si="401"/>
        <v>plays</v>
      </c>
      <c r="V2828">
        <f t="shared" si="402"/>
        <v>8</v>
      </c>
      <c r="W2828">
        <f t="shared" si="403"/>
        <v>13</v>
      </c>
    </row>
    <row r="2829" spans="1:23" ht="45" x14ac:dyDescent="0.25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f t="shared" si="404"/>
        <v>42524.479166666664</v>
      </c>
      <c r="K2829">
        <v>1462379066</v>
      </c>
      <c r="L2829" s="14">
        <f t="shared" si="396"/>
        <v>42494.475300925922</v>
      </c>
      <c r="M2829" s="13">
        <f t="shared" si="397"/>
        <v>2016</v>
      </c>
      <c r="N2829" t="b">
        <v>0</v>
      </c>
      <c r="O2829">
        <v>23</v>
      </c>
      <c r="P2829" t="b">
        <v>1</v>
      </c>
      <c r="Q2829" t="s">
        <v>8270</v>
      </c>
      <c r="R2829" s="6">
        <f t="shared" si="398"/>
        <v>0.20250000000000001</v>
      </c>
      <c r="S2829" s="10">
        <f t="shared" si="399"/>
        <v>104.56521739130434</v>
      </c>
      <c r="T2829" t="str">
        <f t="shared" si="400"/>
        <v>theater/</v>
      </c>
      <c r="U2829" t="str">
        <f t="shared" si="401"/>
        <v>plays</v>
      </c>
      <c r="V2829">
        <f t="shared" si="402"/>
        <v>8</v>
      </c>
      <c r="W2829">
        <f t="shared" si="403"/>
        <v>13</v>
      </c>
    </row>
    <row r="2830" spans="1:23" ht="45" x14ac:dyDescent="0.25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f t="shared" si="404"/>
        <v>42279.749999999993</v>
      </c>
      <c r="K2830">
        <v>1441606869</v>
      </c>
      <c r="L2830" s="14">
        <f t="shared" si="396"/>
        <v>42254.056354166663</v>
      </c>
      <c r="M2830" s="13">
        <f t="shared" si="397"/>
        <v>2015</v>
      </c>
      <c r="N2830" t="b">
        <v>0</v>
      </c>
      <c r="O2830">
        <v>97</v>
      </c>
      <c r="P2830" t="b">
        <v>1</v>
      </c>
      <c r="Q2830" t="s">
        <v>8270</v>
      </c>
      <c r="R2830" s="6">
        <f t="shared" si="398"/>
        <v>3.7894736842105261E-3</v>
      </c>
      <c r="S2830" s="10">
        <f t="shared" si="399"/>
        <v>98.30927835051547</v>
      </c>
      <c r="T2830" t="str">
        <f t="shared" si="400"/>
        <v>theater/</v>
      </c>
      <c r="U2830" t="str">
        <f t="shared" si="401"/>
        <v>plays</v>
      </c>
      <c r="V2830">
        <f t="shared" si="402"/>
        <v>8</v>
      </c>
      <c r="W2830">
        <f t="shared" si="403"/>
        <v>13</v>
      </c>
    </row>
    <row r="2831" spans="1:23" ht="45" x14ac:dyDescent="0.25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f t="shared" si="404"/>
        <v>42523.225902777776</v>
      </c>
      <c r="K2831">
        <v>1462443918</v>
      </c>
      <c r="L2831" s="14">
        <f t="shared" si="396"/>
        <v>42495.225902777776</v>
      </c>
      <c r="M2831" s="13">
        <f t="shared" si="397"/>
        <v>2016</v>
      </c>
      <c r="N2831" t="b">
        <v>0</v>
      </c>
      <c r="O2831">
        <v>76</v>
      </c>
      <c r="P2831" t="b">
        <v>1</v>
      </c>
      <c r="Q2831" t="s">
        <v>8270</v>
      </c>
      <c r="R2831" s="6">
        <f t="shared" si="398"/>
        <v>6.5199999999999994E-2</v>
      </c>
      <c r="S2831" s="10">
        <f t="shared" si="399"/>
        <v>35.039473684210527</v>
      </c>
      <c r="T2831" t="str">
        <f t="shared" si="400"/>
        <v>theater/</v>
      </c>
      <c r="U2831" t="str">
        <f t="shared" si="401"/>
        <v>plays</v>
      </c>
      <c r="V2831">
        <f t="shared" si="402"/>
        <v>8</v>
      </c>
      <c r="W2831">
        <f t="shared" si="403"/>
        <v>13</v>
      </c>
    </row>
    <row r="2832" spans="1:23" ht="30" x14ac:dyDescent="0.25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f t="shared" si="404"/>
        <v>41770.957638888889</v>
      </c>
      <c r="K2832">
        <v>1398802148</v>
      </c>
      <c r="L2832" s="14">
        <f t="shared" si="396"/>
        <v>41758.631342592591</v>
      </c>
      <c r="M2832" s="13">
        <f t="shared" si="397"/>
        <v>2014</v>
      </c>
      <c r="N2832" t="b">
        <v>0</v>
      </c>
      <c r="O2832">
        <v>11</v>
      </c>
      <c r="P2832" t="b">
        <v>1</v>
      </c>
      <c r="Q2832" t="s">
        <v>8270</v>
      </c>
      <c r="R2832" s="6">
        <f t="shared" si="398"/>
        <v>0</v>
      </c>
      <c r="S2832" s="10">
        <f t="shared" si="399"/>
        <v>272.72727272727275</v>
      </c>
      <c r="T2832" t="str">
        <f t="shared" si="400"/>
        <v>theater/</v>
      </c>
      <c r="U2832" t="str">
        <f t="shared" si="401"/>
        <v>plays</v>
      </c>
      <c r="V2832">
        <f t="shared" si="402"/>
        <v>8</v>
      </c>
      <c r="W2832">
        <f t="shared" si="403"/>
        <v>13</v>
      </c>
    </row>
    <row r="2833" spans="1:23" ht="30" x14ac:dyDescent="0.25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f t="shared" si="404"/>
        <v>42201.616550925923</v>
      </c>
      <c r="K2833">
        <v>1434484070</v>
      </c>
      <c r="L2833" s="14">
        <f t="shared" si="396"/>
        <v>42171.616550925923</v>
      </c>
      <c r="M2833" s="13">
        <f t="shared" si="397"/>
        <v>2015</v>
      </c>
      <c r="N2833" t="b">
        <v>0</v>
      </c>
      <c r="O2833">
        <v>52</v>
      </c>
      <c r="P2833" t="b">
        <v>1</v>
      </c>
      <c r="Q2833" t="s">
        <v>8270</v>
      </c>
      <c r="R2833" s="6">
        <f t="shared" si="398"/>
        <v>0.10666666666666667</v>
      </c>
      <c r="S2833" s="10">
        <f t="shared" si="399"/>
        <v>63.846153846153847</v>
      </c>
      <c r="T2833" t="str">
        <f t="shared" si="400"/>
        <v>theater/</v>
      </c>
      <c r="U2833" t="str">
        <f t="shared" si="401"/>
        <v>plays</v>
      </c>
      <c r="V2833">
        <f t="shared" si="402"/>
        <v>8</v>
      </c>
      <c r="W2833">
        <f t="shared" si="403"/>
        <v>13</v>
      </c>
    </row>
    <row r="2834" spans="1:23" ht="45" x14ac:dyDescent="0.25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f t="shared" si="404"/>
        <v>41966.708333333336</v>
      </c>
      <c r="K2834">
        <v>1414342894</v>
      </c>
      <c r="L2834" s="14">
        <f t="shared" si="396"/>
        <v>41938.501087962963</v>
      </c>
      <c r="M2834" s="13">
        <f t="shared" si="397"/>
        <v>2014</v>
      </c>
      <c r="N2834" t="b">
        <v>0</v>
      </c>
      <c r="O2834">
        <v>95</v>
      </c>
      <c r="P2834" t="b">
        <v>1</v>
      </c>
      <c r="Q2834" t="s">
        <v>8270</v>
      </c>
      <c r="R2834" s="6">
        <f t="shared" si="398"/>
        <v>0.14719599999999991</v>
      </c>
      <c r="S2834" s="10">
        <f t="shared" si="399"/>
        <v>30.189368421052631</v>
      </c>
      <c r="T2834" t="str">
        <f t="shared" si="400"/>
        <v>theater/</v>
      </c>
      <c r="U2834" t="str">
        <f t="shared" si="401"/>
        <v>plays</v>
      </c>
      <c r="V2834">
        <f t="shared" si="402"/>
        <v>8</v>
      </c>
      <c r="W2834">
        <f t="shared" si="403"/>
        <v>13</v>
      </c>
    </row>
    <row r="2835" spans="1:23" x14ac:dyDescent="0.25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f t="shared" si="404"/>
        <v>42287.874999999993</v>
      </c>
      <c r="K2835">
        <v>1442804633</v>
      </c>
      <c r="L2835" s="14">
        <f t="shared" si="396"/>
        <v>42267.919363425921</v>
      </c>
      <c r="M2835" s="13">
        <f t="shared" si="397"/>
        <v>2015</v>
      </c>
      <c r="N2835" t="b">
        <v>0</v>
      </c>
      <c r="O2835">
        <v>35</v>
      </c>
      <c r="P2835" t="b">
        <v>1</v>
      </c>
      <c r="Q2835" t="s">
        <v>8270</v>
      </c>
      <c r="R2835" s="6">
        <f t="shared" si="398"/>
        <v>8.2592592592592592E-2</v>
      </c>
      <c r="S2835" s="10">
        <f t="shared" si="399"/>
        <v>83.51428571428572</v>
      </c>
      <c r="T2835" t="str">
        <f t="shared" si="400"/>
        <v>theater/</v>
      </c>
      <c r="U2835" t="str">
        <f t="shared" si="401"/>
        <v>plays</v>
      </c>
      <c r="V2835">
        <f t="shared" si="402"/>
        <v>8</v>
      </c>
      <c r="W2835">
        <f t="shared" si="403"/>
        <v>13</v>
      </c>
    </row>
    <row r="2836" spans="1:23" ht="45" x14ac:dyDescent="0.25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f t="shared" si="404"/>
        <v>42034.751504629625</v>
      </c>
      <c r="K2836">
        <v>1421362930</v>
      </c>
      <c r="L2836" s="14">
        <f t="shared" si="396"/>
        <v>42019.751504629625</v>
      </c>
      <c r="M2836" s="13">
        <f t="shared" si="397"/>
        <v>2015</v>
      </c>
      <c r="N2836" t="b">
        <v>0</v>
      </c>
      <c r="O2836">
        <v>21</v>
      </c>
      <c r="P2836" t="b">
        <v>1</v>
      </c>
      <c r="Q2836" t="s">
        <v>8270</v>
      </c>
      <c r="R2836" s="6">
        <f t="shared" si="398"/>
        <v>0.7</v>
      </c>
      <c r="S2836" s="10">
        <f t="shared" si="399"/>
        <v>64.761904761904759</v>
      </c>
      <c r="T2836" t="str">
        <f t="shared" si="400"/>
        <v>theater/</v>
      </c>
      <c r="U2836" t="str">
        <f t="shared" si="401"/>
        <v>plays</v>
      </c>
      <c r="V2836">
        <f t="shared" si="402"/>
        <v>8</v>
      </c>
      <c r="W2836">
        <f t="shared" si="403"/>
        <v>13</v>
      </c>
    </row>
    <row r="2837" spans="1:23" ht="45" x14ac:dyDescent="0.25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f t="shared" si="404"/>
        <v>42342.791666666664</v>
      </c>
      <c r="K2837">
        <v>1446742417</v>
      </c>
      <c r="L2837" s="14">
        <f t="shared" si="396"/>
        <v>42313.495567129627</v>
      </c>
      <c r="M2837" s="13">
        <f t="shared" si="397"/>
        <v>2015</v>
      </c>
      <c r="N2837" t="b">
        <v>0</v>
      </c>
      <c r="O2837">
        <v>93</v>
      </c>
      <c r="P2837" t="b">
        <v>1</v>
      </c>
      <c r="Q2837" t="s">
        <v>8270</v>
      </c>
      <c r="R2837" s="6">
        <f t="shared" si="398"/>
        <v>0.87099000000000004</v>
      </c>
      <c r="S2837" s="10">
        <f t="shared" si="399"/>
        <v>20.118172043010752</v>
      </c>
      <c r="T2837" t="str">
        <f t="shared" si="400"/>
        <v>theater/</v>
      </c>
      <c r="U2837" t="str">
        <f t="shared" si="401"/>
        <v>plays</v>
      </c>
      <c r="V2837">
        <f t="shared" si="402"/>
        <v>8</v>
      </c>
      <c r="W2837">
        <f t="shared" si="403"/>
        <v>13</v>
      </c>
    </row>
    <row r="2838" spans="1:23" ht="45" x14ac:dyDescent="0.25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f t="shared" si="404"/>
        <v>42783.999305555553</v>
      </c>
      <c r="K2838">
        <v>1484115418</v>
      </c>
      <c r="L2838" s="14">
        <f t="shared" si="396"/>
        <v>42746.053449074076</v>
      </c>
      <c r="M2838" s="13">
        <f t="shared" si="397"/>
        <v>2017</v>
      </c>
      <c r="N2838" t="b">
        <v>0</v>
      </c>
      <c r="O2838">
        <v>11</v>
      </c>
      <c r="P2838" t="b">
        <v>1</v>
      </c>
      <c r="Q2838" t="s">
        <v>8270</v>
      </c>
      <c r="R2838" s="6">
        <f t="shared" si="398"/>
        <v>7.7777777777777779E-2</v>
      </c>
      <c r="S2838" s="10">
        <f t="shared" si="399"/>
        <v>44.090909090909093</v>
      </c>
      <c r="T2838" t="str">
        <f t="shared" si="400"/>
        <v>theater/</v>
      </c>
      <c r="U2838" t="str">
        <f t="shared" si="401"/>
        <v>plays</v>
      </c>
      <c r="V2838">
        <f t="shared" si="402"/>
        <v>8</v>
      </c>
      <c r="W2838">
        <f t="shared" si="403"/>
        <v>13</v>
      </c>
    </row>
    <row r="2839" spans="1:23" ht="60" x14ac:dyDescent="0.25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f t="shared" si="404"/>
        <v>42347.741712962961</v>
      </c>
      <c r="K2839">
        <v>1446241684</v>
      </c>
      <c r="L2839" s="14">
        <f t="shared" si="396"/>
        <v>42307.700046296297</v>
      </c>
      <c r="M2839" s="13">
        <f t="shared" si="397"/>
        <v>2015</v>
      </c>
      <c r="N2839" t="b">
        <v>0</v>
      </c>
      <c r="O2839">
        <v>21</v>
      </c>
      <c r="P2839" t="b">
        <v>1</v>
      </c>
      <c r="Q2839" t="s">
        <v>8270</v>
      </c>
      <c r="R2839" s="6">
        <f t="shared" si="398"/>
        <v>0</v>
      </c>
      <c r="S2839" s="10">
        <f t="shared" si="399"/>
        <v>40.476190476190474</v>
      </c>
      <c r="T2839" t="str">
        <f t="shared" si="400"/>
        <v>theater/</v>
      </c>
      <c r="U2839" t="str">
        <f t="shared" si="401"/>
        <v>plays</v>
      </c>
      <c r="V2839">
        <f t="shared" si="402"/>
        <v>8</v>
      </c>
      <c r="W2839">
        <f t="shared" si="403"/>
        <v>13</v>
      </c>
    </row>
    <row r="2840" spans="1:23" ht="45" x14ac:dyDescent="0.25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f t="shared" si="404"/>
        <v>41864.708333333328</v>
      </c>
      <c r="K2840">
        <v>1406039696</v>
      </c>
      <c r="L2840" s="14">
        <f t="shared" si="396"/>
        <v>41842.399259259255</v>
      </c>
      <c r="M2840" s="13">
        <f t="shared" si="397"/>
        <v>2014</v>
      </c>
      <c r="N2840" t="b">
        <v>0</v>
      </c>
      <c r="O2840">
        <v>54</v>
      </c>
      <c r="P2840" t="b">
        <v>1</v>
      </c>
      <c r="Q2840" t="s">
        <v>8270</v>
      </c>
      <c r="R2840" s="6">
        <f t="shared" si="398"/>
        <v>0.20250000000000001</v>
      </c>
      <c r="S2840" s="10">
        <f t="shared" si="399"/>
        <v>44.537037037037038</v>
      </c>
      <c r="T2840" t="str">
        <f t="shared" si="400"/>
        <v>theater/</v>
      </c>
      <c r="U2840" t="str">
        <f t="shared" si="401"/>
        <v>plays</v>
      </c>
      <c r="V2840">
        <f t="shared" si="402"/>
        <v>8</v>
      </c>
      <c r="W2840">
        <f t="shared" si="403"/>
        <v>13</v>
      </c>
    </row>
    <row r="2841" spans="1:23" ht="45" x14ac:dyDescent="0.25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f t="shared" si="404"/>
        <v>41875.999305555553</v>
      </c>
      <c r="K2841">
        <v>1406958354</v>
      </c>
      <c r="L2841" s="14">
        <f t="shared" si="396"/>
        <v>41853.031874999993</v>
      </c>
      <c r="M2841" s="13">
        <f t="shared" si="397"/>
        <v>2014</v>
      </c>
      <c r="N2841" t="b">
        <v>0</v>
      </c>
      <c r="O2841">
        <v>31</v>
      </c>
      <c r="P2841" t="b">
        <v>1</v>
      </c>
      <c r="Q2841" t="s">
        <v>8270</v>
      </c>
      <c r="R2841" s="6">
        <f t="shared" si="398"/>
        <v>0.11428571428571428</v>
      </c>
      <c r="S2841" s="10">
        <f t="shared" si="399"/>
        <v>125.80645161290323</v>
      </c>
      <c r="T2841" t="str">
        <f t="shared" si="400"/>
        <v>theater/</v>
      </c>
      <c r="U2841" t="str">
        <f t="shared" si="401"/>
        <v>plays</v>
      </c>
      <c r="V2841">
        <f t="shared" si="402"/>
        <v>8</v>
      </c>
      <c r="W2841">
        <f t="shared" si="403"/>
        <v>13</v>
      </c>
    </row>
    <row r="2842" spans="1:23" ht="45" x14ac:dyDescent="0.25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f t="shared" si="404"/>
        <v>42081.499999999993</v>
      </c>
      <c r="K2842">
        <v>1424825479</v>
      </c>
      <c r="L2842" s="14">
        <f t="shared" si="396"/>
        <v>42059.827303240738</v>
      </c>
      <c r="M2842" s="13">
        <f t="shared" si="397"/>
        <v>2015</v>
      </c>
      <c r="N2842" t="b">
        <v>0</v>
      </c>
      <c r="O2842">
        <v>132</v>
      </c>
      <c r="P2842" t="b">
        <v>1</v>
      </c>
      <c r="Q2842" t="s">
        <v>8270</v>
      </c>
      <c r="R2842" s="6">
        <f t="shared" si="398"/>
        <v>0.04</v>
      </c>
      <c r="S2842" s="10">
        <f t="shared" si="399"/>
        <v>19.696969696969695</v>
      </c>
      <c r="T2842" t="str">
        <f t="shared" si="400"/>
        <v>theater/</v>
      </c>
      <c r="U2842" t="str">
        <f t="shared" si="401"/>
        <v>plays</v>
      </c>
      <c r="V2842">
        <f t="shared" si="402"/>
        <v>8</v>
      </c>
      <c r="W2842">
        <f t="shared" si="403"/>
        <v>13</v>
      </c>
    </row>
    <row r="2843" spans="1:23" ht="45" x14ac:dyDescent="0.25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f t="shared" si="404"/>
        <v>42351.572881944441</v>
      </c>
      <c r="K2843">
        <v>1444844697</v>
      </c>
      <c r="L2843" s="14">
        <f t="shared" si="396"/>
        <v>42291.531215277777</v>
      </c>
      <c r="M2843" s="13">
        <f t="shared" si="397"/>
        <v>2015</v>
      </c>
      <c r="N2843" t="b">
        <v>0</v>
      </c>
      <c r="O2843">
        <v>1</v>
      </c>
      <c r="P2843" t="b">
        <v>0</v>
      </c>
      <c r="Q2843" t="s">
        <v>8270</v>
      </c>
      <c r="R2843" s="6">
        <f t="shared" si="398"/>
        <v>-0.99</v>
      </c>
      <c r="S2843" s="10">
        <f t="shared" si="399"/>
        <v>10</v>
      </c>
      <c r="T2843" t="str">
        <f t="shared" si="400"/>
        <v>theater/</v>
      </c>
      <c r="U2843" t="str">
        <f t="shared" si="401"/>
        <v>plays</v>
      </c>
      <c r="V2843">
        <f t="shared" si="402"/>
        <v>8</v>
      </c>
      <c r="W2843">
        <f t="shared" si="403"/>
        <v>13</v>
      </c>
    </row>
    <row r="2844" spans="1:23" ht="45" x14ac:dyDescent="0.25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f t="shared" si="404"/>
        <v>41811.25</v>
      </c>
      <c r="K2844">
        <v>1401058295</v>
      </c>
      <c r="L2844" s="14">
        <f t="shared" si="396"/>
        <v>41784.744155092594</v>
      </c>
      <c r="M2844" s="13">
        <f t="shared" si="397"/>
        <v>2014</v>
      </c>
      <c r="N2844" t="b">
        <v>0</v>
      </c>
      <c r="O2844">
        <v>0</v>
      </c>
      <c r="P2844" t="b">
        <v>0</v>
      </c>
      <c r="Q2844" t="s">
        <v>8270</v>
      </c>
      <c r="R2844" s="6">
        <f t="shared" si="398"/>
        <v>-1</v>
      </c>
      <c r="S2844" s="10" t="e">
        <f t="shared" si="399"/>
        <v>#DIV/0!</v>
      </c>
      <c r="T2844" t="str">
        <f t="shared" si="400"/>
        <v>theater/</v>
      </c>
      <c r="U2844" t="str">
        <f t="shared" si="401"/>
        <v>plays</v>
      </c>
      <c r="V2844">
        <f t="shared" si="402"/>
        <v>8</v>
      </c>
      <c r="W2844">
        <f t="shared" si="403"/>
        <v>13</v>
      </c>
    </row>
    <row r="2845" spans="1:23" ht="45" x14ac:dyDescent="0.25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f t="shared" si="404"/>
        <v>42533.958333333336</v>
      </c>
      <c r="K2845">
        <v>1462210950</v>
      </c>
      <c r="L2845" s="14">
        <f t="shared" si="396"/>
        <v>42492.529513888883</v>
      </c>
      <c r="M2845" s="13">
        <f t="shared" si="397"/>
        <v>2016</v>
      </c>
      <c r="N2845" t="b">
        <v>0</v>
      </c>
      <c r="O2845">
        <v>0</v>
      </c>
      <c r="P2845" t="b">
        <v>0</v>
      </c>
      <c r="Q2845" t="s">
        <v>8270</v>
      </c>
      <c r="R2845" s="6">
        <f t="shared" si="398"/>
        <v>-1</v>
      </c>
      <c r="S2845" s="10" t="e">
        <f t="shared" si="399"/>
        <v>#DIV/0!</v>
      </c>
      <c r="T2845" t="str">
        <f t="shared" si="400"/>
        <v>theater/</v>
      </c>
      <c r="U2845" t="str">
        <f t="shared" si="401"/>
        <v>plays</v>
      </c>
      <c r="V2845">
        <f t="shared" si="402"/>
        <v>8</v>
      </c>
      <c r="W2845">
        <f t="shared" si="403"/>
        <v>13</v>
      </c>
    </row>
    <row r="2846" spans="1:23" ht="45" x14ac:dyDescent="0.25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f t="shared" si="404"/>
        <v>42739.337731481479</v>
      </c>
      <c r="K2846">
        <v>1480943180</v>
      </c>
      <c r="L2846" s="14">
        <f t="shared" si="396"/>
        <v>42709.337731481479</v>
      </c>
      <c r="M2846" s="13">
        <f t="shared" si="397"/>
        <v>2016</v>
      </c>
      <c r="N2846" t="b">
        <v>0</v>
      </c>
      <c r="O2846">
        <v>1</v>
      </c>
      <c r="P2846" t="b">
        <v>0</v>
      </c>
      <c r="Q2846" t="s">
        <v>8270</v>
      </c>
      <c r="R2846" s="6">
        <f t="shared" si="398"/>
        <v>-0.94545454545454544</v>
      </c>
      <c r="S2846" s="10">
        <f t="shared" si="399"/>
        <v>30</v>
      </c>
      <c r="T2846" t="str">
        <f t="shared" si="400"/>
        <v>theater/</v>
      </c>
      <c r="U2846" t="str">
        <f t="shared" si="401"/>
        <v>plays</v>
      </c>
      <c r="V2846">
        <f t="shared" si="402"/>
        <v>8</v>
      </c>
      <c r="W2846">
        <f t="shared" si="403"/>
        <v>13</v>
      </c>
    </row>
    <row r="2847" spans="1:23" ht="45" x14ac:dyDescent="0.25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f t="shared" si="404"/>
        <v>42162.808252314811</v>
      </c>
      <c r="K2847">
        <v>1428539033</v>
      </c>
      <c r="L2847" s="14">
        <f t="shared" si="396"/>
        <v>42102.808252314811</v>
      </c>
      <c r="M2847" s="13">
        <f t="shared" si="397"/>
        <v>2015</v>
      </c>
      <c r="N2847" t="b">
        <v>0</v>
      </c>
      <c r="O2847">
        <v>39</v>
      </c>
      <c r="P2847" t="b">
        <v>0</v>
      </c>
      <c r="Q2847" t="s">
        <v>8270</v>
      </c>
      <c r="R2847" s="6">
        <f t="shared" si="398"/>
        <v>-0.68453333333333333</v>
      </c>
      <c r="S2847" s="10">
        <f t="shared" si="399"/>
        <v>60.666666666666664</v>
      </c>
      <c r="T2847" t="str">
        <f t="shared" si="400"/>
        <v>theater/</v>
      </c>
      <c r="U2847" t="str">
        <f t="shared" si="401"/>
        <v>plays</v>
      </c>
      <c r="V2847">
        <f t="shared" si="402"/>
        <v>8</v>
      </c>
      <c r="W2847">
        <f t="shared" si="403"/>
        <v>13</v>
      </c>
    </row>
    <row r="2848" spans="1:23" ht="45" x14ac:dyDescent="0.25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f t="shared" si="404"/>
        <v>42153.483726851853</v>
      </c>
      <c r="K2848">
        <v>1429029394</v>
      </c>
      <c r="L2848" s="14">
        <f t="shared" si="396"/>
        <v>42108.483726851853</v>
      </c>
      <c r="M2848" s="13">
        <f t="shared" si="397"/>
        <v>2015</v>
      </c>
      <c r="N2848" t="b">
        <v>0</v>
      </c>
      <c r="O2848">
        <v>0</v>
      </c>
      <c r="P2848" t="b">
        <v>0</v>
      </c>
      <c r="Q2848" t="s">
        <v>8270</v>
      </c>
      <c r="R2848" s="6">
        <f t="shared" si="398"/>
        <v>-1</v>
      </c>
      <c r="S2848" s="10" t="e">
        <f t="shared" si="399"/>
        <v>#DIV/0!</v>
      </c>
      <c r="T2848" t="str">
        <f t="shared" si="400"/>
        <v>theater/</v>
      </c>
      <c r="U2848" t="str">
        <f t="shared" si="401"/>
        <v>plays</v>
      </c>
      <c r="V2848">
        <f t="shared" si="402"/>
        <v>8</v>
      </c>
      <c r="W2848">
        <f t="shared" si="403"/>
        <v>13</v>
      </c>
    </row>
    <row r="2849" spans="1:23" ht="45" x14ac:dyDescent="0.25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f t="shared" si="404"/>
        <v>42513.597974537035</v>
      </c>
      <c r="K2849">
        <v>1458847265</v>
      </c>
      <c r="L2849" s="14">
        <f t="shared" si="396"/>
        <v>42453.597974537035</v>
      </c>
      <c r="M2849" s="13">
        <f t="shared" si="397"/>
        <v>2016</v>
      </c>
      <c r="N2849" t="b">
        <v>0</v>
      </c>
      <c r="O2849">
        <v>0</v>
      </c>
      <c r="P2849" t="b">
        <v>0</v>
      </c>
      <c r="Q2849" t="s">
        <v>8270</v>
      </c>
      <c r="R2849" s="6">
        <f t="shared" si="398"/>
        <v>-1</v>
      </c>
      <c r="S2849" s="10" t="e">
        <f t="shared" si="399"/>
        <v>#DIV/0!</v>
      </c>
      <c r="T2849" t="str">
        <f t="shared" si="400"/>
        <v>theater/</v>
      </c>
      <c r="U2849" t="str">
        <f t="shared" si="401"/>
        <v>plays</v>
      </c>
      <c r="V2849">
        <f t="shared" si="402"/>
        <v>8</v>
      </c>
      <c r="W2849">
        <f t="shared" si="403"/>
        <v>13</v>
      </c>
    </row>
    <row r="2850" spans="1:23" ht="45" x14ac:dyDescent="0.25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f t="shared" si="404"/>
        <v>42153.440497685187</v>
      </c>
      <c r="K2850">
        <v>1430321659</v>
      </c>
      <c r="L2850" s="14">
        <f t="shared" si="396"/>
        <v>42123.440497685187</v>
      </c>
      <c r="M2850" s="13">
        <f t="shared" si="397"/>
        <v>2015</v>
      </c>
      <c r="N2850" t="b">
        <v>0</v>
      </c>
      <c r="O2850">
        <v>3</v>
      </c>
      <c r="P2850" t="b">
        <v>0</v>
      </c>
      <c r="Q2850" t="s">
        <v>8270</v>
      </c>
      <c r="R2850" s="6">
        <f t="shared" si="398"/>
        <v>-0.998</v>
      </c>
      <c r="S2850" s="10">
        <f t="shared" si="399"/>
        <v>23.333333333333332</v>
      </c>
      <c r="T2850" t="str">
        <f t="shared" si="400"/>
        <v>theater/</v>
      </c>
      <c r="U2850" t="str">
        <f t="shared" si="401"/>
        <v>plays</v>
      </c>
      <c r="V2850">
        <f t="shared" si="402"/>
        <v>8</v>
      </c>
      <c r="W2850">
        <f t="shared" si="403"/>
        <v>13</v>
      </c>
    </row>
    <row r="2851" spans="1:23" ht="45" x14ac:dyDescent="0.25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f t="shared" si="404"/>
        <v>42483.219907407409</v>
      </c>
      <c r="K2851">
        <v>1458814600</v>
      </c>
      <c r="L2851" s="14">
        <f t="shared" si="396"/>
        <v>42453.219907407409</v>
      </c>
      <c r="M2851" s="13">
        <f t="shared" si="397"/>
        <v>2016</v>
      </c>
      <c r="N2851" t="b">
        <v>0</v>
      </c>
      <c r="O2851">
        <v>1</v>
      </c>
      <c r="P2851" t="b">
        <v>0</v>
      </c>
      <c r="Q2851" t="s">
        <v>8270</v>
      </c>
      <c r="R2851" s="6">
        <f t="shared" si="398"/>
        <v>-0.99</v>
      </c>
      <c r="S2851" s="10">
        <f t="shared" si="399"/>
        <v>5</v>
      </c>
      <c r="T2851" t="str">
        <f t="shared" si="400"/>
        <v>theater/</v>
      </c>
      <c r="U2851" t="str">
        <f t="shared" si="401"/>
        <v>plays</v>
      </c>
      <c r="V2851">
        <f t="shared" si="402"/>
        <v>8</v>
      </c>
      <c r="W2851">
        <f t="shared" si="403"/>
        <v>13</v>
      </c>
    </row>
    <row r="2852" spans="1:23" ht="45" x14ac:dyDescent="0.25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f t="shared" si="404"/>
        <v>41887.798738425925</v>
      </c>
      <c r="K2852">
        <v>1407370211</v>
      </c>
      <c r="L2852" s="14">
        <f t="shared" si="396"/>
        <v>41857.798738425925</v>
      </c>
      <c r="M2852" s="13">
        <f t="shared" si="397"/>
        <v>2014</v>
      </c>
      <c r="N2852" t="b">
        <v>0</v>
      </c>
      <c r="O2852">
        <v>13</v>
      </c>
      <c r="P2852" t="b">
        <v>0</v>
      </c>
      <c r="Q2852" t="s">
        <v>8270</v>
      </c>
      <c r="R2852" s="6">
        <f t="shared" si="398"/>
        <v>-0.96112500000000001</v>
      </c>
      <c r="S2852" s="10">
        <f t="shared" si="399"/>
        <v>23.923076923076923</v>
      </c>
      <c r="T2852" t="str">
        <f t="shared" si="400"/>
        <v>theater/</v>
      </c>
      <c r="U2852" t="str">
        <f t="shared" si="401"/>
        <v>plays</v>
      </c>
      <c r="V2852">
        <f t="shared" si="402"/>
        <v>8</v>
      </c>
      <c r="W2852">
        <f t="shared" si="403"/>
        <v>13</v>
      </c>
    </row>
    <row r="2853" spans="1:23" ht="45" x14ac:dyDescent="0.25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f t="shared" si="404"/>
        <v>42398.761805555558</v>
      </c>
      <c r="K2853">
        <v>1453334629</v>
      </c>
      <c r="L2853" s="14">
        <f t="shared" si="396"/>
        <v>42389.794317129628</v>
      </c>
      <c r="M2853" s="13">
        <f t="shared" si="397"/>
        <v>2016</v>
      </c>
      <c r="N2853" t="b">
        <v>0</v>
      </c>
      <c r="O2853">
        <v>0</v>
      </c>
      <c r="P2853" t="b">
        <v>0</v>
      </c>
      <c r="Q2853" t="s">
        <v>8270</v>
      </c>
      <c r="R2853" s="6">
        <f t="shared" si="398"/>
        <v>-1</v>
      </c>
      <c r="S2853" s="10" t="e">
        <f t="shared" si="399"/>
        <v>#DIV/0!</v>
      </c>
      <c r="T2853" t="str">
        <f t="shared" si="400"/>
        <v>theater/</v>
      </c>
      <c r="U2853" t="str">
        <f t="shared" si="401"/>
        <v>plays</v>
      </c>
      <c r="V2853">
        <f t="shared" si="402"/>
        <v>8</v>
      </c>
      <c r="W2853">
        <f t="shared" si="403"/>
        <v>13</v>
      </c>
    </row>
    <row r="2854" spans="1:23" ht="45" x14ac:dyDescent="0.25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f t="shared" si="404"/>
        <v>41810.836840277778</v>
      </c>
      <c r="K2854">
        <v>1400720703</v>
      </c>
      <c r="L2854" s="14">
        <f t="shared" si="396"/>
        <v>41780.836840277778</v>
      </c>
      <c r="M2854" s="13">
        <f t="shared" si="397"/>
        <v>2014</v>
      </c>
      <c r="N2854" t="b">
        <v>0</v>
      </c>
      <c r="O2854">
        <v>6</v>
      </c>
      <c r="P2854" t="b">
        <v>0</v>
      </c>
      <c r="Q2854" t="s">
        <v>8270</v>
      </c>
      <c r="R2854" s="6">
        <f t="shared" si="398"/>
        <v>-0.98099999999999998</v>
      </c>
      <c r="S2854" s="10">
        <f t="shared" si="399"/>
        <v>15.833333333333334</v>
      </c>
      <c r="T2854" t="str">
        <f t="shared" si="400"/>
        <v>theater/</v>
      </c>
      <c r="U2854" t="str">
        <f t="shared" si="401"/>
        <v>plays</v>
      </c>
      <c r="V2854">
        <f t="shared" si="402"/>
        <v>8</v>
      </c>
      <c r="W2854">
        <f t="shared" si="403"/>
        <v>13</v>
      </c>
    </row>
    <row r="2855" spans="1:23" ht="45" x14ac:dyDescent="0.25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f t="shared" si="404"/>
        <v>41895.98260416666</v>
      </c>
      <c r="K2855">
        <v>1405485297</v>
      </c>
      <c r="L2855" s="14">
        <f t="shared" si="396"/>
        <v>41835.98260416666</v>
      </c>
      <c r="M2855" s="13">
        <f t="shared" si="397"/>
        <v>2014</v>
      </c>
      <c r="N2855" t="b">
        <v>0</v>
      </c>
      <c r="O2855">
        <v>0</v>
      </c>
      <c r="P2855" t="b">
        <v>0</v>
      </c>
      <c r="Q2855" t="s">
        <v>8270</v>
      </c>
      <c r="R2855" s="6">
        <f t="shared" si="398"/>
        <v>-1</v>
      </c>
      <c r="S2855" s="10" t="e">
        <f t="shared" si="399"/>
        <v>#DIV/0!</v>
      </c>
      <c r="T2855" t="str">
        <f t="shared" si="400"/>
        <v>theater/</v>
      </c>
      <c r="U2855" t="str">
        <f t="shared" si="401"/>
        <v>plays</v>
      </c>
      <c r="V2855">
        <f t="shared" si="402"/>
        <v>8</v>
      </c>
      <c r="W2855">
        <f t="shared" si="403"/>
        <v>13</v>
      </c>
    </row>
    <row r="2856" spans="1:23" ht="30" x14ac:dyDescent="0.25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f t="shared" si="404"/>
        <v>42131.508321759255</v>
      </c>
      <c r="K2856">
        <v>1429290719</v>
      </c>
      <c r="L2856" s="14">
        <f t="shared" si="396"/>
        <v>42111.508321759255</v>
      </c>
      <c r="M2856" s="13">
        <f t="shared" si="397"/>
        <v>2015</v>
      </c>
      <c r="N2856" t="b">
        <v>0</v>
      </c>
      <c r="O2856">
        <v>14</v>
      </c>
      <c r="P2856" t="b">
        <v>0</v>
      </c>
      <c r="Q2856" t="s">
        <v>8270</v>
      </c>
      <c r="R2856" s="6">
        <f t="shared" si="398"/>
        <v>-0.58299999999999996</v>
      </c>
      <c r="S2856" s="10">
        <f t="shared" si="399"/>
        <v>29.785714285714285</v>
      </c>
      <c r="T2856" t="str">
        <f t="shared" si="400"/>
        <v>theater/</v>
      </c>
      <c r="U2856" t="str">
        <f t="shared" si="401"/>
        <v>plays</v>
      </c>
      <c r="V2856">
        <f t="shared" si="402"/>
        <v>8</v>
      </c>
      <c r="W2856">
        <f t="shared" si="403"/>
        <v>13</v>
      </c>
    </row>
    <row r="2857" spans="1:23" ht="45" x14ac:dyDescent="0.25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f t="shared" si="404"/>
        <v>42398.773611111108</v>
      </c>
      <c r="K2857">
        <v>1451607071</v>
      </c>
      <c r="L2857" s="14">
        <f t="shared" si="396"/>
        <v>42369.799432870372</v>
      </c>
      <c r="M2857" s="13">
        <f t="shared" si="397"/>
        <v>2015</v>
      </c>
      <c r="N2857" t="b">
        <v>0</v>
      </c>
      <c r="O2857">
        <v>5</v>
      </c>
      <c r="P2857" t="b">
        <v>0</v>
      </c>
      <c r="Q2857" t="s">
        <v>8270</v>
      </c>
      <c r="R2857" s="6">
        <f t="shared" si="398"/>
        <v>-0.5</v>
      </c>
      <c r="S2857" s="10">
        <f t="shared" si="399"/>
        <v>60</v>
      </c>
      <c r="T2857" t="str">
        <f t="shared" si="400"/>
        <v>theater/</v>
      </c>
      <c r="U2857" t="str">
        <f t="shared" si="401"/>
        <v>plays</v>
      </c>
      <c r="V2857">
        <f t="shared" si="402"/>
        <v>8</v>
      </c>
      <c r="W2857">
        <f t="shared" si="403"/>
        <v>13</v>
      </c>
    </row>
    <row r="2858" spans="1:23" ht="45" x14ac:dyDescent="0.25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f t="shared" si="404"/>
        <v>42224.69027777778</v>
      </c>
      <c r="K2858">
        <v>1433897647</v>
      </c>
      <c r="L2858" s="14">
        <f t="shared" si="396"/>
        <v>42164.829247685186</v>
      </c>
      <c r="M2858" s="13">
        <f t="shared" si="397"/>
        <v>2015</v>
      </c>
      <c r="N2858" t="b">
        <v>0</v>
      </c>
      <c r="O2858">
        <v>6</v>
      </c>
      <c r="P2858" t="b">
        <v>0</v>
      </c>
      <c r="Q2858" t="s">
        <v>8270</v>
      </c>
      <c r="R2858" s="6">
        <f t="shared" si="398"/>
        <v>-0.95133333333333336</v>
      </c>
      <c r="S2858" s="10">
        <f t="shared" si="399"/>
        <v>24.333333333333332</v>
      </c>
      <c r="T2858" t="str">
        <f t="shared" si="400"/>
        <v>theater/</v>
      </c>
      <c r="U2858" t="str">
        <f t="shared" si="401"/>
        <v>plays</v>
      </c>
      <c r="V2858">
        <f t="shared" si="402"/>
        <v>8</v>
      </c>
      <c r="W2858">
        <f t="shared" si="403"/>
        <v>13</v>
      </c>
    </row>
    <row r="2859" spans="1:23" ht="60" x14ac:dyDescent="0.25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f t="shared" si="404"/>
        <v>42786.541666666664</v>
      </c>
      <c r="K2859">
        <v>1482444295</v>
      </c>
      <c r="L2859" s="14">
        <f t="shared" si="396"/>
        <v>42726.711747685178</v>
      </c>
      <c r="M2859" s="13">
        <f t="shared" si="397"/>
        <v>2016</v>
      </c>
      <c r="N2859" t="b">
        <v>0</v>
      </c>
      <c r="O2859">
        <v>15</v>
      </c>
      <c r="P2859" t="b">
        <v>0</v>
      </c>
      <c r="Q2859" t="s">
        <v>8270</v>
      </c>
      <c r="R2859" s="6">
        <f t="shared" si="398"/>
        <v>-0.80263157894736847</v>
      </c>
      <c r="S2859" s="10">
        <f t="shared" si="399"/>
        <v>500</v>
      </c>
      <c r="T2859" t="str">
        <f t="shared" si="400"/>
        <v>theater/</v>
      </c>
      <c r="U2859" t="str">
        <f t="shared" si="401"/>
        <v>plays</v>
      </c>
      <c r="V2859">
        <f t="shared" si="402"/>
        <v>8</v>
      </c>
      <c r="W2859">
        <f t="shared" si="403"/>
        <v>13</v>
      </c>
    </row>
    <row r="2860" spans="1:23" ht="45" x14ac:dyDescent="0.25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f t="shared" si="404"/>
        <v>41978.269444444442</v>
      </c>
      <c r="K2860">
        <v>1415711095</v>
      </c>
      <c r="L2860" s="14">
        <f t="shared" si="396"/>
        <v>41954.336747685178</v>
      </c>
      <c r="M2860" s="13">
        <f t="shared" si="397"/>
        <v>2014</v>
      </c>
      <c r="N2860" t="b">
        <v>0</v>
      </c>
      <c r="O2860">
        <v>0</v>
      </c>
      <c r="P2860" t="b">
        <v>0</v>
      </c>
      <c r="Q2860" t="s">
        <v>8270</v>
      </c>
      <c r="R2860" s="6">
        <f t="shared" si="398"/>
        <v>-1</v>
      </c>
      <c r="S2860" s="10" t="e">
        <f t="shared" si="399"/>
        <v>#DIV/0!</v>
      </c>
      <c r="T2860" t="str">
        <f t="shared" si="400"/>
        <v>theater/</v>
      </c>
      <c r="U2860" t="str">
        <f t="shared" si="401"/>
        <v>plays</v>
      </c>
      <c r="V2860">
        <f t="shared" si="402"/>
        <v>8</v>
      </c>
      <c r="W2860">
        <f t="shared" si="403"/>
        <v>13</v>
      </c>
    </row>
    <row r="2861" spans="1:23" ht="30" x14ac:dyDescent="0.25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f t="shared" si="404"/>
        <v>42293.153981481482</v>
      </c>
      <c r="K2861">
        <v>1439800904</v>
      </c>
      <c r="L2861" s="14">
        <f t="shared" si="396"/>
        <v>42233.153981481482</v>
      </c>
      <c r="M2861" s="13">
        <f t="shared" si="397"/>
        <v>2015</v>
      </c>
      <c r="N2861" t="b">
        <v>0</v>
      </c>
      <c r="O2861">
        <v>1</v>
      </c>
      <c r="P2861" t="b">
        <v>0</v>
      </c>
      <c r="Q2861" t="s">
        <v>8270</v>
      </c>
      <c r="R2861" s="6">
        <f t="shared" si="398"/>
        <v>-0.98250000000000004</v>
      </c>
      <c r="S2861" s="10">
        <f t="shared" si="399"/>
        <v>35</v>
      </c>
      <c r="T2861" t="str">
        <f t="shared" si="400"/>
        <v>theater/</v>
      </c>
      <c r="U2861" t="str">
        <f t="shared" si="401"/>
        <v>plays</v>
      </c>
      <c r="V2861">
        <f t="shared" si="402"/>
        <v>8</v>
      </c>
      <c r="W2861">
        <f t="shared" si="403"/>
        <v>13</v>
      </c>
    </row>
    <row r="2862" spans="1:23" ht="45" x14ac:dyDescent="0.25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f t="shared" si="404"/>
        <v>42540.592314814814</v>
      </c>
      <c r="K2862">
        <v>1461179576</v>
      </c>
      <c r="L2862" s="14">
        <f t="shared" si="396"/>
        <v>42480.592314814814</v>
      </c>
      <c r="M2862" s="13">
        <f t="shared" si="397"/>
        <v>2016</v>
      </c>
      <c r="N2862" t="b">
        <v>0</v>
      </c>
      <c r="O2862">
        <v>9</v>
      </c>
      <c r="P2862" t="b">
        <v>0</v>
      </c>
      <c r="Q2862" t="s">
        <v>8270</v>
      </c>
      <c r="R2862" s="6">
        <f t="shared" si="398"/>
        <v>-0.9335</v>
      </c>
      <c r="S2862" s="10">
        <f t="shared" si="399"/>
        <v>29.555555555555557</v>
      </c>
      <c r="T2862" t="str">
        <f t="shared" si="400"/>
        <v>theater/</v>
      </c>
      <c r="U2862" t="str">
        <f t="shared" si="401"/>
        <v>plays</v>
      </c>
      <c r="V2862">
        <f t="shared" si="402"/>
        <v>8</v>
      </c>
      <c r="W2862">
        <f t="shared" si="403"/>
        <v>13</v>
      </c>
    </row>
    <row r="2863" spans="1:23" ht="45" x14ac:dyDescent="0.25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f t="shared" si="404"/>
        <v>42271.3825</v>
      </c>
      <c r="K2863">
        <v>1441894248</v>
      </c>
      <c r="L2863" s="14">
        <f t="shared" si="396"/>
        <v>42257.3825</v>
      </c>
      <c r="M2863" s="13">
        <f t="shared" si="397"/>
        <v>2015</v>
      </c>
      <c r="N2863" t="b">
        <v>0</v>
      </c>
      <c r="O2863">
        <v>3</v>
      </c>
      <c r="P2863" t="b">
        <v>0</v>
      </c>
      <c r="Q2863" t="s">
        <v>8270</v>
      </c>
      <c r="R2863" s="6">
        <f t="shared" si="398"/>
        <v>-0.68</v>
      </c>
      <c r="S2863" s="10">
        <f t="shared" si="399"/>
        <v>26.666666666666668</v>
      </c>
      <c r="T2863" t="str">
        <f t="shared" si="400"/>
        <v>theater/</v>
      </c>
      <c r="U2863" t="str">
        <f t="shared" si="401"/>
        <v>plays</v>
      </c>
      <c r="V2863">
        <f t="shared" si="402"/>
        <v>8</v>
      </c>
      <c r="W2863">
        <f t="shared" si="403"/>
        <v>13</v>
      </c>
    </row>
    <row r="2864" spans="1:23" ht="45" x14ac:dyDescent="0.25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f t="shared" si="404"/>
        <v>41814.581354166665</v>
      </c>
      <c r="K2864">
        <v>1401044229</v>
      </c>
      <c r="L2864" s="14">
        <f t="shared" si="396"/>
        <v>41784.581354166665</v>
      </c>
      <c r="M2864" s="13">
        <f t="shared" si="397"/>
        <v>2014</v>
      </c>
      <c r="N2864" t="b">
        <v>0</v>
      </c>
      <c r="O2864">
        <v>3</v>
      </c>
      <c r="P2864" t="b">
        <v>0</v>
      </c>
      <c r="Q2864" t="s">
        <v>8270</v>
      </c>
      <c r="R2864" s="6">
        <f t="shared" si="398"/>
        <v>-0.99566929133858273</v>
      </c>
      <c r="S2864" s="10">
        <f t="shared" si="399"/>
        <v>18.333333333333332</v>
      </c>
      <c r="T2864" t="str">
        <f t="shared" si="400"/>
        <v>theater/</v>
      </c>
      <c r="U2864" t="str">
        <f t="shared" si="401"/>
        <v>plays</v>
      </c>
      <c r="V2864">
        <f t="shared" si="402"/>
        <v>8</v>
      </c>
      <c r="W2864">
        <f t="shared" si="403"/>
        <v>13</v>
      </c>
    </row>
    <row r="2865" spans="1:23" ht="45" x14ac:dyDescent="0.25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f t="shared" si="404"/>
        <v>41891.46670138889</v>
      </c>
      <c r="K2865">
        <v>1405095123</v>
      </c>
      <c r="L2865" s="14">
        <f t="shared" si="396"/>
        <v>41831.46670138889</v>
      </c>
      <c r="M2865" s="13">
        <f t="shared" si="397"/>
        <v>2014</v>
      </c>
      <c r="N2865" t="b">
        <v>0</v>
      </c>
      <c r="O2865">
        <v>1</v>
      </c>
      <c r="P2865" t="b">
        <v>0</v>
      </c>
      <c r="Q2865" t="s">
        <v>8270</v>
      </c>
      <c r="R2865" s="6">
        <f t="shared" si="398"/>
        <v>-0.99960000000000004</v>
      </c>
      <c r="S2865" s="10">
        <f t="shared" si="399"/>
        <v>20</v>
      </c>
      <c r="T2865" t="str">
        <f t="shared" si="400"/>
        <v>theater/</v>
      </c>
      <c r="U2865" t="str">
        <f t="shared" si="401"/>
        <v>plays</v>
      </c>
      <c r="V2865">
        <f t="shared" si="402"/>
        <v>8</v>
      </c>
      <c r="W2865">
        <f t="shared" si="403"/>
        <v>13</v>
      </c>
    </row>
    <row r="2866" spans="1:23" x14ac:dyDescent="0.25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f t="shared" si="404"/>
        <v>42202.345833333333</v>
      </c>
      <c r="K2866">
        <v>1434552207</v>
      </c>
      <c r="L2866" s="14">
        <f t="shared" si="396"/>
        <v>42172.405173611107</v>
      </c>
      <c r="M2866" s="13">
        <f t="shared" si="397"/>
        <v>2015</v>
      </c>
      <c r="N2866" t="b">
        <v>0</v>
      </c>
      <c r="O2866">
        <v>3</v>
      </c>
      <c r="P2866" t="b">
        <v>0</v>
      </c>
      <c r="Q2866" t="s">
        <v>8270</v>
      </c>
      <c r="R2866" s="6">
        <f t="shared" si="398"/>
        <v>-0.98399999999999999</v>
      </c>
      <c r="S2866" s="10">
        <f t="shared" si="399"/>
        <v>13.333333333333334</v>
      </c>
      <c r="T2866" t="str">
        <f t="shared" si="400"/>
        <v>theater/</v>
      </c>
      <c r="U2866" t="str">
        <f t="shared" si="401"/>
        <v>plays</v>
      </c>
      <c r="V2866">
        <f t="shared" si="402"/>
        <v>8</v>
      </c>
      <c r="W2866">
        <f t="shared" si="403"/>
        <v>13</v>
      </c>
    </row>
    <row r="2867" spans="1:23" ht="45" x14ac:dyDescent="0.25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f t="shared" si="404"/>
        <v>42009.905775462961</v>
      </c>
      <c r="K2867">
        <v>1415328259</v>
      </c>
      <c r="L2867" s="14">
        <f t="shared" si="396"/>
        <v>41949.905775462961</v>
      </c>
      <c r="M2867" s="13">
        <f t="shared" si="397"/>
        <v>2014</v>
      </c>
      <c r="N2867" t="b">
        <v>0</v>
      </c>
      <c r="O2867">
        <v>0</v>
      </c>
      <c r="P2867" t="b">
        <v>0</v>
      </c>
      <c r="Q2867" t="s">
        <v>8270</v>
      </c>
      <c r="R2867" s="6">
        <f t="shared" si="398"/>
        <v>-1</v>
      </c>
      <c r="S2867" s="10" t="e">
        <f t="shared" si="399"/>
        <v>#DIV/0!</v>
      </c>
      <c r="T2867" t="str">
        <f t="shared" si="400"/>
        <v>theater/</v>
      </c>
      <c r="U2867" t="str">
        <f t="shared" si="401"/>
        <v>plays</v>
      </c>
      <c r="V2867">
        <f t="shared" si="402"/>
        <v>8</v>
      </c>
      <c r="W2867">
        <f t="shared" si="403"/>
        <v>13</v>
      </c>
    </row>
    <row r="2868" spans="1:23" ht="45" x14ac:dyDescent="0.25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f t="shared" si="404"/>
        <v>42657.708333333336</v>
      </c>
      <c r="K2868">
        <v>1473893721</v>
      </c>
      <c r="L2868" s="14">
        <f t="shared" si="396"/>
        <v>42627.746770833335</v>
      </c>
      <c r="M2868" s="13">
        <f t="shared" si="397"/>
        <v>2016</v>
      </c>
      <c r="N2868" t="b">
        <v>0</v>
      </c>
      <c r="O2868">
        <v>2</v>
      </c>
      <c r="P2868" t="b">
        <v>0</v>
      </c>
      <c r="Q2868" t="s">
        <v>8270</v>
      </c>
      <c r="R2868" s="6">
        <f t="shared" si="398"/>
        <v>-0.99099999999999999</v>
      </c>
      <c r="S2868" s="10">
        <f t="shared" si="399"/>
        <v>22.5</v>
      </c>
      <c r="T2868" t="str">
        <f t="shared" si="400"/>
        <v>theater/</v>
      </c>
      <c r="U2868" t="str">
        <f t="shared" si="401"/>
        <v>plays</v>
      </c>
      <c r="V2868">
        <f t="shared" si="402"/>
        <v>8</v>
      </c>
      <c r="W2868">
        <f t="shared" si="403"/>
        <v>13</v>
      </c>
    </row>
    <row r="2869" spans="1:23" ht="45" x14ac:dyDescent="0.25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f t="shared" si="404"/>
        <v>42554.958333333336</v>
      </c>
      <c r="K2869">
        <v>1465533672</v>
      </c>
      <c r="L2869" s="14">
        <f t="shared" si="396"/>
        <v>42530.986944444441</v>
      </c>
      <c r="M2869" s="13">
        <f t="shared" si="397"/>
        <v>2016</v>
      </c>
      <c r="N2869" t="b">
        <v>0</v>
      </c>
      <c r="O2869">
        <v>10</v>
      </c>
      <c r="P2869" t="b">
        <v>0</v>
      </c>
      <c r="Q2869" t="s">
        <v>8270</v>
      </c>
      <c r="R2869" s="6">
        <f t="shared" si="398"/>
        <v>-0.7984</v>
      </c>
      <c r="S2869" s="10">
        <f t="shared" si="399"/>
        <v>50.4</v>
      </c>
      <c r="T2869" t="str">
        <f t="shared" si="400"/>
        <v>theater/</v>
      </c>
      <c r="U2869" t="str">
        <f t="shared" si="401"/>
        <v>plays</v>
      </c>
      <c r="V2869">
        <f t="shared" si="402"/>
        <v>8</v>
      </c>
      <c r="W2869">
        <f t="shared" si="403"/>
        <v>13</v>
      </c>
    </row>
    <row r="2870" spans="1:23" ht="45" x14ac:dyDescent="0.25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f t="shared" si="404"/>
        <v>42648.618680555555</v>
      </c>
      <c r="K2870">
        <v>1473105054</v>
      </c>
      <c r="L2870" s="14">
        <f t="shared" si="396"/>
        <v>42618.618680555555</v>
      </c>
      <c r="M2870" s="13">
        <f t="shared" si="397"/>
        <v>2016</v>
      </c>
      <c r="N2870" t="b">
        <v>0</v>
      </c>
      <c r="O2870">
        <v>60</v>
      </c>
      <c r="P2870" t="b">
        <v>0</v>
      </c>
      <c r="Q2870" t="s">
        <v>8270</v>
      </c>
      <c r="R2870" s="6">
        <f t="shared" si="398"/>
        <v>-0.57988266666666666</v>
      </c>
      <c r="S2870" s="10">
        <f t="shared" si="399"/>
        <v>105.02933333333334</v>
      </c>
      <c r="T2870" t="str">
        <f t="shared" si="400"/>
        <v>theater/</v>
      </c>
      <c r="U2870" t="str">
        <f t="shared" si="401"/>
        <v>plays</v>
      </c>
      <c r="V2870">
        <f t="shared" si="402"/>
        <v>8</v>
      </c>
      <c r="W2870">
        <f t="shared" si="403"/>
        <v>13</v>
      </c>
    </row>
    <row r="2871" spans="1:23" ht="45" x14ac:dyDescent="0.25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f t="shared" si="404"/>
        <v>42570.385196759256</v>
      </c>
      <c r="K2871">
        <v>1466345681</v>
      </c>
      <c r="L2871" s="14">
        <f t="shared" si="396"/>
        <v>42540.385196759256</v>
      </c>
      <c r="M2871" s="13">
        <f t="shared" si="397"/>
        <v>2016</v>
      </c>
      <c r="N2871" t="b">
        <v>0</v>
      </c>
      <c r="O2871">
        <v>5</v>
      </c>
      <c r="P2871" t="b">
        <v>0</v>
      </c>
      <c r="Q2871" t="s">
        <v>8270</v>
      </c>
      <c r="R2871" s="6">
        <f t="shared" si="398"/>
        <v>-0.99114999999999998</v>
      </c>
      <c r="S2871" s="10">
        <f t="shared" si="399"/>
        <v>35.4</v>
      </c>
      <c r="T2871" t="str">
        <f t="shared" si="400"/>
        <v>theater/</v>
      </c>
      <c r="U2871" t="str">
        <f t="shared" si="401"/>
        <v>plays</v>
      </c>
      <c r="V2871">
        <f t="shared" si="402"/>
        <v>8</v>
      </c>
      <c r="W2871">
        <f t="shared" si="403"/>
        <v>13</v>
      </c>
    </row>
    <row r="2872" spans="1:23" ht="45" x14ac:dyDescent="0.25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f t="shared" si="404"/>
        <v>41775.981076388889</v>
      </c>
      <c r="K2872">
        <v>1397709165</v>
      </c>
      <c r="L2872" s="14">
        <f t="shared" si="396"/>
        <v>41745.981076388889</v>
      </c>
      <c r="M2872" s="13">
        <f t="shared" si="397"/>
        <v>2014</v>
      </c>
      <c r="N2872" t="b">
        <v>0</v>
      </c>
      <c r="O2872">
        <v>9</v>
      </c>
      <c r="P2872" t="b">
        <v>0</v>
      </c>
      <c r="Q2872" t="s">
        <v>8270</v>
      </c>
      <c r="R2872" s="6">
        <f t="shared" si="398"/>
        <v>-0.85</v>
      </c>
      <c r="S2872" s="10">
        <f t="shared" si="399"/>
        <v>83.333333333333329</v>
      </c>
      <c r="T2872" t="str">
        <f t="shared" si="400"/>
        <v>theater/</v>
      </c>
      <c r="U2872" t="str">
        <f t="shared" si="401"/>
        <v>plays</v>
      </c>
      <c r="V2872">
        <f t="shared" si="402"/>
        <v>8</v>
      </c>
      <c r="W2872">
        <f t="shared" si="403"/>
        <v>13</v>
      </c>
    </row>
    <row r="2873" spans="1:23" ht="45" x14ac:dyDescent="0.25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f t="shared" si="404"/>
        <v>41994.530243055553</v>
      </c>
      <c r="K2873">
        <v>1417455813</v>
      </c>
      <c r="L2873" s="14">
        <f t="shared" si="396"/>
        <v>41974.530243055553</v>
      </c>
      <c r="M2873" s="13">
        <f t="shared" si="397"/>
        <v>2014</v>
      </c>
      <c r="N2873" t="b">
        <v>0</v>
      </c>
      <c r="O2873">
        <v>13</v>
      </c>
      <c r="P2873" t="b">
        <v>0</v>
      </c>
      <c r="Q2873" t="s">
        <v>8270</v>
      </c>
      <c r="R2873" s="6">
        <f t="shared" si="398"/>
        <v>-0.95330000000000004</v>
      </c>
      <c r="S2873" s="10">
        <f t="shared" si="399"/>
        <v>35.92307692307692</v>
      </c>
      <c r="T2873" t="str">
        <f t="shared" si="400"/>
        <v>theater/</v>
      </c>
      <c r="U2873" t="str">
        <f t="shared" si="401"/>
        <v>plays</v>
      </c>
      <c r="V2873">
        <f t="shared" si="402"/>
        <v>8</v>
      </c>
      <c r="W2873">
        <f t="shared" si="403"/>
        <v>13</v>
      </c>
    </row>
    <row r="2874" spans="1:23" ht="30" x14ac:dyDescent="0.25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f t="shared" si="404"/>
        <v>42174.907847222225</v>
      </c>
      <c r="K2874">
        <v>1429584438</v>
      </c>
      <c r="L2874" s="14">
        <f t="shared" si="396"/>
        <v>42114.907847222225</v>
      </c>
      <c r="M2874" s="13">
        <f t="shared" si="397"/>
        <v>2015</v>
      </c>
      <c r="N2874" t="b">
        <v>0</v>
      </c>
      <c r="O2874">
        <v>0</v>
      </c>
      <c r="P2874" t="b">
        <v>0</v>
      </c>
      <c r="Q2874" t="s">
        <v>8270</v>
      </c>
      <c r="R2874" s="6">
        <f t="shared" si="398"/>
        <v>-1</v>
      </c>
      <c r="S2874" s="10" t="e">
        <f t="shared" si="399"/>
        <v>#DIV/0!</v>
      </c>
      <c r="T2874" t="str">
        <f t="shared" si="400"/>
        <v>theater/</v>
      </c>
      <c r="U2874" t="str">
        <f t="shared" si="401"/>
        <v>plays</v>
      </c>
      <c r="V2874">
        <f t="shared" si="402"/>
        <v>8</v>
      </c>
      <c r="W2874">
        <f t="shared" si="403"/>
        <v>13</v>
      </c>
    </row>
    <row r="2875" spans="1:23" ht="45" x14ac:dyDescent="0.25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f t="shared" si="404"/>
        <v>42032.609155092585</v>
      </c>
      <c r="K2875">
        <v>1419881831</v>
      </c>
      <c r="L2875" s="14">
        <f t="shared" si="396"/>
        <v>42002.609155092585</v>
      </c>
      <c r="M2875" s="13">
        <f t="shared" si="397"/>
        <v>2014</v>
      </c>
      <c r="N2875" t="b">
        <v>0</v>
      </c>
      <c r="O2875">
        <v>8</v>
      </c>
      <c r="P2875" t="b">
        <v>0</v>
      </c>
      <c r="Q2875" t="s">
        <v>8270</v>
      </c>
      <c r="R2875" s="6">
        <f t="shared" si="398"/>
        <v>-0.61880000000000002</v>
      </c>
      <c r="S2875" s="10">
        <f t="shared" si="399"/>
        <v>119.125</v>
      </c>
      <c r="T2875" t="str">
        <f t="shared" si="400"/>
        <v>theater/</v>
      </c>
      <c r="U2875" t="str">
        <f t="shared" si="401"/>
        <v>plays</v>
      </c>
      <c r="V2875">
        <f t="shared" si="402"/>
        <v>8</v>
      </c>
      <c r="W2875">
        <f t="shared" si="403"/>
        <v>13</v>
      </c>
    </row>
    <row r="2876" spans="1:23" ht="45" x14ac:dyDescent="0.25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f t="shared" si="404"/>
        <v>42752.636412037034</v>
      </c>
      <c r="K2876">
        <v>1482092186</v>
      </c>
      <c r="L2876" s="14">
        <f t="shared" si="396"/>
        <v>42722.636412037034</v>
      </c>
      <c r="M2876" s="13">
        <f t="shared" si="397"/>
        <v>2016</v>
      </c>
      <c r="N2876" t="b">
        <v>0</v>
      </c>
      <c r="O2876">
        <v>3</v>
      </c>
      <c r="P2876" t="b">
        <v>0</v>
      </c>
      <c r="Q2876" t="s">
        <v>8270</v>
      </c>
      <c r="R2876" s="6">
        <f t="shared" si="398"/>
        <v>-0.94579999999999997</v>
      </c>
      <c r="S2876" s="10">
        <f t="shared" si="399"/>
        <v>90.333333333333329</v>
      </c>
      <c r="T2876" t="str">
        <f t="shared" si="400"/>
        <v>theater/</v>
      </c>
      <c r="U2876" t="str">
        <f t="shared" si="401"/>
        <v>plays</v>
      </c>
      <c r="V2876">
        <f t="shared" si="402"/>
        <v>8</v>
      </c>
      <c r="W2876">
        <f t="shared" si="403"/>
        <v>13</v>
      </c>
    </row>
    <row r="2877" spans="1:23" ht="45" x14ac:dyDescent="0.25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f t="shared" si="404"/>
        <v>42494.920057870368</v>
      </c>
      <c r="K2877">
        <v>1459825493</v>
      </c>
      <c r="L2877" s="14">
        <f t="shared" si="396"/>
        <v>42464.920057870368</v>
      </c>
      <c r="M2877" s="13">
        <f t="shared" si="397"/>
        <v>2016</v>
      </c>
      <c r="N2877" t="b">
        <v>0</v>
      </c>
      <c r="O2877">
        <v>3</v>
      </c>
      <c r="P2877" t="b">
        <v>0</v>
      </c>
      <c r="Q2877" t="s">
        <v>8270</v>
      </c>
      <c r="R2877" s="6">
        <f t="shared" si="398"/>
        <v>-0.99965000000000004</v>
      </c>
      <c r="S2877" s="10">
        <f t="shared" si="399"/>
        <v>2.3333333333333335</v>
      </c>
      <c r="T2877" t="str">
        <f t="shared" si="400"/>
        <v>theater/</v>
      </c>
      <c r="U2877" t="str">
        <f t="shared" si="401"/>
        <v>plays</v>
      </c>
      <c r="V2877">
        <f t="shared" si="402"/>
        <v>8</v>
      </c>
      <c r="W2877">
        <f t="shared" si="403"/>
        <v>13</v>
      </c>
    </row>
    <row r="2878" spans="1:23" ht="45" x14ac:dyDescent="0.25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f t="shared" si="404"/>
        <v>42201.535636574066</v>
      </c>
      <c r="K2878">
        <v>1434477079</v>
      </c>
      <c r="L2878" s="14">
        <f t="shared" si="396"/>
        <v>42171.535636574066</v>
      </c>
      <c r="M2878" s="13">
        <f t="shared" si="397"/>
        <v>2015</v>
      </c>
      <c r="N2878" t="b">
        <v>0</v>
      </c>
      <c r="O2878">
        <v>0</v>
      </c>
      <c r="P2878" t="b">
        <v>0</v>
      </c>
      <c r="Q2878" t="s">
        <v>8270</v>
      </c>
      <c r="R2878" s="6">
        <f t="shared" si="398"/>
        <v>-1</v>
      </c>
      <c r="S2878" s="10" t="e">
        <f t="shared" si="399"/>
        <v>#DIV/0!</v>
      </c>
      <c r="T2878" t="str">
        <f t="shared" si="400"/>
        <v>theater/</v>
      </c>
      <c r="U2878" t="str">
        <f t="shared" si="401"/>
        <v>plays</v>
      </c>
      <c r="V2878">
        <f t="shared" si="402"/>
        <v>8</v>
      </c>
      <c r="W2878">
        <f t="shared" si="403"/>
        <v>13</v>
      </c>
    </row>
    <row r="2879" spans="1:23" ht="45" x14ac:dyDescent="0.25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f t="shared" si="404"/>
        <v>42704.499999999993</v>
      </c>
      <c r="K2879">
        <v>1477781724</v>
      </c>
      <c r="L2879" s="14">
        <f t="shared" si="396"/>
        <v>42672.746805555558</v>
      </c>
      <c r="M2879" s="13">
        <f t="shared" si="397"/>
        <v>2016</v>
      </c>
      <c r="N2879" t="b">
        <v>0</v>
      </c>
      <c r="O2879">
        <v>6</v>
      </c>
      <c r="P2879" t="b">
        <v>0</v>
      </c>
      <c r="Q2879" t="s">
        <v>8270</v>
      </c>
      <c r="R2879" s="6">
        <f t="shared" si="398"/>
        <v>-0.89166666666666672</v>
      </c>
      <c r="S2879" s="10">
        <f t="shared" si="399"/>
        <v>108.33333333333333</v>
      </c>
      <c r="T2879" t="str">
        <f t="shared" si="400"/>
        <v>theater/</v>
      </c>
      <c r="U2879" t="str">
        <f t="shared" si="401"/>
        <v>plays</v>
      </c>
      <c r="V2879">
        <f t="shared" si="402"/>
        <v>8</v>
      </c>
      <c r="W2879">
        <f t="shared" si="403"/>
        <v>13</v>
      </c>
    </row>
    <row r="2880" spans="1:23" ht="45" x14ac:dyDescent="0.25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f t="shared" si="404"/>
        <v>42188.407349537032</v>
      </c>
      <c r="K2880">
        <v>1430750795</v>
      </c>
      <c r="L2880" s="14">
        <f t="shared" si="396"/>
        <v>42128.407349537032</v>
      </c>
      <c r="M2880" s="13">
        <f t="shared" si="397"/>
        <v>2015</v>
      </c>
      <c r="N2880" t="b">
        <v>0</v>
      </c>
      <c r="O2880">
        <v>4</v>
      </c>
      <c r="P2880" t="b">
        <v>0</v>
      </c>
      <c r="Q2880" t="s">
        <v>8270</v>
      </c>
      <c r="R2880" s="6">
        <f t="shared" si="398"/>
        <v>-0.97899999999999998</v>
      </c>
      <c r="S2880" s="10">
        <f t="shared" si="399"/>
        <v>15.75</v>
      </c>
      <c r="T2880" t="str">
        <f t="shared" si="400"/>
        <v>theater/</v>
      </c>
      <c r="U2880" t="str">
        <f t="shared" si="401"/>
        <v>plays</v>
      </c>
      <c r="V2880">
        <f t="shared" si="402"/>
        <v>8</v>
      </c>
      <c r="W2880">
        <f t="shared" si="403"/>
        <v>13</v>
      </c>
    </row>
    <row r="2881" spans="1:23" ht="45" x14ac:dyDescent="0.25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f t="shared" si="404"/>
        <v>42389.516909722217</v>
      </c>
      <c r="K2881">
        <v>1450718661</v>
      </c>
      <c r="L2881" s="14">
        <f t="shared" si="396"/>
        <v>42359.516909722217</v>
      </c>
      <c r="M2881" s="13">
        <f t="shared" si="397"/>
        <v>2015</v>
      </c>
      <c r="N2881" t="b">
        <v>0</v>
      </c>
      <c r="O2881">
        <v>1</v>
      </c>
      <c r="P2881" t="b">
        <v>0</v>
      </c>
      <c r="Q2881" t="s">
        <v>8270</v>
      </c>
      <c r="R2881" s="6">
        <f t="shared" si="398"/>
        <v>-0.99741071428571426</v>
      </c>
      <c r="S2881" s="10">
        <f t="shared" si="399"/>
        <v>29</v>
      </c>
      <c r="T2881" t="str">
        <f t="shared" si="400"/>
        <v>theater/</v>
      </c>
      <c r="U2881" t="str">
        <f t="shared" si="401"/>
        <v>plays</v>
      </c>
      <c r="V2881">
        <f t="shared" si="402"/>
        <v>8</v>
      </c>
      <c r="W2881">
        <f t="shared" si="403"/>
        <v>13</v>
      </c>
    </row>
    <row r="2882" spans="1:23" ht="45" x14ac:dyDescent="0.25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f t="shared" si="404"/>
        <v>42236.503472222219</v>
      </c>
      <c r="K2882">
        <v>1436305452</v>
      </c>
      <c r="L2882" s="14">
        <f t="shared" si="396"/>
        <v>42192.69736111111</v>
      </c>
      <c r="M2882" s="13">
        <f t="shared" si="397"/>
        <v>2015</v>
      </c>
      <c r="N2882" t="b">
        <v>0</v>
      </c>
      <c r="O2882">
        <v>29</v>
      </c>
      <c r="P2882" t="b">
        <v>0</v>
      </c>
      <c r="Q2882" t="s">
        <v>8270</v>
      </c>
      <c r="R2882" s="6">
        <f t="shared" si="398"/>
        <v>-0.76666666666666672</v>
      </c>
      <c r="S2882" s="10">
        <f t="shared" si="399"/>
        <v>96.551724137931032</v>
      </c>
      <c r="T2882" t="str">
        <f t="shared" si="400"/>
        <v>theater/</v>
      </c>
      <c r="U2882" t="str">
        <f t="shared" si="401"/>
        <v>plays</v>
      </c>
      <c r="V2882">
        <f t="shared" si="402"/>
        <v>8</v>
      </c>
      <c r="W2882">
        <f t="shared" si="403"/>
        <v>13</v>
      </c>
    </row>
    <row r="2883" spans="1:23" ht="45" x14ac:dyDescent="0.25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f t="shared" si="404"/>
        <v>41976.430972222217</v>
      </c>
      <c r="K2883">
        <v>1412432436</v>
      </c>
      <c r="L2883" s="14">
        <f t="shared" ref="L2883:L2946" si="405">(K2883/86400)+25569+(-5/24)</f>
        <v>41916.389305555553</v>
      </c>
      <c r="M2883" s="13">
        <f t="shared" ref="M2883:M2946" si="406">YEAR(L2883)</f>
        <v>2014</v>
      </c>
      <c r="N2883" t="b">
        <v>0</v>
      </c>
      <c r="O2883">
        <v>0</v>
      </c>
      <c r="P2883" t="b">
        <v>0</v>
      </c>
      <c r="Q2883" t="s">
        <v>8270</v>
      </c>
      <c r="R2883" s="6">
        <f t="shared" ref="R2883:R2946" si="407">(E2883-D2883)/D2883</f>
        <v>-1</v>
      </c>
      <c r="S2883" s="10" t="e">
        <f t="shared" ref="S2883:S2946" si="408">E2883/O2883</f>
        <v>#DIV/0!</v>
      </c>
      <c r="T2883" t="str">
        <f t="shared" ref="T2883:T2946" si="409">LEFT(Q2883,V2883)</f>
        <v>theater/</v>
      </c>
      <c r="U2883" t="str">
        <f t="shared" ref="U2883:U2946" si="410">RIGHT(Q2883, W2883-V2883)</f>
        <v>plays</v>
      </c>
      <c r="V2883">
        <f t="shared" ref="V2883:V2946" si="411">FIND("/",Q2883)</f>
        <v>8</v>
      </c>
      <c r="W2883">
        <f t="shared" ref="W2883:W2946" si="412">LEN(Q2883)</f>
        <v>13</v>
      </c>
    </row>
    <row r="2884" spans="1:23" ht="45" x14ac:dyDescent="0.25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f t="shared" ref="J2884:J2947" si="413">(I2884/86400)+25569+(-5/24)</f>
        <v>42491.387939814813</v>
      </c>
      <c r="K2884">
        <v>1459520318</v>
      </c>
      <c r="L2884" s="14">
        <f t="shared" si="405"/>
        <v>42461.387939814813</v>
      </c>
      <c r="M2884" s="13">
        <f t="shared" si="406"/>
        <v>2016</v>
      </c>
      <c r="N2884" t="b">
        <v>0</v>
      </c>
      <c r="O2884">
        <v>4</v>
      </c>
      <c r="P2884" t="b">
        <v>0</v>
      </c>
      <c r="Q2884" t="s">
        <v>8270</v>
      </c>
      <c r="R2884" s="6">
        <f t="shared" si="407"/>
        <v>-0.66400000000000003</v>
      </c>
      <c r="S2884" s="10">
        <f t="shared" si="408"/>
        <v>63</v>
      </c>
      <c r="T2884" t="str">
        <f t="shared" si="409"/>
        <v>theater/</v>
      </c>
      <c r="U2884" t="str">
        <f t="shared" si="410"/>
        <v>plays</v>
      </c>
      <c r="V2884">
        <f t="shared" si="411"/>
        <v>8</v>
      </c>
      <c r="W2884">
        <f t="shared" si="412"/>
        <v>13</v>
      </c>
    </row>
    <row r="2885" spans="1:23" ht="45" x14ac:dyDescent="0.25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f t="shared" si="413"/>
        <v>42405.999305555553</v>
      </c>
      <c r="K2885">
        <v>1451684437</v>
      </c>
      <c r="L2885" s="14">
        <f t="shared" si="405"/>
        <v>42370.694872685184</v>
      </c>
      <c r="M2885" s="13">
        <f t="shared" si="406"/>
        <v>2016</v>
      </c>
      <c r="N2885" t="b">
        <v>0</v>
      </c>
      <c r="O2885">
        <v>5</v>
      </c>
      <c r="P2885" t="b">
        <v>0</v>
      </c>
      <c r="Q2885" t="s">
        <v>8270</v>
      </c>
      <c r="R2885" s="6">
        <f t="shared" si="407"/>
        <v>-0.80920000000000003</v>
      </c>
      <c r="S2885" s="10">
        <f t="shared" si="408"/>
        <v>381.6</v>
      </c>
      <c r="T2885" t="str">
        <f t="shared" si="409"/>
        <v>theater/</v>
      </c>
      <c r="U2885" t="str">
        <f t="shared" si="410"/>
        <v>plays</v>
      </c>
      <c r="V2885">
        <f t="shared" si="411"/>
        <v>8</v>
      </c>
      <c r="W2885">
        <f t="shared" si="412"/>
        <v>13</v>
      </c>
    </row>
    <row r="2886" spans="1:23" ht="30" x14ac:dyDescent="0.25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f t="shared" si="413"/>
        <v>41978.518923611111</v>
      </c>
      <c r="K2886">
        <v>1415208435</v>
      </c>
      <c r="L2886" s="14">
        <f t="shared" si="405"/>
        <v>41948.518923611111</v>
      </c>
      <c r="M2886" s="13">
        <f t="shared" si="406"/>
        <v>2014</v>
      </c>
      <c r="N2886" t="b">
        <v>0</v>
      </c>
      <c r="O2886">
        <v>4</v>
      </c>
      <c r="P2886" t="b">
        <v>0</v>
      </c>
      <c r="Q2886" t="s">
        <v>8270</v>
      </c>
      <c r="R2886" s="6">
        <f t="shared" si="407"/>
        <v>-0.99588888888888893</v>
      </c>
      <c r="S2886" s="10">
        <f t="shared" si="408"/>
        <v>46.25</v>
      </c>
      <c r="T2886" t="str">
        <f t="shared" si="409"/>
        <v>theater/</v>
      </c>
      <c r="U2886" t="str">
        <f t="shared" si="410"/>
        <v>plays</v>
      </c>
      <c r="V2886">
        <f t="shared" si="411"/>
        <v>8</v>
      </c>
      <c r="W2886">
        <f t="shared" si="412"/>
        <v>13</v>
      </c>
    </row>
    <row r="2887" spans="1:23" ht="30" x14ac:dyDescent="0.25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f t="shared" si="413"/>
        <v>42076.82640046296</v>
      </c>
      <c r="K2887">
        <v>1423705801</v>
      </c>
      <c r="L2887" s="14">
        <f t="shared" si="405"/>
        <v>42046.868067129624</v>
      </c>
      <c r="M2887" s="13">
        <f t="shared" si="406"/>
        <v>2015</v>
      </c>
      <c r="N2887" t="b">
        <v>0</v>
      </c>
      <c r="O2887">
        <v>5</v>
      </c>
      <c r="P2887" t="b">
        <v>0</v>
      </c>
      <c r="Q2887" t="s">
        <v>8270</v>
      </c>
      <c r="R2887" s="6">
        <f t="shared" si="407"/>
        <v>-0.67500000000000004</v>
      </c>
      <c r="S2887" s="10">
        <f t="shared" si="408"/>
        <v>26</v>
      </c>
      <c r="T2887" t="str">
        <f t="shared" si="409"/>
        <v>theater/</v>
      </c>
      <c r="U2887" t="str">
        <f t="shared" si="410"/>
        <v>plays</v>
      </c>
      <c r="V2887">
        <f t="shared" si="411"/>
        <v>8</v>
      </c>
      <c r="W2887">
        <f t="shared" si="412"/>
        <v>13</v>
      </c>
    </row>
    <row r="2888" spans="1:23" ht="45" x14ac:dyDescent="0.25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f t="shared" si="413"/>
        <v>42265.957638888889</v>
      </c>
      <c r="K2888">
        <v>1442243484</v>
      </c>
      <c r="L2888" s="14">
        <f t="shared" si="405"/>
        <v>42261.424583333333</v>
      </c>
      <c r="M2888" s="13">
        <f t="shared" si="406"/>
        <v>2015</v>
      </c>
      <c r="N2888" t="b">
        <v>0</v>
      </c>
      <c r="O2888">
        <v>1</v>
      </c>
      <c r="P2888" t="b">
        <v>0</v>
      </c>
      <c r="Q2888" t="s">
        <v>8270</v>
      </c>
      <c r="R2888" s="6">
        <f t="shared" si="407"/>
        <v>-0.95</v>
      </c>
      <c r="S2888" s="10">
        <f t="shared" si="408"/>
        <v>10</v>
      </c>
      <c r="T2888" t="str">
        <f t="shared" si="409"/>
        <v>theater/</v>
      </c>
      <c r="U2888" t="str">
        <f t="shared" si="410"/>
        <v>plays</v>
      </c>
      <c r="V2888">
        <f t="shared" si="411"/>
        <v>8</v>
      </c>
      <c r="W2888">
        <f t="shared" si="412"/>
        <v>13</v>
      </c>
    </row>
    <row r="2889" spans="1:23" ht="45" x14ac:dyDescent="0.25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f t="shared" si="413"/>
        <v>42015.219027777777</v>
      </c>
      <c r="K2889">
        <v>1418379324</v>
      </c>
      <c r="L2889" s="14">
        <f t="shared" si="405"/>
        <v>41985.219027777777</v>
      </c>
      <c r="M2889" s="13">
        <f t="shared" si="406"/>
        <v>2014</v>
      </c>
      <c r="N2889" t="b">
        <v>0</v>
      </c>
      <c r="O2889">
        <v>1</v>
      </c>
      <c r="P2889" t="b">
        <v>0</v>
      </c>
      <c r="Q2889" t="s">
        <v>8270</v>
      </c>
      <c r="R2889" s="6">
        <f t="shared" si="407"/>
        <v>-0.99833333333333329</v>
      </c>
      <c r="S2889" s="10">
        <f t="shared" si="408"/>
        <v>5</v>
      </c>
      <c r="T2889" t="str">
        <f t="shared" si="409"/>
        <v>theater/</v>
      </c>
      <c r="U2889" t="str">
        <f t="shared" si="410"/>
        <v>plays</v>
      </c>
      <c r="V2889">
        <f t="shared" si="411"/>
        <v>8</v>
      </c>
      <c r="W2889">
        <f t="shared" si="412"/>
        <v>13</v>
      </c>
    </row>
    <row r="2890" spans="1:23" ht="45" x14ac:dyDescent="0.25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f t="shared" si="413"/>
        <v>41929.999305555553</v>
      </c>
      <c r="K2890">
        <v>1412945440</v>
      </c>
      <c r="L2890" s="14">
        <f t="shared" si="405"/>
        <v>41922.326851851853</v>
      </c>
      <c r="M2890" s="13">
        <f t="shared" si="406"/>
        <v>2014</v>
      </c>
      <c r="N2890" t="b">
        <v>0</v>
      </c>
      <c r="O2890">
        <v>0</v>
      </c>
      <c r="P2890" t="b">
        <v>0</v>
      </c>
      <c r="Q2890" t="s">
        <v>8270</v>
      </c>
      <c r="R2890" s="6">
        <f t="shared" si="407"/>
        <v>-1</v>
      </c>
      <c r="S2890" s="10" t="e">
        <f t="shared" si="408"/>
        <v>#DIV/0!</v>
      </c>
      <c r="T2890" t="str">
        <f t="shared" si="409"/>
        <v>theater/</v>
      </c>
      <c r="U2890" t="str">
        <f t="shared" si="410"/>
        <v>plays</v>
      </c>
      <c r="V2890">
        <f t="shared" si="411"/>
        <v>8</v>
      </c>
      <c r="W2890">
        <f t="shared" si="412"/>
        <v>13</v>
      </c>
    </row>
    <row r="2891" spans="1:23" ht="45" x14ac:dyDescent="0.25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f t="shared" si="413"/>
        <v>41880.654918981476</v>
      </c>
      <c r="K2891">
        <v>1406752985</v>
      </c>
      <c r="L2891" s="14">
        <f t="shared" si="405"/>
        <v>41850.654918981476</v>
      </c>
      <c r="M2891" s="13">
        <f t="shared" si="406"/>
        <v>2014</v>
      </c>
      <c r="N2891" t="b">
        <v>0</v>
      </c>
      <c r="O2891">
        <v>14</v>
      </c>
      <c r="P2891" t="b">
        <v>0</v>
      </c>
      <c r="Q2891" t="s">
        <v>8270</v>
      </c>
      <c r="R2891" s="6">
        <f t="shared" si="407"/>
        <v>-0.61933333333333329</v>
      </c>
      <c r="S2891" s="10">
        <f t="shared" si="408"/>
        <v>81.571428571428569</v>
      </c>
      <c r="T2891" t="str">
        <f t="shared" si="409"/>
        <v>theater/</v>
      </c>
      <c r="U2891" t="str">
        <f t="shared" si="410"/>
        <v>plays</v>
      </c>
      <c r="V2891">
        <f t="shared" si="411"/>
        <v>8</v>
      </c>
      <c r="W2891">
        <f t="shared" si="412"/>
        <v>13</v>
      </c>
    </row>
    <row r="2892" spans="1:23" ht="45" x14ac:dyDescent="0.25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f t="shared" si="413"/>
        <v>41859.916666666664</v>
      </c>
      <c r="K2892">
        <v>1405100992</v>
      </c>
      <c r="L2892" s="14">
        <f t="shared" si="405"/>
        <v>41831.534629629627</v>
      </c>
      <c r="M2892" s="13">
        <f t="shared" si="406"/>
        <v>2014</v>
      </c>
      <c r="N2892" t="b">
        <v>0</v>
      </c>
      <c r="O2892">
        <v>3</v>
      </c>
      <c r="P2892" t="b">
        <v>0</v>
      </c>
      <c r="Q2892" t="s">
        <v>8270</v>
      </c>
      <c r="R2892" s="6">
        <f t="shared" si="407"/>
        <v>-0.98950000000000005</v>
      </c>
      <c r="S2892" s="10">
        <f t="shared" si="408"/>
        <v>7</v>
      </c>
      <c r="T2892" t="str">
        <f t="shared" si="409"/>
        <v>theater/</v>
      </c>
      <c r="U2892" t="str">
        <f t="shared" si="410"/>
        <v>plays</v>
      </c>
      <c r="V2892">
        <f t="shared" si="411"/>
        <v>8</v>
      </c>
      <c r="W2892">
        <f t="shared" si="412"/>
        <v>13</v>
      </c>
    </row>
    <row r="2893" spans="1:23" ht="45" x14ac:dyDescent="0.25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f t="shared" si="413"/>
        <v>42475.633425925924</v>
      </c>
      <c r="K2893">
        <v>1455570728</v>
      </c>
      <c r="L2893" s="14">
        <f t="shared" si="405"/>
        <v>42415.675092592595</v>
      </c>
      <c r="M2893" s="13">
        <f t="shared" si="406"/>
        <v>2016</v>
      </c>
      <c r="N2893" t="b">
        <v>0</v>
      </c>
      <c r="O2893">
        <v>10</v>
      </c>
      <c r="P2893" t="b">
        <v>0</v>
      </c>
      <c r="Q2893" t="s">
        <v>8270</v>
      </c>
      <c r="R2893" s="6">
        <f t="shared" si="407"/>
        <v>-0.97270000000000001</v>
      </c>
      <c r="S2893" s="10">
        <f t="shared" si="408"/>
        <v>27.3</v>
      </c>
      <c r="T2893" t="str">
        <f t="shared" si="409"/>
        <v>theater/</v>
      </c>
      <c r="U2893" t="str">
        <f t="shared" si="410"/>
        <v>plays</v>
      </c>
      <c r="V2893">
        <f t="shared" si="411"/>
        <v>8</v>
      </c>
      <c r="W2893">
        <f t="shared" si="412"/>
        <v>13</v>
      </c>
    </row>
    <row r="2894" spans="1:23" ht="45" x14ac:dyDescent="0.25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f t="shared" si="413"/>
        <v>41876.666666666664</v>
      </c>
      <c r="K2894">
        <v>1408381704</v>
      </c>
      <c r="L2894" s="14">
        <f t="shared" si="405"/>
        <v>41869.505833333329</v>
      </c>
      <c r="M2894" s="13">
        <f t="shared" si="406"/>
        <v>2014</v>
      </c>
      <c r="N2894" t="b">
        <v>0</v>
      </c>
      <c r="O2894">
        <v>17</v>
      </c>
      <c r="P2894" t="b">
        <v>0</v>
      </c>
      <c r="Q2894" t="s">
        <v>8270</v>
      </c>
      <c r="R2894" s="6">
        <f t="shared" si="407"/>
        <v>-0.90909090909090906</v>
      </c>
      <c r="S2894" s="10">
        <f t="shared" si="408"/>
        <v>29.411764705882351</v>
      </c>
      <c r="T2894" t="str">
        <f t="shared" si="409"/>
        <v>theater/</v>
      </c>
      <c r="U2894" t="str">
        <f t="shared" si="410"/>
        <v>plays</v>
      </c>
      <c r="V2894">
        <f t="shared" si="411"/>
        <v>8</v>
      </c>
      <c r="W2894">
        <f t="shared" si="412"/>
        <v>13</v>
      </c>
    </row>
    <row r="2895" spans="1:23" x14ac:dyDescent="0.25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f t="shared" si="413"/>
        <v>42012.874999999993</v>
      </c>
      <c r="K2895">
        <v>1415644395</v>
      </c>
      <c r="L2895" s="14">
        <f t="shared" si="405"/>
        <v>41953.564756944441</v>
      </c>
      <c r="M2895" s="13">
        <f t="shared" si="406"/>
        <v>2014</v>
      </c>
      <c r="N2895" t="b">
        <v>0</v>
      </c>
      <c r="O2895">
        <v>2</v>
      </c>
      <c r="P2895" t="b">
        <v>0</v>
      </c>
      <c r="Q2895" t="s">
        <v>8270</v>
      </c>
      <c r="R2895" s="6">
        <f t="shared" si="407"/>
        <v>-0.995</v>
      </c>
      <c r="S2895" s="10">
        <f t="shared" si="408"/>
        <v>12.5</v>
      </c>
      <c r="T2895" t="str">
        <f t="shared" si="409"/>
        <v>theater/</v>
      </c>
      <c r="U2895" t="str">
        <f t="shared" si="410"/>
        <v>plays</v>
      </c>
      <c r="V2895">
        <f t="shared" si="411"/>
        <v>8</v>
      </c>
      <c r="W2895">
        <f t="shared" si="412"/>
        <v>13</v>
      </c>
    </row>
    <row r="2896" spans="1:23" x14ac:dyDescent="0.25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f t="shared" si="413"/>
        <v>42097.736284722218</v>
      </c>
      <c r="K2896">
        <v>1422920415</v>
      </c>
      <c r="L2896" s="14">
        <f t="shared" si="405"/>
        <v>42037.777951388889</v>
      </c>
      <c r="M2896" s="13">
        <f t="shared" si="406"/>
        <v>2015</v>
      </c>
      <c r="N2896" t="b">
        <v>0</v>
      </c>
      <c r="O2896">
        <v>0</v>
      </c>
      <c r="P2896" t="b">
        <v>0</v>
      </c>
      <c r="Q2896" t="s">
        <v>8270</v>
      </c>
      <c r="R2896" s="6">
        <f t="shared" si="407"/>
        <v>-1</v>
      </c>
      <c r="S2896" s="10" t="e">
        <f t="shared" si="408"/>
        <v>#DIV/0!</v>
      </c>
      <c r="T2896" t="str">
        <f t="shared" si="409"/>
        <v>theater/</v>
      </c>
      <c r="U2896" t="str">
        <f t="shared" si="410"/>
        <v>plays</v>
      </c>
      <c r="V2896">
        <f t="shared" si="411"/>
        <v>8</v>
      </c>
      <c r="W2896">
        <f t="shared" si="412"/>
        <v>13</v>
      </c>
    </row>
    <row r="2897" spans="1:23" ht="45" x14ac:dyDescent="0.25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f t="shared" si="413"/>
        <v>41812.666666666664</v>
      </c>
      <c r="K2897">
        <v>1403356792</v>
      </c>
      <c r="L2897" s="14">
        <f t="shared" si="405"/>
        <v>41811.347129629627</v>
      </c>
      <c r="M2897" s="13">
        <f t="shared" si="406"/>
        <v>2014</v>
      </c>
      <c r="N2897" t="b">
        <v>0</v>
      </c>
      <c r="O2897">
        <v>4</v>
      </c>
      <c r="P2897" t="b">
        <v>0</v>
      </c>
      <c r="Q2897" t="s">
        <v>8270</v>
      </c>
      <c r="R2897" s="6">
        <f t="shared" si="407"/>
        <v>-0.95399999999999996</v>
      </c>
      <c r="S2897" s="10">
        <f t="shared" si="408"/>
        <v>5.75</v>
      </c>
      <c r="T2897" t="str">
        <f t="shared" si="409"/>
        <v>theater/</v>
      </c>
      <c r="U2897" t="str">
        <f t="shared" si="410"/>
        <v>plays</v>
      </c>
      <c r="V2897">
        <f t="shared" si="411"/>
        <v>8</v>
      </c>
      <c r="W2897">
        <f t="shared" si="412"/>
        <v>13</v>
      </c>
    </row>
    <row r="2898" spans="1:23" ht="45" x14ac:dyDescent="0.25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f t="shared" si="413"/>
        <v>42716.041666666664</v>
      </c>
      <c r="K2898">
        <v>1480283321</v>
      </c>
      <c r="L2898" s="14">
        <f t="shared" si="405"/>
        <v>42701.700474537036</v>
      </c>
      <c r="M2898" s="13">
        <f t="shared" si="406"/>
        <v>2016</v>
      </c>
      <c r="N2898" t="b">
        <v>0</v>
      </c>
      <c r="O2898">
        <v>12</v>
      </c>
      <c r="P2898" t="b">
        <v>0</v>
      </c>
      <c r="Q2898" t="s">
        <v>8270</v>
      </c>
      <c r="R2898" s="6">
        <f t="shared" si="407"/>
        <v>-0.79166666666666663</v>
      </c>
      <c r="S2898" s="10">
        <f t="shared" si="408"/>
        <v>52.083333333333336</v>
      </c>
      <c r="T2898" t="str">
        <f t="shared" si="409"/>
        <v>theater/</v>
      </c>
      <c r="U2898" t="str">
        <f t="shared" si="410"/>
        <v>plays</v>
      </c>
      <c r="V2898">
        <f t="shared" si="411"/>
        <v>8</v>
      </c>
      <c r="W2898">
        <f t="shared" si="412"/>
        <v>13</v>
      </c>
    </row>
    <row r="2899" spans="1:23" ht="45" x14ac:dyDescent="0.25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f t="shared" si="413"/>
        <v>42288.436863425923</v>
      </c>
      <c r="K2899">
        <v>1441985458</v>
      </c>
      <c r="L2899" s="14">
        <f t="shared" si="405"/>
        <v>42258.438171296293</v>
      </c>
      <c r="M2899" s="13">
        <f t="shared" si="406"/>
        <v>2015</v>
      </c>
      <c r="N2899" t="b">
        <v>0</v>
      </c>
      <c r="O2899">
        <v>3</v>
      </c>
      <c r="P2899" t="b">
        <v>0</v>
      </c>
      <c r="Q2899" t="s">
        <v>8270</v>
      </c>
      <c r="R2899" s="6">
        <f t="shared" si="407"/>
        <v>-0.95416666666666672</v>
      </c>
      <c r="S2899" s="10">
        <f t="shared" si="408"/>
        <v>183.33333333333334</v>
      </c>
      <c r="T2899" t="str">
        <f t="shared" si="409"/>
        <v>theater/</v>
      </c>
      <c r="U2899" t="str">
        <f t="shared" si="410"/>
        <v>plays</v>
      </c>
      <c r="V2899">
        <f t="shared" si="411"/>
        <v>8</v>
      </c>
      <c r="W2899">
        <f t="shared" si="412"/>
        <v>13</v>
      </c>
    </row>
    <row r="2900" spans="1:23" ht="45" x14ac:dyDescent="0.25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f t="shared" si="413"/>
        <v>42308.456631944442</v>
      </c>
      <c r="K2900">
        <v>1443715053</v>
      </c>
      <c r="L2900" s="14">
        <f t="shared" si="405"/>
        <v>42278.456631944442</v>
      </c>
      <c r="M2900" s="13">
        <f t="shared" si="406"/>
        <v>2015</v>
      </c>
      <c r="N2900" t="b">
        <v>0</v>
      </c>
      <c r="O2900">
        <v>12</v>
      </c>
      <c r="P2900" t="b">
        <v>0</v>
      </c>
      <c r="Q2900" t="s">
        <v>8270</v>
      </c>
      <c r="R2900" s="6">
        <f t="shared" si="407"/>
        <v>-0.95786666666666664</v>
      </c>
      <c r="S2900" s="10">
        <f t="shared" si="408"/>
        <v>26.333333333333332</v>
      </c>
      <c r="T2900" t="str">
        <f t="shared" si="409"/>
        <v>theater/</v>
      </c>
      <c r="U2900" t="str">
        <f t="shared" si="410"/>
        <v>plays</v>
      </c>
      <c r="V2900">
        <f t="shared" si="411"/>
        <v>8</v>
      </c>
      <c r="W2900">
        <f t="shared" si="412"/>
        <v>13</v>
      </c>
    </row>
    <row r="2901" spans="1:23" ht="45" x14ac:dyDescent="0.25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f t="shared" si="413"/>
        <v>42574.869884259257</v>
      </c>
      <c r="K2901">
        <v>1464141158</v>
      </c>
      <c r="L2901" s="14">
        <f t="shared" si="405"/>
        <v>42514.869884259257</v>
      </c>
      <c r="M2901" s="13">
        <f t="shared" si="406"/>
        <v>2016</v>
      </c>
      <c r="N2901" t="b">
        <v>0</v>
      </c>
      <c r="O2901">
        <v>0</v>
      </c>
      <c r="P2901" t="b">
        <v>0</v>
      </c>
      <c r="Q2901" t="s">
        <v>8270</v>
      </c>
      <c r="R2901" s="6">
        <f t="shared" si="407"/>
        <v>-1</v>
      </c>
      <c r="S2901" s="10" t="e">
        <f t="shared" si="408"/>
        <v>#DIV/0!</v>
      </c>
      <c r="T2901" t="str">
        <f t="shared" si="409"/>
        <v>theater/</v>
      </c>
      <c r="U2901" t="str">
        <f t="shared" si="410"/>
        <v>plays</v>
      </c>
      <c r="V2901">
        <f t="shared" si="411"/>
        <v>8</v>
      </c>
      <c r="W2901">
        <f t="shared" si="412"/>
        <v>13</v>
      </c>
    </row>
    <row r="2902" spans="1:23" ht="45" x14ac:dyDescent="0.25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f t="shared" si="413"/>
        <v>41860.025833333333</v>
      </c>
      <c r="K2902">
        <v>1404970632</v>
      </c>
      <c r="L2902" s="14">
        <f t="shared" si="405"/>
        <v>41830.025833333333</v>
      </c>
      <c r="M2902" s="13">
        <f t="shared" si="406"/>
        <v>2014</v>
      </c>
      <c r="N2902" t="b">
        <v>0</v>
      </c>
      <c r="O2902">
        <v>7</v>
      </c>
      <c r="P2902" t="b">
        <v>0</v>
      </c>
      <c r="Q2902" t="s">
        <v>8270</v>
      </c>
      <c r="R2902" s="6">
        <f t="shared" si="407"/>
        <v>-0.38090909090909092</v>
      </c>
      <c r="S2902" s="10">
        <f t="shared" si="408"/>
        <v>486.42857142857144</v>
      </c>
      <c r="T2902" t="str">
        <f t="shared" si="409"/>
        <v>theater/</v>
      </c>
      <c r="U2902" t="str">
        <f t="shared" si="410"/>
        <v>plays</v>
      </c>
      <c r="V2902">
        <f t="shared" si="411"/>
        <v>8</v>
      </c>
      <c r="W2902">
        <f t="shared" si="412"/>
        <v>13</v>
      </c>
    </row>
    <row r="2903" spans="1:23" ht="45" x14ac:dyDescent="0.25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f t="shared" si="413"/>
        <v>42042.696053240739</v>
      </c>
      <c r="K2903">
        <v>1418161339</v>
      </c>
      <c r="L2903" s="14">
        <f t="shared" si="405"/>
        <v>41982.696053240739</v>
      </c>
      <c r="M2903" s="13">
        <f t="shared" si="406"/>
        <v>2014</v>
      </c>
      <c r="N2903" t="b">
        <v>0</v>
      </c>
      <c r="O2903">
        <v>2</v>
      </c>
      <c r="P2903" t="b">
        <v>0</v>
      </c>
      <c r="Q2903" t="s">
        <v>8270</v>
      </c>
      <c r="R2903" s="6">
        <f t="shared" si="407"/>
        <v>-0.99199999999999999</v>
      </c>
      <c r="S2903" s="10">
        <f t="shared" si="408"/>
        <v>3</v>
      </c>
      <c r="T2903" t="str">
        <f t="shared" si="409"/>
        <v>theater/</v>
      </c>
      <c r="U2903" t="str">
        <f t="shared" si="410"/>
        <v>plays</v>
      </c>
      <c r="V2903">
        <f t="shared" si="411"/>
        <v>8</v>
      </c>
      <c r="W2903">
        <f t="shared" si="412"/>
        <v>13</v>
      </c>
    </row>
    <row r="2904" spans="1:23" ht="30" x14ac:dyDescent="0.25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f t="shared" si="413"/>
        <v>42240.231435185182</v>
      </c>
      <c r="K2904">
        <v>1437820396</v>
      </c>
      <c r="L2904" s="14">
        <f t="shared" si="405"/>
        <v>42210.231435185182</v>
      </c>
      <c r="M2904" s="13">
        <f t="shared" si="406"/>
        <v>2015</v>
      </c>
      <c r="N2904" t="b">
        <v>0</v>
      </c>
      <c r="O2904">
        <v>1</v>
      </c>
      <c r="P2904" t="b">
        <v>0</v>
      </c>
      <c r="Q2904" t="s">
        <v>8270</v>
      </c>
      <c r="R2904" s="6">
        <f t="shared" si="407"/>
        <v>-0.99983333333333335</v>
      </c>
      <c r="S2904" s="10">
        <f t="shared" si="408"/>
        <v>25</v>
      </c>
      <c r="T2904" t="str">
        <f t="shared" si="409"/>
        <v>theater/</v>
      </c>
      <c r="U2904" t="str">
        <f t="shared" si="410"/>
        <v>plays</v>
      </c>
      <c r="V2904">
        <f t="shared" si="411"/>
        <v>8</v>
      </c>
      <c r="W2904">
        <f t="shared" si="412"/>
        <v>13</v>
      </c>
    </row>
    <row r="2905" spans="1:23" ht="45" x14ac:dyDescent="0.25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f t="shared" si="413"/>
        <v>42255.95854166666</v>
      </c>
      <c r="K2905">
        <v>1436587218</v>
      </c>
      <c r="L2905" s="14">
        <f t="shared" si="405"/>
        <v>42195.95854166666</v>
      </c>
      <c r="M2905" s="13">
        <f t="shared" si="406"/>
        <v>2015</v>
      </c>
      <c r="N2905" t="b">
        <v>0</v>
      </c>
      <c r="O2905">
        <v>4</v>
      </c>
      <c r="P2905" t="b">
        <v>0</v>
      </c>
      <c r="Q2905" t="s">
        <v>8270</v>
      </c>
      <c r="R2905" s="6">
        <f t="shared" si="407"/>
        <v>-0.99219999999999997</v>
      </c>
      <c r="S2905" s="10">
        <f t="shared" si="408"/>
        <v>9.75</v>
      </c>
      <c r="T2905" t="str">
        <f t="shared" si="409"/>
        <v>theater/</v>
      </c>
      <c r="U2905" t="str">
        <f t="shared" si="410"/>
        <v>plays</v>
      </c>
      <c r="V2905">
        <f t="shared" si="411"/>
        <v>8</v>
      </c>
      <c r="W2905">
        <f t="shared" si="412"/>
        <v>13</v>
      </c>
    </row>
    <row r="2906" spans="1:23" ht="45" x14ac:dyDescent="0.25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f t="shared" si="413"/>
        <v>41952.291666666664</v>
      </c>
      <c r="K2906">
        <v>1414538031</v>
      </c>
      <c r="L2906" s="14">
        <f t="shared" si="405"/>
        <v>41940.759618055556</v>
      </c>
      <c r="M2906" s="13">
        <f t="shared" si="406"/>
        <v>2014</v>
      </c>
      <c r="N2906" t="b">
        <v>0</v>
      </c>
      <c r="O2906">
        <v>4</v>
      </c>
      <c r="P2906" t="b">
        <v>0</v>
      </c>
      <c r="Q2906" t="s">
        <v>8270</v>
      </c>
      <c r="R2906" s="6">
        <f t="shared" si="407"/>
        <v>-0.95</v>
      </c>
      <c r="S2906" s="10">
        <f t="shared" si="408"/>
        <v>18.75</v>
      </c>
      <c r="T2906" t="str">
        <f t="shared" si="409"/>
        <v>theater/</v>
      </c>
      <c r="U2906" t="str">
        <f t="shared" si="410"/>
        <v>plays</v>
      </c>
      <c r="V2906">
        <f t="shared" si="411"/>
        <v>8</v>
      </c>
      <c r="W2906">
        <f t="shared" si="412"/>
        <v>13</v>
      </c>
    </row>
    <row r="2907" spans="1:23" ht="45" x14ac:dyDescent="0.25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f t="shared" si="413"/>
        <v>42619.848530092589</v>
      </c>
      <c r="K2907">
        <v>1472001713</v>
      </c>
      <c r="L2907" s="14">
        <f t="shared" si="405"/>
        <v>42605.848530092589</v>
      </c>
      <c r="M2907" s="13">
        <f t="shared" si="406"/>
        <v>2016</v>
      </c>
      <c r="N2907" t="b">
        <v>0</v>
      </c>
      <c r="O2907">
        <v>17</v>
      </c>
      <c r="P2907" t="b">
        <v>0</v>
      </c>
      <c r="Q2907" t="s">
        <v>8270</v>
      </c>
      <c r="R2907" s="6">
        <f t="shared" si="407"/>
        <v>-0.82228571428571429</v>
      </c>
      <c r="S2907" s="10">
        <f t="shared" si="408"/>
        <v>36.588235294117645</v>
      </c>
      <c r="T2907" t="str">
        <f t="shared" si="409"/>
        <v>theater/</v>
      </c>
      <c r="U2907" t="str">
        <f t="shared" si="410"/>
        <v>plays</v>
      </c>
      <c r="V2907">
        <f t="shared" si="411"/>
        <v>8</v>
      </c>
      <c r="W2907">
        <f t="shared" si="412"/>
        <v>13</v>
      </c>
    </row>
    <row r="2908" spans="1:23" ht="45" x14ac:dyDescent="0.25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f t="shared" si="413"/>
        <v>42216.833333333336</v>
      </c>
      <c r="K2908">
        <v>1436888066</v>
      </c>
      <c r="L2908" s="14">
        <f t="shared" si="405"/>
        <v>42199.440578703703</v>
      </c>
      <c r="M2908" s="13">
        <f t="shared" si="406"/>
        <v>2015</v>
      </c>
      <c r="N2908" t="b">
        <v>0</v>
      </c>
      <c r="O2908">
        <v>7</v>
      </c>
      <c r="P2908" t="b">
        <v>0</v>
      </c>
      <c r="Q2908" t="s">
        <v>8270</v>
      </c>
      <c r="R2908" s="6">
        <f t="shared" si="407"/>
        <v>-0.90583333333333338</v>
      </c>
      <c r="S2908" s="10">
        <f t="shared" si="408"/>
        <v>80.714285714285708</v>
      </c>
      <c r="T2908" t="str">
        <f t="shared" si="409"/>
        <v>theater/</v>
      </c>
      <c r="U2908" t="str">
        <f t="shared" si="410"/>
        <v>plays</v>
      </c>
      <c r="V2908">
        <f t="shared" si="411"/>
        <v>8</v>
      </c>
      <c r="W2908">
        <f t="shared" si="412"/>
        <v>13</v>
      </c>
    </row>
    <row r="2909" spans="1:23" ht="45" x14ac:dyDescent="0.25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f t="shared" si="413"/>
        <v>42504.669409722221</v>
      </c>
      <c r="K2909">
        <v>1458075837</v>
      </c>
      <c r="L2909" s="14">
        <f t="shared" si="405"/>
        <v>42444.669409722221</v>
      </c>
      <c r="M2909" s="13">
        <f t="shared" si="406"/>
        <v>2016</v>
      </c>
      <c r="N2909" t="b">
        <v>0</v>
      </c>
      <c r="O2909">
        <v>2</v>
      </c>
      <c r="P2909" t="b">
        <v>0</v>
      </c>
      <c r="Q2909" t="s">
        <v>8270</v>
      </c>
      <c r="R2909" s="6">
        <f t="shared" si="407"/>
        <v>-0.99919999999999998</v>
      </c>
      <c r="S2909" s="10">
        <f t="shared" si="408"/>
        <v>1</v>
      </c>
      <c r="T2909" t="str">
        <f t="shared" si="409"/>
        <v>theater/</v>
      </c>
      <c r="U2909" t="str">
        <f t="shared" si="410"/>
        <v>plays</v>
      </c>
      <c r="V2909">
        <f t="shared" si="411"/>
        <v>8</v>
      </c>
      <c r="W2909">
        <f t="shared" si="412"/>
        <v>13</v>
      </c>
    </row>
    <row r="2910" spans="1:23" ht="60" x14ac:dyDescent="0.25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f t="shared" si="413"/>
        <v>42529.523368055554</v>
      </c>
      <c r="K2910">
        <v>1462815219</v>
      </c>
      <c r="L2910" s="14">
        <f t="shared" si="405"/>
        <v>42499.523368055554</v>
      </c>
      <c r="M2910" s="13">
        <f t="shared" si="406"/>
        <v>2016</v>
      </c>
      <c r="N2910" t="b">
        <v>0</v>
      </c>
      <c r="O2910">
        <v>5</v>
      </c>
      <c r="P2910" t="b">
        <v>0</v>
      </c>
      <c r="Q2910" t="s">
        <v>8270</v>
      </c>
      <c r="R2910" s="6">
        <f t="shared" si="407"/>
        <v>-0.97250000000000003</v>
      </c>
      <c r="S2910" s="10">
        <f t="shared" si="408"/>
        <v>52.8</v>
      </c>
      <c r="T2910" t="str">
        <f t="shared" si="409"/>
        <v>theater/</v>
      </c>
      <c r="U2910" t="str">
        <f t="shared" si="410"/>
        <v>plays</v>
      </c>
      <c r="V2910">
        <f t="shared" si="411"/>
        <v>8</v>
      </c>
      <c r="W2910">
        <f t="shared" si="412"/>
        <v>13</v>
      </c>
    </row>
    <row r="2911" spans="1:23" ht="45" x14ac:dyDescent="0.25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f t="shared" si="413"/>
        <v>41968.615277777775</v>
      </c>
      <c r="K2911">
        <v>1413527001</v>
      </c>
      <c r="L2911" s="14">
        <f t="shared" si="405"/>
        <v>41929.057881944442</v>
      </c>
      <c r="M2911" s="13">
        <f t="shared" si="406"/>
        <v>2014</v>
      </c>
      <c r="N2911" t="b">
        <v>0</v>
      </c>
      <c r="O2911">
        <v>1</v>
      </c>
      <c r="P2911" t="b">
        <v>0</v>
      </c>
      <c r="Q2911" t="s">
        <v>8270</v>
      </c>
      <c r="R2911" s="6">
        <f t="shared" si="407"/>
        <v>-0.99988888888888894</v>
      </c>
      <c r="S2911" s="10">
        <f t="shared" si="408"/>
        <v>20</v>
      </c>
      <c r="T2911" t="str">
        <f t="shared" si="409"/>
        <v>theater/</v>
      </c>
      <c r="U2911" t="str">
        <f t="shared" si="410"/>
        <v>plays</v>
      </c>
      <c r="V2911">
        <f t="shared" si="411"/>
        <v>8</v>
      </c>
      <c r="W2911">
        <f t="shared" si="412"/>
        <v>13</v>
      </c>
    </row>
    <row r="2912" spans="1:23" ht="45" x14ac:dyDescent="0.25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f t="shared" si="413"/>
        <v>42167.632951388885</v>
      </c>
      <c r="K2912">
        <v>1428955887</v>
      </c>
      <c r="L2912" s="14">
        <f t="shared" si="405"/>
        <v>42107.632951388885</v>
      </c>
      <c r="M2912" s="13">
        <f t="shared" si="406"/>
        <v>2015</v>
      </c>
      <c r="N2912" t="b">
        <v>0</v>
      </c>
      <c r="O2912">
        <v>1</v>
      </c>
      <c r="P2912" t="b">
        <v>0</v>
      </c>
      <c r="Q2912" t="s">
        <v>8270</v>
      </c>
      <c r="R2912" s="6">
        <f t="shared" si="407"/>
        <v>-0.99996666666666667</v>
      </c>
      <c r="S2912" s="10">
        <f t="shared" si="408"/>
        <v>1</v>
      </c>
      <c r="T2912" t="str">
        <f t="shared" si="409"/>
        <v>theater/</v>
      </c>
      <c r="U2912" t="str">
        <f t="shared" si="410"/>
        <v>plays</v>
      </c>
      <c r="V2912">
        <f t="shared" si="411"/>
        <v>8</v>
      </c>
      <c r="W2912">
        <f t="shared" si="412"/>
        <v>13</v>
      </c>
    </row>
    <row r="2913" spans="1:23" ht="45" x14ac:dyDescent="0.25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f t="shared" si="413"/>
        <v>42182.560486111113</v>
      </c>
      <c r="K2913">
        <v>1431973626</v>
      </c>
      <c r="L2913" s="14">
        <f t="shared" si="405"/>
        <v>42142.560486111113</v>
      </c>
      <c r="M2913" s="13">
        <f t="shared" si="406"/>
        <v>2015</v>
      </c>
      <c r="N2913" t="b">
        <v>0</v>
      </c>
      <c r="O2913">
        <v>14</v>
      </c>
      <c r="P2913" t="b">
        <v>0</v>
      </c>
      <c r="Q2913" t="s">
        <v>8270</v>
      </c>
      <c r="R2913" s="6">
        <f t="shared" si="407"/>
        <v>-0.63500000000000001</v>
      </c>
      <c r="S2913" s="10">
        <f t="shared" si="408"/>
        <v>46.928571428571431</v>
      </c>
      <c r="T2913" t="str">
        <f t="shared" si="409"/>
        <v>theater/</v>
      </c>
      <c r="U2913" t="str">
        <f t="shared" si="410"/>
        <v>plays</v>
      </c>
      <c r="V2913">
        <f t="shared" si="411"/>
        <v>8</v>
      </c>
      <c r="W2913">
        <f t="shared" si="412"/>
        <v>13</v>
      </c>
    </row>
    <row r="2914" spans="1:23" ht="45" x14ac:dyDescent="0.25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f t="shared" si="413"/>
        <v>42383.923310185179</v>
      </c>
      <c r="K2914">
        <v>1450235374</v>
      </c>
      <c r="L2914" s="14">
        <f t="shared" si="405"/>
        <v>42353.923310185179</v>
      </c>
      <c r="M2914" s="13">
        <f t="shared" si="406"/>
        <v>2015</v>
      </c>
      <c r="N2914" t="b">
        <v>0</v>
      </c>
      <c r="O2914">
        <v>26</v>
      </c>
      <c r="P2914" t="b">
        <v>0</v>
      </c>
      <c r="Q2914" t="s">
        <v>8270</v>
      </c>
      <c r="R2914" s="6">
        <f t="shared" si="407"/>
        <v>-0.85941828254847641</v>
      </c>
      <c r="S2914" s="10">
        <f t="shared" si="408"/>
        <v>78.07692307692308</v>
      </c>
      <c r="T2914" t="str">
        <f t="shared" si="409"/>
        <v>theater/</v>
      </c>
      <c r="U2914" t="str">
        <f t="shared" si="410"/>
        <v>plays</v>
      </c>
      <c r="V2914">
        <f t="shared" si="411"/>
        <v>8</v>
      </c>
      <c r="W2914">
        <f t="shared" si="412"/>
        <v>13</v>
      </c>
    </row>
    <row r="2915" spans="1:23" ht="45" x14ac:dyDescent="0.25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f t="shared" si="413"/>
        <v>41888.714571759258</v>
      </c>
      <c r="K2915">
        <v>1404857339</v>
      </c>
      <c r="L2915" s="14">
        <f t="shared" si="405"/>
        <v>41828.714571759258</v>
      </c>
      <c r="M2915" s="13">
        <f t="shared" si="406"/>
        <v>2014</v>
      </c>
      <c r="N2915" t="b">
        <v>0</v>
      </c>
      <c r="O2915">
        <v>2</v>
      </c>
      <c r="P2915" t="b">
        <v>0</v>
      </c>
      <c r="Q2915" t="s">
        <v>8270</v>
      </c>
      <c r="R2915" s="6">
        <f t="shared" si="407"/>
        <v>-0.99980000000000002</v>
      </c>
      <c r="S2915" s="10">
        <f t="shared" si="408"/>
        <v>1</v>
      </c>
      <c r="T2915" t="str">
        <f t="shared" si="409"/>
        <v>theater/</v>
      </c>
      <c r="U2915" t="str">
        <f t="shared" si="410"/>
        <v>plays</v>
      </c>
      <c r="V2915">
        <f t="shared" si="411"/>
        <v>8</v>
      </c>
      <c r="W2915">
        <f t="shared" si="412"/>
        <v>13</v>
      </c>
    </row>
    <row r="2916" spans="1:23" ht="30" x14ac:dyDescent="0.25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f t="shared" si="413"/>
        <v>42077.657337962963</v>
      </c>
      <c r="K2916">
        <v>1421185594</v>
      </c>
      <c r="L2916" s="14">
        <f t="shared" si="405"/>
        <v>42017.699004629627</v>
      </c>
      <c r="M2916" s="13">
        <f t="shared" si="406"/>
        <v>2015</v>
      </c>
      <c r="N2916" t="b">
        <v>0</v>
      </c>
      <c r="O2916">
        <v>1</v>
      </c>
      <c r="P2916" t="b">
        <v>0</v>
      </c>
      <c r="Q2916" t="s">
        <v>8270</v>
      </c>
      <c r="R2916" s="6">
        <f t="shared" si="407"/>
        <v>-0.99995999999999996</v>
      </c>
      <c r="S2916" s="10">
        <f t="shared" si="408"/>
        <v>1</v>
      </c>
      <c r="T2916" t="str">
        <f t="shared" si="409"/>
        <v>theater/</v>
      </c>
      <c r="U2916" t="str">
        <f t="shared" si="410"/>
        <v>plays</v>
      </c>
      <c r="V2916">
        <f t="shared" si="411"/>
        <v>8</v>
      </c>
      <c r="W2916">
        <f t="shared" si="412"/>
        <v>13</v>
      </c>
    </row>
    <row r="2917" spans="1:23" ht="45" x14ac:dyDescent="0.25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f t="shared" si="413"/>
        <v>42445.1480324074</v>
      </c>
      <c r="K2917">
        <v>1455528790</v>
      </c>
      <c r="L2917" s="14">
        <f t="shared" si="405"/>
        <v>42415.189699074072</v>
      </c>
      <c r="M2917" s="13">
        <f t="shared" si="406"/>
        <v>2016</v>
      </c>
      <c r="N2917" t="b">
        <v>0</v>
      </c>
      <c r="O2917">
        <v>3</v>
      </c>
      <c r="P2917" t="b">
        <v>0</v>
      </c>
      <c r="Q2917" t="s">
        <v>8270</v>
      </c>
      <c r="R2917" s="6">
        <f t="shared" si="407"/>
        <v>-0.38900000000000001</v>
      </c>
      <c r="S2917" s="10">
        <f t="shared" si="408"/>
        <v>203.66666666666666</v>
      </c>
      <c r="T2917" t="str">
        <f t="shared" si="409"/>
        <v>theater/</v>
      </c>
      <c r="U2917" t="str">
        <f t="shared" si="410"/>
        <v>plays</v>
      </c>
      <c r="V2917">
        <f t="shared" si="411"/>
        <v>8</v>
      </c>
      <c r="W2917">
        <f t="shared" si="412"/>
        <v>13</v>
      </c>
    </row>
    <row r="2918" spans="1:23" ht="30" x14ac:dyDescent="0.25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f t="shared" si="413"/>
        <v>41778.268391203703</v>
      </c>
      <c r="K2918">
        <v>1398511589</v>
      </c>
      <c r="L2918" s="14">
        <f t="shared" si="405"/>
        <v>41755.268391203703</v>
      </c>
      <c r="M2918" s="13">
        <f t="shared" si="406"/>
        <v>2014</v>
      </c>
      <c r="N2918" t="b">
        <v>0</v>
      </c>
      <c r="O2918">
        <v>7</v>
      </c>
      <c r="P2918" t="b">
        <v>0</v>
      </c>
      <c r="Q2918" t="s">
        <v>8270</v>
      </c>
      <c r="R2918" s="6">
        <f t="shared" si="407"/>
        <v>-0.92162162162162165</v>
      </c>
      <c r="S2918" s="10">
        <f t="shared" si="408"/>
        <v>20.714285714285715</v>
      </c>
      <c r="T2918" t="str">
        <f t="shared" si="409"/>
        <v>theater/</v>
      </c>
      <c r="U2918" t="str">
        <f t="shared" si="410"/>
        <v>plays</v>
      </c>
      <c r="V2918">
        <f t="shared" si="411"/>
        <v>8</v>
      </c>
      <c r="W2918">
        <f t="shared" si="412"/>
        <v>13</v>
      </c>
    </row>
    <row r="2919" spans="1:23" ht="45" x14ac:dyDescent="0.25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f t="shared" si="413"/>
        <v>42263.026006944441</v>
      </c>
      <c r="K2919">
        <v>1440826647</v>
      </c>
      <c r="L2919" s="14">
        <f t="shared" si="405"/>
        <v>42245.026006944441</v>
      </c>
      <c r="M2919" s="13">
        <f t="shared" si="406"/>
        <v>2015</v>
      </c>
      <c r="N2919" t="b">
        <v>0</v>
      </c>
      <c r="O2919">
        <v>9</v>
      </c>
      <c r="P2919" t="b">
        <v>0</v>
      </c>
      <c r="Q2919" t="s">
        <v>8270</v>
      </c>
      <c r="R2919" s="6">
        <f t="shared" si="407"/>
        <v>-0.78149999999999997</v>
      </c>
      <c r="S2919" s="10">
        <f t="shared" si="408"/>
        <v>48.555555555555557</v>
      </c>
      <c r="T2919" t="str">
        <f t="shared" si="409"/>
        <v>theater/</v>
      </c>
      <c r="U2919" t="str">
        <f t="shared" si="410"/>
        <v>plays</v>
      </c>
      <c r="V2919">
        <f t="shared" si="411"/>
        <v>8</v>
      </c>
      <c r="W2919">
        <f t="shared" si="412"/>
        <v>13</v>
      </c>
    </row>
    <row r="2920" spans="1:23" ht="45" x14ac:dyDescent="0.25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f t="shared" si="413"/>
        <v>42306.421377314815</v>
      </c>
      <c r="K2920">
        <v>1443712007</v>
      </c>
      <c r="L2920" s="14">
        <f t="shared" si="405"/>
        <v>42278.421377314815</v>
      </c>
      <c r="M2920" s="13">
        <f t="shared" si="406"/>
        <v>2015</v>
      </c>
      <c r="N2920" t="b">
        <v>0</v>
      </c>
      <c r="O2920">
        <v>20</v>
      </c>
      <c r="P2920" t="b">
        <v>0</v>
      </c>
      <c r="Q2920" t="s">
        <v>8270</v>
      </c>
      <c r="R2920" s="6">
        <f t="shared" si="407"/>
        <v>-0.72760000000000002</v>
      </c>
      <c r="S2920" s="10">
        <f t="shared" si="408"/>
        <v>68.099999999999994</v>
      </c>
      <c r="T2920" t="str">
        <f t="shared" si="409"/>
        <v>theater/</v>
      </c>
      <c r="U2920" t="str">
        <f t="shared" si="410"/>
        <v>plays</v>
      </c>
      <c r="V2920">
        <f t="shared" si="411"/>
        <v>8</v>
      </c>
      <c r="W2920">
        <f t="shared" si="412"/>
        <v>13</v>
      </c>
    </row>
    <row r="2921" spans="1:23" ht="45" x14ac:dyDescent="0.25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f t="shared" si="413"/>
        <v>41856.411215277774</v>
      </c>
      <c r="K2921">
        <v>1404658329</v>
      </c>
      <c r="L2921" s="14">
        <f t="shared" si="405"/>
        <v>41826.411215277774</v>
      </c>
      <c r="M2921" s="13">
        <f t="shared" si="406"/>
        <v>2014</v>
      </c>
      <c r="N2921" t="b">
        <v>0</v>
      </c>
      <c r="O2921">
        <v>6</v>
      </c>
      <c r="P2921" t="b">
        <v>0</v>
      </c>
      <c r="Q2921" t="s">
        <v>8270</v>
      </c>
      <c r="R2921" s="6">
        <f t="shared" si="407"/>
        <v>-0.91500000000000004</v>
      </c>
      <c r="S2921" s="10">
        <f t="shared" si="408"/>
        <v>8.5</v>
      </c>
      <c r="T2921" t="str">
        <f t="shared" si="409"/>
        <v>theater/</v>
      </c>
      <c r="U2921" t="str">
        <f t="shared" si="410"/>
        <v>plays</v>
      </c>
      <c r="V2921">
        <f t="shared" si="411"/>
        <v>8</v>
      </c>
      <c r="W2921">
        <f t="shared" si="412"/>
        <v>13</v>
      </c>
    </row>
    <row r="2922" spans="1:23" ht="45" x14ac:dyDescent="0.25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f t="shared" si="413"/>
        <v>42088.54247685185</v>
      </c>
      <c r="K2922">
        <v>1424718070</v>
      </c>
      <c r="L2922" s="14">
        <f t="shared" si="405"/>
        <v>42058.584143518521</v>
      </c>
      <c r="M2922" s="13">
        <f t="shared" si="406"/>
        <v>2015</v>
      </c>
      <c r="N2922" t="b">
        <v>0</v>
      </c>
      <c r="O2922">
        <v>13</v>
      </c>
      <c r="P2922" t="b">
        <v>0</v>
      </c>
      <c r="Q2922" t="s">
        <v>8270</v>
      </c>
      <c r="R2922" s="6">
        <f t="shared" si="407"/>
        <v>-0.73160000000000003</v>
      </c>
      <c r="S2922" s="10">
        <f t="shared" si="408"/>
        <v>51.615384615384613</v>
      </c>
      <c r="T2922" t="str">
        <f t="shared" si="409"/>
        <v>theater/</v>
      </c>
      <c r="U2922" t="str">
        <f t="shared" si="410"/>
        <v>plays</v>
      </c>
      <c r="V2922">
        <f t="shared" si="411"/>
        <v>8</v>
      </c>
      <c r="W2922">
        <f t="shared" si="412"/>
        <v>13</v>
      </c>
    </row>
    <row r="2923" spans="1:23" ht="30" x14ac:dyDescent="0.25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f t="shared" si="413"/>
        <v>41907.678287037037</v>
      </c>
      <c r="K2923">
        <v>1409087804</v>
      </c>
      <c r="L2923" s="14">
        <f t="shared" si="405"/>
        <v>41877.678287037037</v>
      </c>
      <c r="M2923" s="13">
        <f t="shared" si="406"/>
        <v>2014</v>
      </c>
      <c r="N2923" t="b">
        <v>0</v>
      </c>
      <c r="O2923">
        <v>3</v>
      </c>
      <c r="P2923" t="b">
        <v>1</v>
      </c>
      <c r="Q2923" t="s">
        <v>8304</v>
      </c>
      <c r="R2923" s="6">
        <f t="shared" si="407"/>
        <v>0.28999999999999998</v>
      </c>
      <c r="S2923" s="10">
        <f t="shared" si="408"/>
        <v>43</v>
      </c>
      <c r="T2923" t="str">
        <f t="shared" si="409"/>
        <v>theater/</v>
      </c>
      <c r="U2923" t="str">
        <f t="shared" si="410"/>
        <v>musical</v>
      </c>
      <c r="V2923">
        <f t="shared" si="411"/>
        <v>8</v>
      </c>
      <c r="W2923">
        <f t="shared" si="412"/>
        <v>15</v>
      </c>
    </row>
    <row r="2924" spans="1:23" ht="45" x14ac:dyDescent="0.25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f t="shared" si="413"/>
        <v>42142.665821759256</v>
      </c>
      <c r="K2924">
        <v>1428094727</v>
      </c>
      <c r="L2924" s="14">
        <f t="shared" si="405"/>
        <v>42097.665821759256</v>
      </c>
      <c r="M2924" s="13">
        <f t="shared" si="406"/>
        <v>2015</v>
      </c>
      <c r="N2924" t="b">
        <v>0</v>
      </c>
      <c r="O2924">
        <v>6</v>
      </c>
      <c r="P2924" t="b">
        <v>1</v>
      </c>
      <c r="Q2924" t="s">
        <v>8304</v>
      </c>
      <c r="R2924" s="6">
        <f t="shared" si="407"/>
        <v>0</v>
      </c>
      <c r="S2924" s="10">
        <f t="shared" si="408"/>
        <v>83.333333333333329</v>
      </c>
      <c r="T2924" t="str">
        <f t="shared" si="409"/>
        <v>theater/</v>
      </c>
      <c r="U2924" t="str">
        <f t="shared" si="410"/>
        <v>musical</v>
      </c>
      <c r="V2924">
        <f t="shared" si="411"/>
        <v>8</v>
      </c>
      <c r="W2924">
        <f t="shared" si="412"/>
        <v>15</v>
      </c>
    </row>
    <row r="2925" spans="1:23" ht="45" x14ac:dyDescent="0.25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f t="shared" si="413"/>
        <v>42027.916666666664</v>
      </c>
      <c r="K2925">
        <v>1420774779</v>
      </c>
      <c r="L2925" s="14">
        <f t="shared" si="405"/>
        <v>42012.944201388884</v>
      </c>
      <c r="M2925" s="13">
        <f t="shared" si="406"/>
        <v>2015</v>
      </c>
      <c r="N2925" t="b">
        <v>0</v>
      </c>
      <c r="O2925">
        <v>10</v>
      </c>
      <c r="P2925" t="b">
        <v>1</v>
      </c>
      <c r="Q2925" t="s">
        <v>8304</v>
      </c>
      <c r="R2925" s="6">
        <f t="shared" si="407"/>
        <v>0</v>
      </c>
      <c r="S2925" s="10">
        <f t="shared" si="408"/>
        <v>30</v>
      </c>
      <c r="T2925" t="str">
        <f t="shared" si="409"/>
        <v>theater/</v>
      </c>
      <c r="U2925" t="str">
        <f t="shared" si="410"/>
        <v>musical</v>
      </c>
      <c r="V2925">
        <f t="shared" si="411"/>
        <v>8</v>
      </c>
      <c r="W2925">
        <f t="shared" si="412"/>
        <v>15</v>
      </c>
    </row>
    <row r="2926" spans="1:23" ht="45" x14ac:dyDescent="0.25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f t="shared" si="413"/>
        <v>42132.957638888889</v>
      </c>
      <c r="K2926">
        <v>1428585710</v>
      </c>
      <c r="L2926" s="14">
        <f t="shared" si="405"/>
        <v>42103.348495370366</v>
      </c>
      <c r="M2926" s="13">
        <f t="shared" si="406"/>
        <v>2015</v>
      </c>
      <c r="N2926" t="b">
        <v>0</v>
      </c>
      <c r="O2926">
        <v>147</v>
      </c>
      <c r="P2926" t="b">
        <v>1</v>
      </c>
      <c r="Q2926" t="s">
        <v>8304</v>
      </c>
      <c r="R2926" s="6">
        <f t="shared" si="407"/>
        <v>3.2000000000000001E-2</v>
      </c>
      <c r="S2926" s="10">
        <f t="shared" si="408"/>
        <v>175.51020408163265</v>
      </c>
      <c r="T2926" t="str">
        <f t="shared" si="409"/>
        <v>theater/</v>
      </c>
      <c r="U2926" t="str">
        <f t="shared" si="410"/>
        <v>musical</v>
      </c>
      <c r="V2926">
        <f t="shared" si="411"/>
        <v>8</v>
      </c>
      <c r="W2926">
        <f t="shared" si="412"/>
        <v>15</v>
      </c>
    </row>
    <row r="2927" spans="1:23" ht="45" x14ac:dyDescent="0.25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f t="shared" si="413"/>
        <v>41893.375787037039</v>
      </c>
      <c r="K2927">
        <v>1407852068</v>
      </c>
      <c r="L2927" s="14">
        <f t="shared" si="405"/>
        <v>41863.375787037039</v>
      </c>
      <c r="M2927" s="13">
        <f t="shared" si="406"/>
        <v>2014</v>
      </c>
      <c r="N2927" t="b">
        <v>0</v>
      </c>
      <c r="O2927">
        <v>199</v>
      </c>
      <c r="P2927" t="b">
        <v>1</v>
      </c>
      <c r="Q2927" t="s">
        <v>8304</v>
      </c>
      <c r="R2927" s="6">
        <f t="shared" si="407"/>
        <v>2.445977777777783E-2</v>
      </c>
      <c r="S2927" s="10">
        <f t="shared" si="408"/>
        <v>231.66175879396985</v>
      </c>
      <c r="T2927" t="str">
        <f t="shared" si="409"/>
        <v>theater/</v>
      </c>
      <c r="U2927" t="str">
        <f t="shared" si="410"/>
        <v>musical</v>
      </c>
      <c r="V2927">
        <f t="shared" si="411"/>
        <v>8</v>
      </c>
      <c r="W2927">
        <f t="shared" si="412"/>
        <v>15</v>
      </c>
    </row>
    <row r="2928" spans="1:23" ht="45" x14ac:dyDescent="0.25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f t="shared" si="413"/>
        <v>42058.557627314811</v>
      </c>
      <c r="K2928">
        <v>1423506179</v>
      </c>
      <c r="L2928" s="14">
        <f t="shared" si="405"/>
        <v>42044.557627314811</v>
      </c>
      <c r="M2928" s="13">
        <f t="shared" si="406"/>
        <v>2015</v>
      </c>
      <c r="N2928" t="b">
        <v>0</v>
      </c>
      <c r="O2928">
        <v>50</v>
      </c>
      <c r="P2928" t="b">
        <v>1</v>
      </c>
      <c r="Q2928" t="s">
        <v>8304</v>
      </c>
      <c r="R2928" s="6">
        <f t="shared" si="407"/>
        <v>0.25</v>
      </c>
      <c r="S2928" s="10">
        <f t="shared" si="408"/>
        <v>75</v>
      </c>
      <c r="T2928" t="str">
        <f t="shared" si="409"/>
        <v>theater/</v>
      </c>
      <c r="U2928" t="str">
        <f t="shared" si="410"/>
        <v>musical</v>
      </c>
      <c r="V2928">
        <f t="shared" si="411"/>
        <v>8</v>
      </c>
      <c r="W2928">
        <f t="shared" si="412"/>
        <v>15</v>
      </c>
    </row>
    <row r="2929" spans="1:23" ht="45" x14ac:dyDescent="0.25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f t="shared" si="413"/>
        <v>41835</v>
      </c>
      <c r="K2929">
        <v>1402934629</v>
      </c>
      <c r="L2929" s="14">
        <f t="shared" si="405"/>
        <v>41806.460983796293</v>
      </c>
      <c r="M2929" s="13">
        <f t="shared" si="406"/>
        <v>2014</v>
      </c>
      <c r="N2929" t="b">
        <v>0</v>
      </c>
      <c r="O2929">
        <v>21</v>
      </c>
      <c r="P2929" t="b">
        <v>1</v>
      </c>
      <c r="Q2929" t="s">
        <v>8304</v>
      </c>
      <c r="R2929" s="6">
        <f t="shared" si="407"/>
        <v>0.30833333333333335</v>
      </c>
      <c r="S2929" s="10">
        <f t="shared" si="408"/>
        <v>112.14285714285714</v>
      </c>
      <c r="T2929" t="str">
        <f t="shared" si="409"/>
        <v>theater/</v>
      </c>
      <c r="U2929" t="str">
        <f t="shared" si="410"/>
        <v>musical</v>
      </c>
      <c r="V2929">
        <f t="shared" si="411"/>
        <v>8</v>
      </c>
      <c r="W2929">
        <f t="shared" si="412"/>
        <v>15</v>
      </c>
    </row>
    <row r="2930" spans="1:23" ht="30" x14ac:dyDescent="0.25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f t="shared" si="413"/>
        <v>42433.789884259262</v>
      </c>
      <c r="K2930">
        <v>1454543846</v>
      </c>
      <c r="L2930" s="14">
        <f t="shared" si="405"/>
        <v>42403.789884259262</v>
      </c>
      <c r="M2930" s="13">
        <f t="shared" si="406"/>
        <v>2016</v>
      </c>
      <c r="N2930" t="b">
        <v>0</v>
      </c>
      <c r="O2930">
        <v>24</v>
      </c>
      <c r="P2930" t="b">
        <v>1</v>
      </c>
      <c r="Q2930" t="s">
        <v>8304</v>
      </c>
      <c r="R2930" s="6">
        <f t="shared" si="407"/>
        <v>0</v>
      </c>
      <c r="S2930" s="10">
        <f t="shared" si="408"/>
        <v>41.666666666666664</v>
      </c>
      <c r="T2930" t="str">
        <f t="shared" si="409"/>
        <v>theater/</v>
      </c>
      <c r="U2930" t="str">
        <f t="shared" si="410"/>
        <v>musical</v>
      </c>
      <c r="V2930">
        <f t="shared" si="411"/>
        <v>8</v>
      </c>
      <c r="W2930">
        <f t="shared" si="412"/>
        <v>15</v>
      </c>
    </row>
    <row r="2931" spans="1:23" ht="45" x14ac:dyDescent="0.25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f t="shared" si="413"/>
        <v>41784.355995370366</v>
      </c>
      <c r="K2931">
        <v>1398432758</v>
      </c>
      <c r="L2931" s="14">
        <f t="shared" si="405"/>
        <v>41754.355995370366</v>
      </c>
      <c r="M2931" s="13">
        <f t="shared" si="406"/>
        <v>2014</v>
      </c>
      <c r="N2931" t="b">
        <v>0</v>
      </c>
      <c r="O2931">
        <v>32</v>
      </c>
      <c r="P2931" t="b">
        <v>1</v>
      </c>
      <c r="Q2931" t="s">
        <v>8304</v>
      </c>
      <c r="R2931" s="6">
        <f t="shared" si="407"/>
        <v>2.0693750000000021E-2</v>
      </c>
      <c r="S2931" s="10">
        <f t="shared" si="408"/>
        <v>255.17343750000001</v>
      </c>
      <c r="T2931" t="str">
        <f t="shared" si="409"/>
        <v>theater/</v>
      </c>
      <c r="U2931" t="str">
        <f t="shared" si="410"/>
        <v>musical</v>
      </c>
      <c r="V2931">
        <f t="shared" si="411"/>
        <v>8</v>
      </c>
      <c r="W2931">
        <f t="shared" si="412"/>
        <v>15</v>
      </c>
    </row>
    <row r="2932" spans="1:23" ht="45" x14ac:dyDescent="0.25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f t="shared" si="413"/>
        <v>42131.375740740739</v>
      </c>
      <c r="K2932">
        <v>1428415264</v>
      </c>
      <c r="L2932" s="14">
        <f t="shared" si="405"/>
        <v>42101.375740740739</v>
      </c>
      <c r="M2932" s="13">
        <f t="shared" si="406"/>
        <v>2015</v>
      </c>
      <c r="N2932" t="b">
        <v>0</v>
      </c>
      <c r="O2932">
        <v>62</v>
      </c>
      <c r="P2932" t="b">
        <v>1</v>
      </c>
      <c r="Q2932" t="s">
        <v>8304</v>
      </c>
      <c r="R2932" s="6">
        <f t="shared" si="407"/>
        <v>9.1999999999999998E-3</v>
      </c>
      <c r="S2932" s="10">
        <f t="shared" si="408"/>
        <v>162.7741935483871</v>
      </c>
      <c r="T2932" t="str">
        <f t="shared" si="409"/>
        <v>theater/</v>
      </c>
      <c r="U2932" t="str">
        <f t="shared" si="410"/>
        <v>musical</v>
      </c>
      <c r="V2932">
        <f t="shared" si="411"/>
        <v>8</v>
      </c>
      <c r="W2932">
        <f t="shared" si="412"/>
        <v>15</v>
      </c>
    </row>
    <row r="2933" spans="1:23" ht="45" x14ac:dyDescent="0.25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f t="shared" si="413"/>
        <v>41897.047222222223</v>
      </c>
      <c r="K2933">
        <v>1408604363</v>
      </c>
      <c r="L2933" s="14">
        <f t="shared" si="405"/>
        <v>41872.082905092589</v>
      </c>
      <c r="M2933" s="13">
        <f t="shared" si="406"/>
        <v>2014</v>
      </c>
      <c r="N2933" t="b">
        <v>0</v>
      </c>
      <c r="O2933">
        <v>9</v>
      </c>
      <c r="P2933" t="b">
        <v>1</v>
      </c>
      <c r="Q2933" t="s">
        <v>8304</v>
      </c>
      <c r="R2933" s="6">
        <f t="shared" si="407"/>
        <v>0.06</v>
      </c>
      <c r="S2933" s="10">
        <f t="shared" si="408"/>
        <v>88.333333333333329</v>
      </c>
      <c r="T2933" t="str">
        <f t="shared" si="409"/>
        <v>theater/</v>
      </c>
      <c r="U2933" t="str">
        <f t="shared" si="410"/>
        <v>musical</v>
      </c>
      <c r="V2933">
        <f t="shared" si="411"/>
        <v>8</v>
      </c>
      <c r="W2933">
        <f t="shared" si="412"/>
        <v>15</v>
      </c>
    </row>
    <row r="2934" spans="1:23" ht="45" x14ac:dyDescent="0.25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f t="shared" si="413"/>
        <v>42056.249999999993</v>
      </c>
      <c r="K2934">
        <v>1421812637</v>
      </c>
      <c r="L2934" s="14">
        <f t="shared" si="405"/>
        <v>42024.956446759257</v>
      </c>
      <c r="M2934" s="13">
        <f t="shared" si="406"/>
        <v>2015</v>
      </c>
      <c r="N2934" t="b">
        <v>0</v>
      </c>
      <c r="O2934">
        <v>38</v>
      </c>
      <c r="P2934" t="b">
        <v>1</v>
      </c>
      <c r="Q2934" t="s">
        <v>8304</v>
      </c>
      <c r="R2934" s="6">
        <f t="shared" si="407"/>
        <v>5.0967741935483868E-2</v>
      </c>
      <c r="S2934" s="10">
        <f t="shared" si="408"/>
        <v>85.736842105263165</v>
      </c>
      <c r="T2934" t="str">
        <f t="shared" si="409"/>
        <v>theater/</v>
      </c>
      <c r="U2934" t="str">
        <f t="shared" si="410"/>
        <v>musical</v>
      </c>
      <c r="V2934">
        <f t="shared" si="411"/>
        <v>8</v>
      </c>
      <c r="W2934">
        <f t="shared" si="412"/>
        <v>15</v>
      </c>
    </row>
    <row r="2935" spans="1:23" ht="45" x14ac:dyDescent="0.25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f t="shared" si="413"/>
        <v>42525.748298611106</v>
      </c>
      <c r="K2935">
        <v>1462489053</v>
      </c>
      <c r="L2935" s="14">
        <f t="shared" si="405"/>
        <v>42495.748298611106</v>
      </c>
      <c r="M2935" s="13">
        <f t="shared" si="406"/>
        <v>2016</v>
      </c>
      <c r="N2935" t="b">
        <v>0</v>
      </c>
      <c r="O2935">
        <v>54</v>
      </c>
      <c r="P2935" t="b">
        <v>1</v>
      </c>
      <c r="Q2935" t="s">
        <v>8304</v>
      </c>
      <c r="R2935" s="6">
        <f t="shared" si="407"/>
        <v>2.76E-2</v>
      </c>
      <c r="S2935" s="10">
        <f t="shared" si="408"/>
        <v>47.574074074074076</v>
      </c>
      <c r="T2935" t="str">
        <f t="shared" si="409"/>
        <v>theater/</v>
      </c>
      <c r="U2935" t="str">
        <f t="shared" si="410"/>
        <v>musical</v>
      </c>
      <c r="V2935">
        <f t="shared" si="411"/>
        <v>8</v>
      </c>
      <c r="W2935">
        <f t="shared" si="412"/>
        <v>15</v>
      </c>
    </row>
    <row r="2936" spans="1:23" ht="45" x14ac:dyDescent="0.25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f t="shared" si="413"/>
        <v>41805.427824074075</v>
      </c>
      <c r="K2936">
        <v>1400253364</v>
      </c>
      <c r="L2936" s="14">
        <f t="shared" si="405"/>
        <v>41775.427824074075</v>
      </c>
      <c r="M2936" s="13">
        <f t="shared" si="406"/>
        <v>2014</v>
      </c>
      <c r="N2936" t="b">
        <v>0</v>
      </c>
      <c r="O2936">
        <v>37</v>
      </c>
      <c r="P2936" t="b">
        <v>1</v>
      </c>
      <c r="Q2936" t="s">
        <v>8304</v>
      </c>
      <c r="R2936" s="6">
        <f t="shared" si="407"/>
        <v>0.08</v>
      </c>
      <c r="S2936" s="10">
        <f t="shared" si="408"/>
        <v>72.972972972972968</v>
      </c>
      <c r="T2936" t="str">
        <f t="shared" si="409"/>
        <v>theater/</v>
      </c>
      <c r="U2936" t="str">
        <f t="shared" si="410"/>
        <v>musical</v>
      </c>
      <c r="V2936">
        <f t="shared" si="411"/>
        <v>8</v>
      </c>
      <c r="W2936">
        <f t="shared" si="412"/>
        <v>15</v>
      </c>
    </row>
    <row r="2937" spans="1:23" ht="45" x14ac:dyDescent="0.25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f t="shared" si="413"/>
        <v>42611.499999999993</v>
      </c>
      <c r="K2937">
        <v>1467468008</v>
      </c>
      <c r="L2937" s="14">
        <f t="shared" si="405"/>
        <v>42553.375092592592</v>
      </c>
      <c r="M2937" s="13">
        <f t="shared" si="406"/>
        <v>2016</v>
      </c>
      <c r="N2937" t="b">
        <v>0</v>
      </c>
      <c r="O2937">
        <v>39</v>
      </c>
      <c r="P2937" t="b">
        <v>1</v>
      </c>
      <c r="Q2937" t="s">
        <v>8304</v>
      </c>
      <c r="R2937" s="6">
        <f t="shared" si="407"/>
        <v>8.8571428571428568E-3</v>
      </c>
      <c r="S2937" s="10">
        <f t="shared" si="408"/>
        <v>90.538461538461533</v>
      </c>
      <c r="T2937" t="str">
        <f t="shared" si="409"/>
        <v>theater/</v>
      </c>
      <c r="U2937" t="str">
        <f t="shared" si="410"/>
        <v>musical</v>
      </c>
      <c r="V2937">
        <f t="shared" si="411"/>
        <v>8</v>
      </c>
      <c r="W2937">
        <f t="shared" si="412"/>
        <v>15</v>
      </c>
    </row>
    <row r="2938" spans="1:23" ht="45" x14ac:dyDescent="0.25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f t="shared" si="413"/>
        <v>41924.999305555553</v>
      </c>
      <c r="K2938">
        <v>1412091423</v>
      </c>
      <c r="L2938" s="14">
        <f t="shared" si="405"/>
        <v>41912.442395833328</v>
      </c>
      <c r="M2938" s="13">
        <f t="shared" si="406"/>
        <v>2014</v>
      </c>
      <c r="N2938" t="b">
        <v>0</v>
      </c>
      <c r="O2938">
        <v>34</v>
      </c>
      <c r="P2938" t="b">
        <v>1</v>
      </c>
      <c r="Q2938" t="s">
        <v>8304</v>
      </c>
      <c r="R2938" s="6">
        <f t="shared" si="407"/>
        <v>0.28000000000000003</v>
      </c>
      <c r="S2938" s="10">
        <f t="shared" si="408"/>
        <v>37.647058823529413</v>
      </c>
      <c r="T2938" t="str">
        <f t="shared" si="409"/>
        <v>theater/</v>
      </c>
      <c r="U2938" t="str">
        <f t="shared" si="410"/>
        <v>musical</v>
      </c>
      <c r="V2938">
        <f t="shared" si="411"/>
        <v>8</v>
      </c>
      <c r="W2938">
        <f t="shared" si="412"/>
        <v>15</v>
      </c>
    </row>
    <row r="2939" spans="1:23" ht="30" x14ac:dyDescent="0.25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f t="shared" si="413"/>
        <v>41833.248993055553</v>
      </c>
      <c r="K2939">
        <v>1402657113</v>
      </c>
      <c r="L2939" s="14">
        <f t="shared" si="405"/>
        <v>41803.248993055553</v>
      </c>
      <c r="M2939" s="13">
        <f t="shared" si="406"/>
        <v>2014</v>
      </c>
      <c r="N2939" t="b">
        <v>0</v>
      </c>
      <c r="O2939">
        <v>55</v>
      </c>
      <c r="P2939" t="b">
        <v>1</v>
      </c>
      <c r="Q2939" t="s">
        <v>8304</v>
      </c>
      <c r="R2939" s="6">
        <f t="shared" si="407"/>
        <v>0.33333333333333331</v>
      </c>
      <c r="S2939" s="10">
        <f t="shared" si="408"/>
        <v>36.363636363636367</v>
      </c>
      <c r="T2939" t="str">
        <f t="shared" si="409"/>
        <v>theater/</v>
      </c>
      <c r="U2939" t="str">
        <f t="shared" si="410"/>
        <v>musical</v>
      </c>
      <c r="V2939">
        <f t="shared" si="411"/>
        <v>8</v>
      </c>
      <c r="W2939">
        <f t="shared" si="412"/>
        <v>15</v>
      </c>
    </row>
    <row r="2940" spans="1:23" ht="45" x14ac:dyDescent="0.25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f t="shared" si="413"/>
        <v>42034.495532407404</v>
      </c>
      <c r="K2940">
        <v>1420044814</v>
      </c>
      <c r="L2940" s="14">
        <f t="shared" si="405"/>
        <v>42004.495532407404</v>
      </c>
      <c r="M2940" s="13">
        <f t="shared" si="406"/>
        <v>2014</v>
      </c>
      <c r="N2940" t="b">
        <v>0</v>
      </c>
      <c r="O2940">
        <v>32</v>
      </c>
      <c r="P2940" t="b">
        <v>1</v>
      </c>
      <c r="Q2940" t="s">
        <v>8304</v>
      </c>
      <c r="R2940" s="6">
        <f t="shared" si="407"/>
        <v>1.375E-2</v>
      </c>
      <c r="S2940" s="10">
        <f t="shared" si="408"/>
        <v>126.71875</v>
      </c>
      <c r="T2940" t="str">
        <f t="shared" si="409"/>
        <v>theater/</v>
      </c>
      <c r="U2940" t="str">
        <f t="shared" si="410"/>
        <v>musical</v>
      </c>
      <c r="V2940">
        <f t="shared" si="411"/>
        <v>8</v>
      </c>
      <c r="W2940">
        <f t="shared" si="412"/>
        <v>15</v>
      </c>
    </row>
    <row r="2941" spans="1:23" ht="45" x14ac:dyDescent="0.25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f t="shared" si="413"/>
        <v>41878.833333333328</v>
      </c>
      <c r="K2941">
        <v>1406316312</v>
      </c>
      <c r="L2941" s="14">
        <f t="shared" si="405"/>
        <v>41845.60083333333</v>
      </c>
      <c r="M2941" s="13">
        <f t="shared" si="406"/>
        <v>2014</v>
      </c>
      <c r="N2941" t="b">
        <v>0</v>
      </c>
      <c r="O2941">
        <v>25</v>
      </c>
      <c r="P2941" t="b">
        <v>1</v>
      </c>
      <c r="Q2941" t="s">
        <v>8304</v>
      </c>
      <c r="R2941" s="6">
        <f t="shared" si="407"/>
        <v>2.8750000000000001E-2</v>
      </c>
      <c r="S2941" s="10">
        <f t="shared" si="408"/>
        <v>329.2</v>
      </c>
      <c r="T2941" t="str">
        <f t="shared" si="409"/>
        <v>theater/</v>
      </c>
      <c r="U2941" t="str">
        <f t="shared" si="410"/>
        <v>musical</v>
      </c>
      <c r="V2941">
        <f t="shared" si="411"/>
        <v>8</v>
      </c>
      <c r="W2941">
        <f t="shared" si="412"/>
        <v>15</v>
      </c>
    </row>
    <row r="2942" spans="1:23" ht="45" x14ac:dyDescent="0.25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f t="shared" si="413"/>
        <v>42022.565023148149</v>
      </c>
      <c r="K2942">
        <v>1418150018</v>
      </c>
      <c r="L2942" s="14">
        <f t="shared" si="405"/>
        <v>41982.565023148149</v>
      </c>
      <c r="M2942" s="13">
        <f t="shared" si="406"/>
        <v>2014</v>
      </c>
      <c r="N2942" t="b">
        <v>0</v>
      </c>
      <c r="O2942">
        <v>33</v>
      </c>
      <c r="P2942" t="b">
        <v>1</v>
      </c>
      <c r="Q2942" t="s">
        <v>8304</v>
      </c>
      <c r="R2942" s="6">
        <f t="shared" si="407"/>
        <v>7.2400000000000006E-2</v>
      </c>
      <c r="S2942" s="10">
        <f t="shared" si="408"/>
        <v>81.242424242424249</v>
      </c>
      <c r="T2942" t="str">
        <f t="shared" si="409"/>
        <v>theater/</v>
      </c>
      <c r="U2942" t="str">
        <f t="shared" si="410"/>
        <v>musical</v>
      </c>
      <c r="V2942">
        <f t="shared" si="411"/>
        <v>8</v>
      </c>
      <c r="W2942">
        <f t="shared" si="412"/>
        <v>15</v>
      </c>
    </row>
    <row r="2943" spans="1:23" ht="45" x14ac:dyDescent="0.25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f t="shared" si="413"/>
        <v>42064.751793981479</v>
      </c>
      <c r="K2943">
        <v>1422658955</v>
      </c>
      <c r="L2943" s="14">
        <f t="shared" si="405"/>
        <v>42034.751793981479</v>
      </c>
      <c r="M2943" s="13">
        <f t="shared" si="406"/>
        <v>2015</v>
      </c>
      <c r="N2943" t="b">
        <v>0</v>
      </c>
      <c r="O2943">
        <v>1</v>
      </c>
      <c r="P2943" t="b">
        <v>0</v>
      </c>
      <c r="Q2943" t="s">
        <v>8302</v>
      </c>
      <c r="R2943" s="6">
        <f t="shared" si="407"/>
        <v>-0.99995999999999996</v>
      </c>
      <c r="S2943" s="10">
        <f t="shared" si="408"/>
        <v>1</v>
      </c>
      <c r="T2943" t="str">
        <f t="shared" si="409"/>
        <v>theater/</v>
      </c>
      <c r="U2943" t="str">
        <f t="shared" si="410"/>
        <v>spaces</v>
      </c>
      <c r="V2943">
        <f t="shared" si="411"/>
        <v>8</v>
      </c>
      <c r="W2943">
        <f t="shared" si="412"/>
        <v>14</v>
      </c>
    </row>
    <row r="2944" spans="1:23" ht="45" x14ac:dyDescent="0.25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f t="shared" si="413"/>
        <v>42354.637499999997</v>
      </c>
      <c r="K2944">
        <v>1448565459</v>
      </c>
      <c r="L2944" s="14">
        <f t="shared" si="405"/>
        <v>42334.595590277771</v>
      </c>
      <c r="M2944" s="13">
        <f t="shared" si="406"/>
        <v>2015</v>
      </c>
      <c r="N2944" t="b">
        <v>0</v>
      </c>
      <c r="O2944">
        <v>202</v>
      </c>
      <c r="P2944" t="b">
        <v>0</v>
      </c>
      <c r="Q2944" t="s">
        <v>8302</v>
      </c>
      <c r="R2944" s="6">
        <f t="shared" si="407"/>
        <v>-0.79574999999999996</v>
      </c>
      <c r="S2944" s="10">
        <f t="shared" si="408"/>
        <v>202.22772277227722</v>
      </c>
      <c r="T2944" t="str">
        <f t="shared" si="409"/>
        <v>theater/</v>
      </c>
      <c r="U2944" t="str">
        <f t="shared" si="410"/>
        <v>spaces</v>
      </c>
      <c r="V2944">
        <f t="shared" si="411"/>
        <v>8</v>
      </c>
      <c r="W2944">
        <f t="shared" si="412"/>
        <v>14</v>
      </c>
    </row>
    <row r="2945" spans="1:23" ht="45" x14ac:dyDescent="0.25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f t="shared" si="413"/>
        <v>42106.921064814807</v>
      </c>
      <c r="K2945">
        <v>1426302380</v>
      </c>
      <c r="L2945" s="14">
        <f t="shared" si="405"/>
        <v>42076.921064814807</v>
      </c>
      <c r="M2945" s="13">
        <f t="shared" si="406"/>
        <v>2015</v>
      </c>
      <c r="N2945" t="b">
        <v>0</v>
      </c>
      <c r="O2945">
        <v>0</v>
      </c>
      <c r="P2945" t="b">
        <v>0</v>
      </c>
      <c r="Q2945" t="s">
        <v>8302</v>
      </c>
      <c r="R2945" s="6">
        <f t="shared" si="407"/>
        <v>-1</v>
      </c>
      <c r="S2945" s="10" t="e">
        <f t="shared" si="408"/>
        <v>#DIV/0!</v>
      </c>
      <c r="T2945" t="str">
        <f t="shared" si="409"/>
        <v>theater/</v>
      </c>
      <c r="U2945" t="str">
        <f t="shared" si="410"/>
        <v>spaces</v>
      </c>
      <c r="V2945">
        <f t="shared" si="411"/>
        <v>8</v>
      </c>
      <c r="W2945">
        <f t="shared" si="412"/>
        <v>14</v>
      </c>
    </row>
    <row r="2946" spans="1:23" ht="30" x14ac:dyDescent="0.25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f t="shared" si="413"/>
        <v>42162.705995370365</v>
      </c>
      <c r="K2946">
        <v>1431122198</v>
      </c>
      <c r="L2946" s="14">
        <f t="shared" si="405"/>
        <v>42132.705995370365</v>
      </c>
      <c r="M2946" s="13">
        <f t="shared" si="406"/>
        <v>2015</v>
      </c>
      <c r="N2946" t="b">
        <v>0</v>
      </c>
      <c r="O2946">
        <v>1</v>
      </c>
      <c r="P2946" t="b">
        <v>0</v>
      </c>
      <c r="Q2946" t="s">
        <v>8302</v>
      </c>
      <c r="R2946" s="6">
        <f t="shared" si="407"/>
        <v>-0.99</v>
      </c>
      <c r="S2946" s="10">
        <f t="shared" si="408"/>
        <v>100</v>
      </c>
      <c r="T2946" t="str">
        <f t="shared" si="409"/>
        <v>theater/</v>
      </c>
      <c r="U2946" t="str">
        <f t="shared" si="410"/>
        <v>spaces</v>
      </c>
      <c r="V2946">
        <f t="shared" si="411"/>
        <v>8</v>
      </c>
      <c r="W2946">
        <f t="shared" si="412"/>
        <v>14</v>
      </c>
    </row>
    <row r="2947" spans="1:23" ht="45" x14ac:dyDescent="0.25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f t="shared" si="413"/>
        <v>42147.931250000001</v>
      </c>
      <c r="K2947">
        <v>1429845660</v>
      </c>
      <c r="L2947" s="14">
        <f t="shared" ref="L2947:L3010" si="414">(K2947/86400)+25569+(-5/24)</f>
        <v>42117.931250000001</v>
      </c>
      <c r="M2947" s="13">
        <f t="shared" ref="M2947:M3010" si="415">YEAR(L2947)</f>
        <v>2015</v>
      </c>
      <c r="N2947" t="b">
        <v>0</v>
      </c>
      <c r="O2947">
        <v>0</v>
      </c>
      <c r="P2947" t="b">
        <v>0</v>
      </c>
      <c r="Q2947" t="s">
        <v>8302</v>
      </c>
      <c r="R2947" s="6">
        <f t="shared" ref="R2947:R3010" si="416">(E2947-D2947)/D2947</f>
        <v>-1</v>
      </c>
      <c r="S2947" s="10" t="e">
        <f t="shared" ref="S2947:S3010" si="417">E2947/O2947</f>
        <v>#DIV/0!</v>
      </c>
      <c r="T2947" t="str">
        <f t="shared" ref="T2947:T3010" si="418">LEFT(Q2947,V2947)</f>
        <v>theater/</v>
      </c>
      <c r="U2947" t="str">
        <f t="shared" ref="U2947:U3010" si="419">RIGHT(Q2947, W2947-V2947)</f>
        <v>spaces</v>
      </c>
      <c r="V2947">
        <f t="shared" ref="V2947:V3010" si="420">FIND("/",Q2947)</f>
        <v>8</v>
      </c>
      <c r="W2947">
        <f t="shared" ref="W2947:W3010" si="421">LEN(Q2947)</f>
        <v>14</v>
      </c>
    </row>
    <row r="2948" spans="1:23" ht="45" x14ac:dyDescent="0.25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f t="shared" ref="J2948:J3011" si="422">(I2948/86400)+25569+(-5/24)</f>
        <v>42597.322824074072</v>
      </c>
      <c r="K2948">
        <v>1468673092</v>
      </c>
      <c r="L2948" s="14">
        <f t="shared" si="414"/>
        <v>42567.322824074072</v>
      </c>
      <c r="M2948" s="13">
        <f t="shared" si="415"/>
        <v>2016</v>
      </c>
      <c r="N2948" t="b">
        <v>0</v>
      </c>
      <c r="O2948">
        <v>2</v>
      </c>
      <c r="P2948" t="b">
        <v>0</v>
      </c>
      <c r="Q2948" t="s">
        <v>8302</v>
      </c>
      <c r="R2948" s="6">
        <f t="shared" si="416"/>
        <v>-0.999</v>
      </c>
      <c r="S2948" s="10">
        <f t="shared" si="417"/>
        <v>1</v>
      </c>
      <c r="T2948" t="str">
        <f t="shared" si="418"/>
        <v>theater/</v>
      </c>
      <c r="U2948" t="str">
        <f t="shared" si="419"/>
        <v>spaces</v>
      </c>
      <c r="V2948">
        <f t="shared" si="420"/>
        <v>8</v>
      </c>
      <c r="W2948">
        <f t="shared" si="421"/>
        <v>14</v>
      </c>
    </row>
    <row r="2949" spans="1:23" ht="45" x14ac:dyDescent="0.25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f t="shared" si="422"/>
        <v>42698.507638888885</v>
      </c>
      <c r="K2949">
        <v>1475760567</v>
      </c>
      <c r="L2949" s="14">
        <f t="shared" si="414"/>
        <v>42649.353784722225</v>
      </c>
      <c r="M2949" s="13">
        <f t="shared" si="415"/>
        <v>2016</v>
      </c>
      <c r="N2949" t="b">
        <v>0</v>
      </c>
      <c r="O2949">
        <v>13</v>
      </c>
      <c r="P2949" t="b">
        <v>0</v>
      </c>
      <c r="Q2949" t="s">
        <v>8302</v>
      </c>
      <c r="R2949" s="6">
        <f t="shared" si="416"/>
        <v>-0.95711999999999997</v>
      </c>
      <c r="S2949" s="10">
        <f t="shared" si="417"/>
        <v>82.461538461538467</v>
      </c>
      <c r="T2949" t="str">
        <f t="shared" si="418"/>
        <v>theater/</v>
      </c>
      <c r="U2949" t="str">
        <f t="shared" si="419"/>
        <v>spaces</v>
      </c>
      <c r="V2949">
        <f t="shared" si="420"/>
        <v>8</v>
      </c>
      <c r="W2949">
        <f t="shared" si="421"/>
        <v>14</v>
      </c>
    </row>
    <row r="2950" spans="1:23" ht="45" x14ac:dyDescent="0.25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f t="shared" si="422"/>
        <v>42157.440891203696</v>
      </c>
      <c r="K2950">
        <v>1428075293</v>
      </c>
      <c r="L2950" s="14">
        <f t="shared" si="414"/>
        <v>42097.440891203696</v>
      </c>
      <c r="M2950" s="13">
        <f t="shared" si="415"/>
        <v>2015</v>
      </c>
      <c r="N2950" t="b">
        <v>0</v>
      </c>
      <c r="O2950">
        <v>9</v>
      </c>
      <c r="P2950" t="b">
        <v>0</v>
      </c>
      <c r="Q2950" t="s">
        <v>8302</v>
      </c>
      <c r="R2950" s="6">
        <f t="shared" si="416"/>
        <v>-0.99995199999999995</v>
      </c>
      <c r="S2950" s="10">
        <f t="shared" si="417"/>
        <v>2.6666666666666665</v>
      </c>
      <c r="T2950" t="str">
        <f t="shared" si="418"/>
        <v>theater/</v>
      </c>
      <c r="U2950" t="str">
        <f t="shared" si="419"/>
        <v>spaces</v>
      </c>
      <c r="V2950">
        <f t="shared" si="420"/>
        <v>8</v>
      </c>
      <c r="W2950">
        <f t="shared" si="421"/>
        <v>14</v>
      </c>
    </row>
    <row r="2951" spans="1:23" ht="45" x14ac:dyDescent="0.25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f t="shared" si="422"/>
        <v>42327.656446759262</v>
      </c>
      <c r="K2951">
        <v>1445370317</v>
      </c>
      <c r="L2951" s="14">
        <f t="shared" si="414"/>
        <v>42297.61478009259</v>
      </c>
      <c r="M2951" s="13">
        <f t="shared" si="415"/>
        <v>2015</v>
      </c>
      <c r="N2951" t="b">
        <v>0</v>
      </c>
      <c r="O2951">
        <v>2</v>
      </c>
      <c r="P2951" t="b">
        <v>0</v>
      </c>
      <c r="Q2951" t="s">
        <v>8302</v>
      </c>
      <c r="R2951" s="6">
        <f t="shared" si="416"/>
        <v>-0.97499999999999998</v>
      </c>
      <c r="S2951" s="10">
        <f t="shared" si="417"/>
        <v>12.5</v>
      </c>
      <c r="T2951" t="str">
        <f t="shared" si="418"/>
        <v>theater/</v>
      </c>
      <c r="U2951" t="str">
        <f t="shared" si="419"/>
        <v>spaces</v>
      </c>
      <c r="V2951">
        <f t="shared" si="420"/>
        <v>8</v>
      </c>
      <c r="W2951">
        <f t="shared" si="421"/>
        <v>14</v>
      </c>
    </row>
    <row r="2952" spans="1:23" ht="45" x14ac:dyDescent="0.25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f t="shared" si="422"/>
        <v>42392.156851851854</v>
      </c>
      <c r="K2952">
        <v>1450946752</v>
      </c>
      <c r="L2952" s="14">
        <f t="shared" si="414"/>
        <v>42362.156851851854</v>
      </c>
      <c r="M2952" s="13">
        <f t="shared" si="415"/>
        <v>2015</v>
      </c>
      <c r="N2952" t="b">
        <v>0</v>
      </c>
      <c r="O2952">
        <v>0</v>
      </c>
      <c r="P2952" t="b">
        <v>0</v>
      </c>
      <c r="Q2952" t="s">
        <v>8302</v>
      </c>
      <c r="R2952" s="6">
        <f t="shared" si="416"/>
        <v>-1</v>
      </c>
      <c r="S2952" s="10" t="e">
        <f t="shared" si="417"/>
        <v>#DIV/0!</v>
      </c>
      <c r="T2952" t="str">
        <f t="shared" si="418"/>
        <v>theater/</v>
      </c>
      <c r="U2952" t="str">
        <f t="shared" si="419"/>
        <v>spaces</v>
      </c>
      <c r="V2952">
        <f t="shared" si="420"/>
        <v>8</v>
      </c>
      <c r="W2952">
        <f t="shared" si="421"/>
        <v>14</v>
      </c>
    </row>
    <row r="2953" spans="1:23" ht="45" x14ac:dyDescent="0.25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f t="shared" si="422"/>
        <v>41917.594594907401</v>
      </c>
      <c r="K2953">
        <v>1408648573</v>
      </c>
      <c r="L2953" s="14">
        <f t="shared" si="414"/>
        <v>41872.594594907401</v>
      </c>
      <c r="M2953" s="13">
        <f t="shared" si="415"/>
        <v>2014</v>
      </c>
      <c r="N2953" t="b">
        <v>0</v>
      </c>
      <c r="O2953">
        <v>58</v>
      </c>
      <c r="P2953" t="b">
        <v>0</v>
      </c>
      <c r="Q2953" t="s">
        <v>8302</v>
      </c>
      <c r="R2953" s="6">
        <f t="shared" si="416"/>
        <v>-0.97807999999999995</v>
      </c>
      <c r="S2953" s="10">
        <f t="shared" si="417"/>
        <v>18.896551724137932</v>
      </c>
      <c r="T2953" t="str">
        <f t="shared" si="418"/>
        <v>theater/</v>
      </c>
      <c r="U2953" t="str">
        <f t="shared" si="419"/>
        <v>spaces</v>
      </c>
      <c r="V2953">
        <f t="shared" si="420"/>
        <v>8</v>
      </c>
      <c r="W2953">
        <f t="shared" si="421"/>
        <v>14</v>
      </c>
    </row>
    <row r="2954" spans="1:23" ht="45" x14ac:dyDescent="0.25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f t="shared" si="422"/>
        <v>42659.958333333336</v>
      </c>
      <c r="K2954">
        <v>1473957239</v>
      </c>
      <c r="L2954" s="14">
        <f t="shared" si="414"/>
        <v>42628.481932870367</v>
      </c>
      <c r="M2954" s="13">
        <f t="shared" si="415"/>
        <v>2016</v>
      </c>
      <c r="N2954" t="b">
        <v>0</v>
      </c>
      <c r="O2954">
        <v>8</v>
      </c>
      <c r="P2954" t="b">
        <v>0</v>
      </c>
      <c r="Q2954" t="s">
        <v>8302</v>
      </c>
      <c r="R2954" s="6">
        <f t="shared" si="416"/>
        <v>-0.91974999999999996</v>
      </c>
      <c r="S2954" s="10">
        <f t="shared" si="417"/>
        <v>200.625</v>
      </c>
      <c r="T2954" t="str">
        <f t="shared" si="418"/>
        <v>theater/</v>
      </c>
      <c r="U2954" t="str">
        <f t="shared" si="419"/>
        <v>spaces</v>
      </c>
      <c r="V2954">
        <f t="shared" si="420"/>
        <v>8</v>
      </c>
      <c r="W2954">
        <f t="shared" si="421"/>
        <v>14</v>
      </c>
    </row>
    <row r="2955" spans="1:23" ht="45" x14ac:dyDescent="0.25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f t="shared" si="422"/>
        <v>42285.583576388883</v>
      </c>
      <c r="K2955">
        <v>1441738821</v>
      </c>
      <c r="L2955" s="14">
        <f t="shared" si="414"/>
        <v>42255.583576388883</v>
      </c>
      <c r="M2955" s="13">
        <f t="shared" si="415"/>
        <v>2015</v>
      </c>
      <c r="N2955" t="b">
        <v>0</v>
      </c>
      <c r="O2955">
        <v>3</v>
      </c>
      <c r="P2955" t="b">
        <v>0</v>
      </c>
      <c r="Q2955" t="s">
        <v>8302</v>
      </c>
      <c r="R2955" s="6">
        <f t="shared" si="416"/>
        <v>-0.99848749999999997</v>
      </c>
      <c r="S2955" s="10">
        <f t="shared" si="417"/>
        <v>201.66666666666666</v>
      </c>
      <c r="T2955" t="str">
        <f t="shared" si="418"/>
        <v>theater/</v>
      </c>
      <c r="U2955" t="str">
        <f t="shared" si="419"/>
        <v>spaces</v>
      </c>
      <c r="V2955">
        <f t="shared" si="420"/>
        <v>8</v>
      </c>
      <c r="W2955">
        <f t="shared" si="421"/>
        <v>14</v>
      </c>
    </row>
    <row r="2956" spans="1:23" ht="45" x14ac:dyDescent="0.25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f t="shared" si="422"/>
        <v>42810.333368055552</v>
      </c>
      <c r="K2956">
        <v>1487944803</v>
      </c>
      <c r="L2956" s="14">
        <f t="shared" si="414"/>
        <v>42790.375034722216</v>
      </c>
      <c r="M2956" s="13">
        <f t="shared" si="415"/>
        <v>2017</v>
      </c>
      <c r="N2956" t="b">
        <v>0</v>
      </c>
      <c r="O2956">
        <v>0</v>
      </c>
      <c r="P2956" t="b">
        <v>0</v>
      </c>
      <c r="Q2956" t="s">
        <v>8302</v>
      </c>
      <c r="R2956" s="6">
        <f t="shared" si="416"/>
        <v>-1</v>
      </c>
      <c r="S2956" s="10" t="e">
        <f t="shared" si="417"/>
        <v>#DIV/0!</v>
      </c>
      <c r="T2956" t="str">
        <f t="shared" si="418"/>
        <v>theater/</v>
      </c>
      <c r="U2956" t="str">
        <f t="shared" si="419"/>
        <v>spaces</v>
      </c>
      <c r="V2956">
        <f t="shared" si="420"/>
        <v>8</v>
      </c>
      <c r="W2956">
        <f t="shared" si="421"/>
        <v>14</v>
      </c>
    </row>
    <row r="2957" spans="1:23" ht="30" x14ac:dyDescent="0.25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f t="shared" si="422"/>
        <v>42171.532974537033</v>
      </c>
      <c r="K2957">
        <v>1431884849</v>
      </c>
      <c r="L2957" s="14">
        <f t="shared" si="414"/>
        <v>42141.532974537033</v>
      </c>
      <c r="M2957" s="13">
        <f t="shared" si="415"/>
        <v>2015</v>
      </c>
      <c r="N2957" t="b">
        <v>0</v>
      </c>
      <c r="O2957">
        <v>11</v>
      </c>
      <c r="P2957" t="b">
        <v>0</v>
      </c>
      <c r="Q2957" t="s">
        <v>8302</v>
      </c>
      <c r="R2957" s="6">
        <f t="shared" si="416"/>
        <v>-0.40416666666666667</v>
      </c>
      <c r="S2957" s="10">
        <f t="shared" si="417"/>
        <v>65</v>
      </c>
      <c r="T2957" t="str">
        <f t="shared" si="418"/>
        <v>theater/</v>
      </c>
      <c r="U2957" t="str">
        <f t="shared" si="419"/>
        <v>spaces</v>
      </c>
      <c r="V2957">
        <f t="shared" si="420"/>
        <v>8</v>
      </c>
      <c r="W2957">
        <f t="shared" si="421"/>
        <v>14</v>
      </c>
    </row>
    <row r="2958" spans="1:23" ht="45" x14ac:dyDescent="0.25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f t="shared" si="422"/>
        <v>42494.750578703701</v>
      </c>
      <c r="K2958">
        <v>1459810850</v>
      </c>
      <c r="L2958" s="14">
        <f t="shared" si="414"/>
        <v>42464.750578703701</v>
      </c>
      <c r="M2958" s="13">
        <f t="shared" si="415"/>
        <v>2016</v>
      </c>
      <c r="N2958" t="b">
        <v>0</v>
      </c>
      <c r="O2958">
        <v>20</v>
      </c>
      <c r="P2958" t="b">
        <v>0</v>
      </c>
      <c r="Q2958" t="s">
        <v>8302</v>
      </c>
      <c r="R2958" s="6">
        <f t="shared" si="416"/>
        <v>-0.83265822784810128</v>
      </c>
      <c r="S2958" s="10">
        <f t="shared" si="417"/>
        <v>66.099999999999994</v>
      </c>
      <c r="T2958" t="str">
        <f t="shared" si="418"/>
        <v>theater/</v>
      </c>
      <c r="U2958" t="str">
        <f t="shared" si="419"/>
        <v>spaces</v>
      </c>
      <c r="V2958">
        <f t="shared" si="420"/>
        <v>8</v>
      </c>
      <c r="W2958">
        <f t="shared" si="421"/>
        <v>14</v>
      </c>
    </row>
    <row r="2959" spans="1:23" ht="45" x14ac:dyDescent="0.25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f t="shared" si="422"/>
        <v>42090.761249999996</v>
      </c>
      <c r="K2959">
        <v>1422317772</v>
      </c>
      <c r="L2959" s="14">
        <f t="shared" si="414"/>
        <v>42030.80291666666</v>
      </c>
      <c r="M2959" s="13">
        <f t="shared" si="415"/>
        <v>2015</v>
      </c>
      <c r="N2959" t="b">
        <v>0</v>
      </c>
      <c r="O2959">
        <v>3</v>
      </c>
      <c r="P2959" t="b">
        <v>0</v>
      </c>
      <c r="Q2959" t="s">
        <v>8302</v>
      </c>
      <c r="R2959" s="6">
        <f t="shared" si="416"/>
        <v>-0.98133333333333328</v>
      </c>
      <c r="S2959" s="10">
        <f t="shared" si="417"/>
        <v>93.333333333333329</v>
      </c>
      <c r="T2959" t="str">
        <f t="shared" si="418"/>
        <v>theater/</v>
      </c>
      <c r="U2959" t="str">
        <f t="shared" si="419"/>
        <v>spaces</v>
      </c>
      <c r="V2959">
        <f t="shared" si="420"/>
        <v>8</v>
      </c>
      <c r="W2959">
        <f t="shared" si="421"/>
        <v>14</v>
      </c>
    </row>
    <row r="2960" spans="1:23" ht="45" x14ac:dyDescent="0.25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f t="shared" si="422"/>
        <v>42498.529131944444</v>
      </c>
      <c r="K2960">
        <v>1457548917</v>
      </c>
      <c r="L2960" s="14">
        <f t="shared" si="414"/>
        <v>42438.570798611108</v>
      </c>
      <c r="M2960" s="13">
        <f t="shared" si="415"/>
        <v>2016</v>
      </c>
      <c r="N2960" t="b">
        <v>0</v>
      </c>
      <c r="O2960">
        <v>0</v>
      </c>
      <c r="P2960" t="b">
        <v>0</v>
      </c>
      <c r="Q2960" t="s">
        <v>8302</v>
      </c>
      <c r="R2960" s="6">
        <f t="shared" si="416"/>
        <v>-1</v>
      </c>
      <c r="S2960" s="10" t="e">
        <f t="shared" si="417"/>
        <v>#DIV/0!</v>
      </c>
      <c r="T2960" t="str">
        <f t="shared" si="418"/>
        <v>theater/</v>
      </c>
      <c r="U2960" t="str">
        <f t="shared" si="419"/>
        <v>spaces</v>
      </c>
      <c r="V2960">
        <f t="shared" si="420"/>
        <v>8</v>
      </c>
      <c r="W2960">
        <f t="shared" si="421"/>
        <v>14</v>
      </c>
    </row>
    <row r="2961" spans="1:23" ht="45" x14ac:dyDescent="0.25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f t="shared" si="422"/>
        <v>42527.800057870372</v>
      </c>
      <c r="K2961">
        <v>1462666325</v>
      </c>
      <c r="L2961" s="14">
        <f t="shared" si="414"/>
        <v>42497.800057870372</v>
      </c>
      <c r="M2961" s="13">
        <f t="shared" si="415"/>
        <v>2016</v>
      </c>
      <c r="N2961" t="b">
        <v>0</v>
      </c>
      <c r="O2961">
        <v>0</v>
      </c>
      <c r="P2961" t="b">
        <v>0</v>
      </c>
      <c r="Q2961" t="s">
        <v>8302</v>
      </c>
      <c r="R2961" s="6">
        <f t="shared" si="416"/>
        <v>-1</v>
      </c>
      <c r="S2961" s="10" t="e">
        <f t="shared" si="417"/>
        <v>#DIV/0!</v>
      </c>
      <c r="T2961" t="str">
        <f t="shared" si="418"/>
        <v>theater/</v>
      </c>
      <c r="U2961" t="str">
        <f t="shared" si="419"/>
        <v>spaces</v>
      </c>
      <c r="V2961">
        <f t="shared" si="420"/>
        <v>8</v>
      </c>
      <c r="W2961">
        <f t="shared" si="421"/>
        <v>14</v>
      </c>
    </row>
    <row r="2962" spans="1:23" ht="45" x14ac:dyDescent="0.25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f t="shared" si="422"/>
        <v>41893.54887731481</v>
      </c>
      <c r="K2962">
        <v>1407867023</v>
      </c>
      <c r="L2962" s="14">
        <f t="shared" si="414"/>
        <v>41863.54887731481</v>
      </c>
      <c r="M2962" s="13">
        <f t="shared" si="415"/>
        <v>2014</v>
      </c>
      <c r="N2962" t="b">
        <v>0</v>
      </c>
      <c r="O2962">
        <v>0</v>
      </c>
      <c r="P2962" t="b">
        <v>0</v>
      </c>
      <c r="Q2962" t="s">
        <v>8302</v>
      </c>
      <c r="R2962" s="6">
        <f t="shared" si="416"/>
        <v>-1</v>
      </c>
      <c r="S2962" s="10" t="e">
        <f t="shared" si="417"/>
        <v>#DIV/0!</v>
      </c>
      <c r="T2962" t="str">
        <f t="shared" si="418"/>
        <v>theater/</v>
      </c>
      <c r="U2962" t="str">
        <f t="shared" si="419"/>
        <v>spaces</v>
      </c>
      <c r="V2962">
        <f t="shared" si="420"/>
        <v>8</v>
      </c>
      <c r="W2962">
        <f t="shared" si="421"/>
        <v>14</v>
      </c>
    </row>
    <row r="2963" spans="1:23" ht="45" x14ac:dyDescent="0.25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f t="shared" si="422"/>
        <v>42088.958333333336</v>
      </c>
      <c r="K2963">
        <v>1424927159</v>
      </c>
      <c r="L2963" s="14">
        <f t="shared" si="414"/>
        <v>42061.004155092589</v>
      </c>
      <c r="M2963" s="13">
        <f t="shared" si="415"/>
        <v>2015</v>
      </c>
      <c r="N2963" t="b">
        <v>0</v>
      </c>
      <c r="O2963">
        <v>108</v>
      </c>
      <c r="P2963" t="b">
        <v>1</v>
      </c>
      <c r="Q2963" t="s">
        <v>8270</v>
      </c>
      <c r="R2963" s="6">
        <f t="shared" si="416"/>
        <v>9.6199999999999994E-2</v>
      </c>
      <c r="S2963" s="10">
        <f t="shared" si="417"/>
        <v>50.75</v>
      </c>
      <c r="T2963" t="str">
        <f t="shared" si="418"/>
        <v>theater/</v>
      </c>
      <c r="U2963" t="str">
        <f t="shared" si="419"/>
        <v>plays</v>
      </c>
      <c r="V2963">
        <f t="shared" si="420"/>
        <v>8</v>
      </c>
      <c r="W2963">
        <f t="shared" si="421"/>
        <v>13</v>
      </c>
    </row>
    <row r="2964" spans="1:23" ht="45" x14ac:dyDescent="0.25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f t="shared" si="422"/>
        <v>42064.082638888889</v>
      </c>
      <c r="K2964">
        <v>1422769906</v>
      </c>
      <c r="L2964" s="14">
        <f t="shared" si="414"/>
        <v>42036.035949074074</v>
      </c>
      <c r="M2964" s="13">
        <f t="shared" si="415"/>
        <v>2015</v>
      </c>
      <c r="N2964" t="b">
        <v>0</v>
      </c>
      <c r="O2964">
        <v>20</v>
      </c>
      <c r="P2964" t="b">
        <v>1</v>
      </c>
      <c r="Q2964" t="s">
        <v>8270</v>
      </c>
      <c r="R2964" s="6">
        <f t="shared" si="416"/>
        <v>0.218</v>
      </c>
      <c r="S2964" s="10">
        <f t="shared" si="417"/>
        <v>60.9</v>
      </c>
      <c r="T2964" t="str">
        <f t="shared" si="418"/>
        <v>theater/</v>
      </c>
      <c r="U2964" t="str">
        <f t="shared" si="419"/>
        <v>plays</v>
      </c>
      <c r="V2964">
        <f t="shared" si="420"/>
        <v>8</v>
      </c>
      <c r="W2964">
        <f t="shared" si="421"/>
        <v>13</v>
      </c>
    </row>
    <row r="2965" spans="1:23" ht="45" x14ac:dyDescent="0.25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f t="shared" si="422"/>
        <v>42187.26185185185</v>
      </c>
      <c r="K2965">
        <v>1433243824</v>
      </c>
      <c r="L2965" s="14">
        <f t="shared" si="414"/>
        <v>42157.26185185185</v>
      </c>
      <c r="M2965" s="13">
        <f t="shared" si="415"/>
        <v>2015</v>
      </c>
      <c r="N2965" t="b">
        <v>0</v>
      </c>
      <c r="O2965">
        <v>98</v>
      </c>
      <c r="P2965" t="b">
        <v>1</v>
      </c>
      <c r="Q2965" t="s">
        <v>8270</v>
      </c>
      <c r="R2965" s="6">
        <f t="shared" si="416"/>
        <v>6.8500000000000005E-2</v>
      </c>
      <c r="S2965" s="10">
        <f t="shared" si="417"/>
        <v>109.03061224489795</v>
      </c>
      <c r="T2965" t="str">
        <f t="shared" si="418"/>
        <v>theater/</v>
      </c>
      <c r="U2965" t="str">
        <f t="shared" si="419"/>
        <v>plays</v>
      </c>
      <c r="V2965">
        <f t="shared" si="420"/>
        <v>8</v>
      </c>
      <c r="W2965">
        <f t="shared" si="421"/>
        <v>13</v>
      </c>
    </row>
    <row r="2966" spans="1:23" ht="45" x14ac:dyDescent="0.25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f t="shared" si="422"/>
        <v>41857.688888888886</v>
      </c>
      <c r="K2966">
        <v>1404769819</v>
      </c>
      <c r="L2966" s="14">
        <f t="shared" si="414"/>
        <v>41827.701608796291</v>
      </c>
      <c r="M2966" s="13">
        <f t="shared" si="415"/>
        <v>2014</v>
      </c>
      <c r="N2966" t="b">
        <v>0</v>
      </c>
      <c r="O2966">
        <v>196</v>
      </c>
      <c r="P2966" t="b">
        <v>1</v>
      </c>
      <c r="Q2966" t="s">
        <v>8270</v>
      </c>
      <c r="R2966" s="6">
        <f t="shared" si="416"/>
        <v>7.1379999999999196E-3</v>
      </c>
      <c r="S2966" s="10">
        <f t="shared" si="417"/>
        <v>25.692295918367346</v>
      </c>
      <c r="T2966" t="str">
        <f t="shared" si="418"/>
        <v>theater/</v>
      </c>
      <c r="U2966" t="str">
        <f t="shared" si="419"/>
        <v>plays</v>
      </c>
      <c r="V2966">
        <f t="shared" si="420"/>
        <v>8</v>
      </c>
      <c r="W2966">
        <f t="shared" si="421"/>
        <v>13</v>
      </c>
    </row>
    <row r="2967" spans="1:23" ht="45" x14ac:dyDescent="0.25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f t="shared" si="422"/>
        <v>42192.521215277775</v>
      </c>
      <c r="K2967">
        <v>1433698233</v>
      </c>
      <c r="L2967" s="14">
        <f t="shared" si="414"/>
        <v>42162.521215277775</v>
      </c>
      <c r="M2967" s="13">
        <f t="shared" si="415"/>
        <v>2015</v>
      </c>
      <c r="N2967" t="b">
        <v>0</v>
      </c>
      <c r="O2967">
        <v>39</v>
      </c>
      <c r="P2967" t="b">
        <v>1</v>
      </c>
      <c r="Q2967" t="s">
        <v>8270</v>
      </c>
      <c r="R2967" s="6">
        <f t="shared" si="416"/>
        <v>0.09</v>
      </c>
      <c r="S2967" s="10">
        <f t="shared" si="417"/>
        <v>41.92307692307692</v>
      </c>
      <c r="T2967" t="str">
        <f t="shared" si="418"/>
        <v>theater/</v>
      </c>
      <c r="U2967" t="str">
        <f t="shared" si="419"/>
        <v>plays</v>
      </c>
      <c r="V2967">
        <f t="shared" si="420"/>
        <v>8</v>
      </c>
      <c r="W2967">
        <f t="shared" si="421"/>
        <v>13</v>
      </c>
    </row>
    <row r="2968" spans="1:23" ht="45" x14ac:dyDescent="0.25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f t="shared" si="422"/>
        <v>42263.530231481483</v>
      </c>
      <c r="K2968">
        <v>1439833412</v>
      </c>
      <c r="L2968" s="14">
        <f t="shared" si="414"/>
        <v>42233.530231481483</v>
      </c>
      <c r="M2968" s="13">
        <f t="shared" si="415"/>
        <v>2015</v>
      </c>
      <c r="N2968" t="b">
        <v>0</v>
      </c>
      <c r="O2968">
        <v>128</v>
      </c>
      <c r="P2968" t="b">
        <v>1</v>
      </c>
      <c r="Q2968" t="s">
        <v>8270</v>
      </c>
      <c r="R2968" s="6">
        <f t="shared" si="416"/>
        <v>0.1363</v>
      </c>
      <c r="S2968" s="10">
        <f t="shared" si="417"/>
        <v>88.7734375</v>
      </c>
      <c r="T2968" t="str">
        <f t="shared" si="418"/>
        <v>theater/</v>
      </c>
      <c r="U2968" t="str">
        <f t="shared" si="419"/>
        <v>plays</v>
      </c>
      <c r="V2968">
        <f t="shared" si="420"/>
        <v>8</v>
      </c>
      <c r="W2968">
        <f t="shared" si="421"/>
        <v>13</v>
      </c>
    </row>
    <row r="2969" spans="1:23" ht="30" x14ac:dyDescent="0.25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f t="shared" si="422"/>
        <v>42071.947824074072</v>
      </c>
      <c r="K2969">
        <v>1423284292</v>
      </c>
      <c r="L2969" s="14">
        <f t="shared" si="414"/>
        <v>42041.989490740736</v>
      </c>
      <c r="M2969" s="13">
        <f t="shared" si="415"/>
        <v>2015</v>
      </c>
      <c r="N2969" t="b">
        <v>0</v>
      </c>
      <c r="O2969">
        <v>71</v>
      </c>
      <c r="P2969" t="b">
        <v>1</v>
      </c>
      <c r="Q2969" t="s">
        <v>8270</v>
      </c>
      <c r="R2969" s="6">
        <f t="shared" si="416"/>
        <v>0.13919999999999999</v>
      </c>
      <c r="S2969" s="10">
        <f t="shared" si="417"/>
        <v>80.225352112676063</v>
      </c>
      <c r="T2969" t="str">
        <f t="shared" si="418"/>
        <v>theater/</v>
      </c>
      <c r="U2969" t="str">
        <f t="shared" si="419"/>
        <v>plays</v>
      </c>
      <c r="V2969">
        <f t="shared" si="420"/>
        <v>8</v>
      </c>
      <c r="W2969">
        <f t="shared" si="421"/>
        <v>13</v>
      </c>
    </row>
    <row r="2970" spans="1:23" ht="30" x14ac:dyDescent="0.25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f t="shared" si="422"/>
        <v>42598.957638888889</v>
      </c>
      <c r="K2970">
        <v>1470227660</v>
      </c>
      <c r="L2970" s="14">
        <f t="shared" si="414"/>
        <v>42585.315509259257</v>
      </c>
      <c r="M2970" s="13">
        <f t="shared" si="415"/>
        <v>2016</v>
      </c>
      <c r="N2970" t="b">
        <v>0</v>
      </c>
      <c r="O2970">
        <v>47</v>
      </c>
      <c r="P2970" t="b">
        <v>1</v>
      </c>
      <c r="Q2970" t="s">
        <v>8270</v>
      </c>
      <c r="R2970" s="6">
        <f t="shared" si="416"/>
        <v>0.06</v>
      </c>
      <c r="S2970" s="10">
        <f t="shared" si="417"/>
        <v>78.936170212765958</v>
      </c>
      <c r="T2970" t="str">
        <f t="shared" si="418"/>
        <v>theater/</v>
      </c>
      <c r="U2970" t="str">
        <f t="shared" si="419"/>
        <v>plays</v>
      </c>
      <c r="V2970">
        <f t="shared" si="420"/>
        <v>8</v>
      </c>
      <c r="W2970">
        <f t="shared" si="421"/>
        <v>13</v>
      </c>
    </row>
    <row r="2971" spans="1:23" ht="45" x14ac:dyDescent="0.25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f t="shared" si="422"/>
        <v>42127.743750000001</v>
      </c>
      <c r="K2971">
        <v>1428087153</v>
      </c>
      <c r="L2971" s="14">
        <f t="shared" si="414"/>
        <v>42097.578159722216</v>
      </c>
      <c r="M2971" s="13">
        <f t="shared" si="415"/>
        <v>2015</v>
      </c>
      <c r="N2971" t="b">
        <v>0</v>
      </c>
      <c r="O2971">
        <v>17</v>
      </c>
      <c r="P2971" t="b">
        <v>1</v>
      </c>
      <c r="Q2971" t="s">
        <v>8270</v>
      </c>
      <c r="R2971" s="6">
        <f t="shared" si="416"/>
        <v>0.625</v>
      </c>
      <c r="S2971" s="10">
        <f t="shared" si="417"/>
        <v>95.588235294117652</v>
      </c>
      <c r="T2971" t="str">
        <f t="shared" si="418"/>
        <v>theater/</v>
      </c>
      <c r="U2971" t="str">
        <f t="shared" si="419"/>
        <v>plays</v>
      </c>
      <c r="V2971">
        <f t="shared" si="420"/>
        <v>8</v>
      </c>
      <c r="W2971">
        <f t="shared" si="421"/>
        <v>13</v>
      </c>
    </row>
    <row r="2972" spans="1:23" ht="45" x14ac:dyDescent="0.25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f t="shared" si="422"/>
        <v>41838.461238425924</v>
      </c>
      <c r="K2972">
        <v>1403107451</v>
      </c>
      <c r="L2972" s="14">
        <f t="shared" si="414"/>
        <v>41808.461238425924</v>
      </c>
      <c r="M2972" s="13">
        <f t="shared" si="415"/>
        <v>2014</v>
      </c>
      <c r="N2972" t="b">
        <v>0</v>
      </c>
      <c r="O2972">
        <v>91</v>
      </c>
      <c r="P2972" t="b">
        <v>1</v>
      </c>
      <c r="Q2972" t="s">
        <v>8270</v>
      </c>
      <c r="R2972" s="6">
        <f t="shared" si="416"/>
        <v>0.06</v>
      </c>
      <c r="S2972" s="10">
        <f t="shared" si="417"/>
        <v>69.890109890109883</v>
      </c>
      <c r="T2972" t="str">
        <f t="shared" si="418"/>
        <v>theater/</v>
      </c>
      <c r="U2972" t="str">
        <f t="shared" si="419"/>
        <v>plays</v>
      </c>
      <c r="V2972">
        <f t="shared" si="420"/>
        <v>8</v>
      </c>
      <c r="W2972">
        <f t="shared" si="421"/>
        <v>13</v>
      </c>
    </row>
    <row r="2973" spans="1:23" ht="45" x14ac:dyDescent="0.25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f t="shared" si="422"/>
        <v>41882.449976851851</v>
      </c>
      <c r="K2973">
        <v>1406908078</v>
      </c>
      <c r="L2973" s="14">
        <f t="shared" si="414"/>
        <v>41852.449976851851</v>
      </c>
      <c r="M2973" s="13">
        <f t="shared" si="415"/>
        <v>2014</v>
      </c>
      <c r="N2973" t="b">
        <v>0</v>
      </c>
      <c r="O2973">
        <v>43</v>
      </c>
      <c r="P2973" t="b">
        <v>1</v>
      </c>
      <c r="Q2973" t="s">
        <v>8270</v>
      </c>
      <c r="R2973" s="6">
        <f t="shared" si="416"/>
        <v>1.5625000000000001E-3</v>
      </c>
      <c r="S2973" s="10">
        <f t="shared" si="417"/>
        <v>74.534883720930239</v>
      </c>
      <c r="T2973" t="str">
        <f t="shared" si="418"/>
        <v>theater/</v>
      </c>
      <c r="U2973" t="str">
        <f t="shared" si="419"/>
        <v>plays</v>
      </c>
      <c r="V2973">
        <f t="shared" si="420"/>
        <v>8</v>
      </c>
      <c r="W2973">
        <f t="shared" si="421"/>
        <v>13</v>
      </c>
    </row>
    <row r="2974" spans="1:23" ht="30" x14ac:dyDescent="0.25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f t="shared" si="422"/>
        <v>42708.833333333336</v>
      </c>
      <c r="K2974">
        <v>1479609520</v>
      </c>
      <c r="L2974" s="14">
        <f t="shared" si="414"/>
        <v>42693.90185185185</v>
      </c>
      <c r="M2974" s="13">
        <f t="shared" si="415"/>
        <v>2016</v>
      </c>
      <c r="N2974" t="b">
        <v>0</v>
      </c>
      <c r="O2974">
        <v>17</v>
      </c>
      <c r="P2974" t="b">
        <v>1</v>
      </c>
      <c r="Q2974" t="s">
        <v>8270</v>
      </c>
      <c r="R2974" s="6">
        <f t="shared" si="416"/>
        <v>5.3499999999999999E-2</v>
      </c>
      <c r="S2974" s="10">
        <f t="shared" si="417"/>
        <v>123.94117647058823</v>
      </c>
      <c r="T2974" t="str">
        <f t="shared" si="418"/>
        <v>theater/</v>
      </c>
      <c r="U2974" t="str">
        <f t="shared" si="419"/>
        <v>plays</v>
      </c>
      <c r="V2974">
        <f t="shared" si="420"/>
        <v>8</v>
      </c>
      <c r="W2974">
        <f t="shared" si="421"/>
        <v>13</v>
      </c>
    </row>
    <row r="2975" spans="1:23" ht="45" x14ac:dyDescent="0.25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f t="shared" si="422"/>
        <v>42369.958333333336</v>
      </c>
      <c r="K2975">
        <v>1449171508</v>
      </c>
      <c r="L2975" s="14">
        <f t="shared" si="414"/>
        <v>42341.610046296293</v>
      </c>
      <c r="M2975" s="13">
        <f t="shared" si="415"/>
        <v>2015</v>
      </c>
      <c r="N2975" t="b">
        <v>0</v>
      </c>
      <c r="O2975">
        <v>33</v>
      </c>
      <c r="P2975" t="b">
        <v>1</v>
      </c>
      <c r="Q2975" t="s">
        <v>8270</v>
      </c>
      <c r="R2975" s="6">
        <f t="shared" si="416"/>
        <v>0.748</v>
      </c>
      <c r="S2975" s="10">
        <f t="shared" si="417"/>
        <v>264.84848484848487</v>
      </c>
      <c r="T2975" t="str">
        <f t="shared" si="418"/>
        <v>theater/</v>
      </c>
      <c r="U2975" t="str">
        <f t="shared" si="419"/>
        <v>plays</v>
      </c>
      <c r="V2975">
        <f t="shared" si="420"/>
        <v>8</v>
      </c>
      <c r="W2975">
        <f t="shared" si="421"/>
        <v>13</v>
      </c>
    </row>
    <row r="2976" spans="1:23" ht="45" x14ac:dyDescent="0.25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f t="shared" si="422"/>
        <v>41907.857638888883</v>
      </c>
      <c r="K2976">
        <v>1409275671</v>
      </c>
      <c r="L2976" s="14">
        <f t="shared" si="414"/>
        <v>41879.852673611109</v>
      </c>
      <c r="M2976" s="13">
        <f t="shared" si="415"/>
        <v>2014</v>
      </c>
      <c r="N2976" t="b">
        <v>0</v>
      </c>
      <c r="O2976">
        <v>87</v>
      </c>
      <c r="P2976" t="b">
        <v>1</v>
      </c>
      <c r="Q2976" t="s">
        <v>8270</v>
      </c>
      <c r="R2976" s="6">
        <f t="shared" si="416"/>
        <v>0.02</v>
      </c>
      <c r="S2976" s="10">
        <f t="shared" si="417"/>
        <v>58.620689655172413</v>
      </c>
      <c r="T2976" t="str">
        <f t="shared" si="418"/>
        <v>theater/</v>
      </c>
      <c r="U2976" t="str">
        <f t="shared" si="419"/>
        <v>plays</v>
      </c>
      <c r="V2976">
        <f t="shared" si="420"/>
        <v>8</v>
      </c>
      <c r="W2976">
        <f t="shared" si="421"/>
        <v>13</v>
      </c>
    </row>
    <row r="2977" spans="1:23" ht="45" x14ac:dyDescent="0.25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f t="shared" si="422"/>
        <v>41969.916666666664</v>
      </c>
      <c r="K2977">
        <v>1414599886</v>
      </c>
      <c r="L2977" s="14">
        <f t="shared" si="414"/>
        <v>41941.475532407407</v>
      </c>
      <c r="M2977" s="13">
        <f t="shared" si="415"/>
        <v>2014</v>
      </c>
      <c r="N2977" t="b">
        <v>0</v>
      </c>
      <c r="O2977">
        <v>113</v>
      </c>
      <c r="P2977" t="b">
        <v>1</v>
      </c>
      <c r="Q2977" t="s">
        <v>8270</v>
      </c>
      <c r="R2977" s="6">
        <f t="shared" si="416"/>
        <v>1.25E-3</v>
      </c>
      <c r="S2977" s="10">
        <f t="shared" si="417"/>
        <v>70.884955752212392</v>
      </c>
      <c r="T2977" t="str">
        <f t="shared" si="418"/>
        <v>theater/</v>
      </c>
      <c r="U2977" t="str">
        <f t="shared" si="419"/>
        <v>plays</v>
      </c>
      <c r="V2977">
        <f t="shared" si="420"/>
        <v>8</v>
      </c>
      <c r="W2977">
        <f t="shared" si="421"/>
        <v>13</v>
      </c>
    </row>
    <row r="2978" spans="1:23" ht="45" x14ac:dyDescent="0.25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f t="shared" si="422"/>
        <v>42442.291666666664</v>
      </c>
      <c r="K2978">
        <v>1456421530</v>
      </c>
      <c r="L2978" s="14">
        <f t="shared" si="414"/>
        <v>42425.522337962961</v>
      </c>
      <c r="M2978" s="13">
        <f t="shared" si="415"/>
        <v>2016</v>
      </c>
      <c r="N2978" t="b">
        <v>0</v>
      </c>
      <c r="O2978">
        <v>14</v>
      </c>
      <c r="P2978" t="b">
        <v>1</v>
      </c>
      <c r="Q2978" t="s">
        <v>8270</v>
      </c>
      <c r="R2978" s="6">
        <f t="shared" si="416"/>
        <v>0.7142857142857143</v>
      </c>
      <c r="S2978" s="10">
        <f t="shared" si="417"/>
        <v>8.5714285714285712</v>
      </c>
      <c r="T2978" t="str">
        <f t="shared" si="418"/>
        <v>theater/</v>
      </c>
      <c r="U2978" t="str">
        <f t="shared" si="419"/>
        <v>plays</v>
      </c>
      <c r="V2978">
        <f t="shared" si="420"/>
        <v>8</v>
      </c>
      <c r="W2978">
        <f t="shared" si="421"/>
        <v>13</v>
      </c>
    </row>
    <row r="2979" spans="1:23" ht="45" x14ac:dyDescent="0.25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f t="shared" si="422"/>
        <v>42085.884722222218</v>
      </c>
      <c r="K2979">
        <v>1421960934</v>
      </c>
      <c r="L2979" s="14">
        <f t="shared" si="414"/>
        <v>42026.672847222224</v>
      </c>
      <c r="M2979" s="13">
        <f t="shared" si="415"/>
        <v>2015</v>
      </c>
      <c r="N2979" t="b">
        <v>0</v>
      </c>
      <c r="O2979">
        <v>30</v>
      </c>
      <c r="P2979" t="b">
        <v>1</v>
      </c>
      <c r="Q2979" t="s">
        <v>8270</v>
      </c>
      <c r="R2979" s="6">
        <f t="shared" si="416"/>
        <v>0.13566666666666666</v>
      </c>
      <c r="S2979" s="10">
        <f t="shared" si="417"/>
        <v>113.56666666666666</v>
      </c>
      <c r="T2979" t="str">
        <f t="shared" si="418"/>
        <v>theater/</v>
      </c>
      <c r="U2979" t="str">
        <f t="shared" si="419"/>
        <v>plays</v>
      </c>
      <c r="V2979">
        <f t="shared" si="420"/>
        <v>8</v>
      </c>
      <c r="W2979">
        <f t="shared" si="421"/>
        <v>13</v>
      </c>
    </row>
    <row r="2980" spans="1:23" ht="45" x14ac:dyDescent="0.25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f t="shared" si="422"/>
        <v>41932.040972222218</v>
      </c>
      <c r="K2980">
        <v>1412954547</v>
      </c>
      <c r="L2980" s="14">
        <f t="shared" si="414"/>
        <v>41922.432256944441</v>
      </c>
      <c r="M2980" s="13">
        <f t="shared" si="415"/>
        <v>2014</v>
      </c>
      <c r="N2980" t="b">
        <v>0</v>
      </c>
      <c r="O2980">
        <v>16</v>
      </c>
      <c r="P2980" t="b">
        <v>1</v>
      </c>
      <c r="Q2980" t="s">
        <v>8270</v>
      </c>
      <c r="R2980" s="6">
        <f t="shared" si="416"/>
        <v>0.29466666666666669</v>
      </c>
      <c r="S2980" s="10">
        <f t="shared" si="417"/>
        <v>60.6875</v>
      </c>
      <c r="T2980" t="str">
        <f t="shared" si="418"/>
        <v>theater/</v>
      </c>
      <c r="U2980" t="str">
        <f t="shared" si="419"/>
        <v>plays</v>
      </c>
      <c r="V2980">
        <f t="shared" si="420"/>
        <v>8</v>
      </c>
      <c r="W2980">
        <f t="shared" si="421"/>
        <v>13</v>
      </c>
    </row>
    <row r="2981" spans="1:23" ht="45" x14ac:dyDescent="0.25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f t="shared" si="422"/>
        <v>42010.041666666664</v>
      </c>
      <c r="K2981">
        <v>1419104823</v>
      </c>
      <c r="L2981" s="14">
        <f t="shared" si="414"/>
        <v>41993.616006944438</v>
      </c>
      <c r="M2981" s="13">
        <f t="shared" si="415"/>
        <v>2014</v>
      </c>
      <c r="N2981" t="b">
        <v>0</v>
      </c>
      <c r="O2981">
        <v>46</v>
      </c>
      <c r="P2981" t="b">
        <v>1</v>
      </c>
      <c r="Q2981" t="s">
        <v>8270</v>
      </c>
      <c r="R2981" s="6">
        <f t="shared" si="416"/>
        <v>1.4E-2</v>
      </c>
      <c r="S2981" s="10">
        <f t="shared" si="417"/>
        <v>110.21739130434783</v>
      </c>
      <c r="T2981" t="str">
        <f t="shared" si="418"/>
        <v>theater/</v>
      </c>
      <c r="U2981" t="str">
        <f t="shared" si="419"/>
        <v>plays</v>
      </c>
      <c r="V2981">
        <f t="shared" si="420"/>
        <v>8</v>
      </c>
      <c r="W2981">
        <f t="shared" si="421"/>
        <v>13</v>
      </c>
    </row>
    <row r="2982" spans="1:23" ht="30" x14ac:dyDescent="0.25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f t="shared" si="422"/>
        <v>42239.874999999993</v>
      </c>
      <c r="K2982">
        <v>1438639130</v>
      </c>
      <c r="L2982" s="14">
        <f t="shared" si="414"/>
        <v>42219.70752314815</v>
      </c>
      <c r="M2982" s="13">
        <f t="shared" si="415"/>
        <v>2015</v>
      </c>
      <c r="N2982" t="b">
        <v>0</v>
      </c>
      <c r="O2982">
        <v>24</v>
      </c>
      <c r="P2982" t="b">
        <v>1</v>
      </c>
      <c r="Q2982" t="s">
        <v>8270</v>
      </c>
      <c r="R2982" s="6">
        <f t="shared" si="416"/>
        <v>9.166666666666666E-2</v>
      </c>
      <c r="S2982" s="10">
        <f t="shared" si="417"/>
        <v>136.45833333333334</v>
      </c>
      <c r="T2982" t="str">
        <f t="shared" si="418"/>
        <v>theater/</v>
      </c>
      <c r="U2982" t="str">
        <f t="shared" si="419"/>
        <v>plays</v>
      </c>
      <c r="V2982">
        <f t="shared" si="420"/>
        <v>8</v>
      </c>
      <c r="W2982">
        <f t="shared" si="421"/>
        <v>13</v>
      </c>
    </row>
    <row r="2983" spans="1:23" ht="45" x14ac:dyDescent="0.25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f t="shared" si="422"/>
        <v>42270.351342592585</v>
      </c>
      <c r="K2983">
        <v>1439126756</v>
      </c>
      <c r="L2983" s="14">
        <f t="shared" si="414"/>
        <v>42225.351342592585</v>
      </c>
      <c r="M2983" s="13">
        <f t="shared" si="415"/>
        <v>2015</v>
      </c>
      <c r="N2983" t="b">
        <v>1</v>
      </c>
      <c r="O2983">
        <v>97</v>
      </c>
      <c r="P2983" t="b">
        <v>1</v>
      </c>
      <c r="Q2983" t="s">
        <v>8302</v>
      </c>
      <c r="R2983" s="6">
        <f t="shared" si="416"/>
        <v>0.28925000000000001</v>
      </c>
      <c r="S2983" s="10">
        <f t="shared" si="417"/>
        <v>53.164948453608247</v>
      </c>
      <c r="T2983" t="str">
        <f t="shared" si="418"/>
        <v>theater/</v>
      </c>
      <c r="U2983" t="str">
        <f t="shared" si="419"/>
        <v>spaces</v>
      </c>
      <c r="V2983">
        <f t="shared" si="420"/>
        <v>8</v>
      </c>
      <c r="W2983">
        <f t="shared" si="421"/>
        <v>14</v>
      </c>
    </row>
    <row r="2984" spans="1:23" ht="30" x14ac:dyDescent="0.25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f t="shared" si="422"/>
        <v>42411.478506944441</v>
      </c>
      <c r="K2984">
        <v>1452616143</v>
      </c>
      <c r="L2984" s="14">
        <f t="shared" si="414"/>
        <v>42381.478506944441</v>
      </c>
      <c r="M2984" s="13">
        <f t="shared" si="415"/>
        <v>2016</v>
      </c>
      <c r="N2984" t="b">
        <v>1</v>
      </c>
      <c r="O2984">
        <v>59</v>
      </c>
      <c r="P2984" t="b">
        <v>1</v>
      </c>
      <c r="Q2984" t="s">
        <v>8302</v>
      </c>
      <c r="R2984" s="6">
        <f t="shared" si="416"/>
        <v>2.06E-2</v>
      </c>
      <c r="S2984" s="10">
        <f t="shared" si="417"/>
        <v>86.491525423728817</v>
      </c>
      <c r="T2984" t="str">
        <f t="shared" si="418"/>
        <v>theater/</v>
      </c>
      <c r="U2984" t="str">
        <f t="shared" si="419"/>
        <v>spaces</v>
      </c>
      <c r="V2984">
        <f t="shared" si="420"/>
        <v>8</v>
      </c>
      <c r="W2984">
        <f t="shared" si="421"/>
        <v>14</v>
      </c>
    </row>
    <row r="2985" spans="1:23" ht="45" x14ac:dyDescent="0.25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f t="shared" si="422"/>
        <v>41954.465694444443</v>
      </c>
      <c r="K2985">
        <v>1410534636</v>
      </c>
      <c r="L2985" s="14">
        <f t="shared" si="414"/>
        <v>41894.424027777779</v>
      </c>
      <c r="M2985" s="13">
        <f t="shared" si="415"/>
        <v>2014</v>
      </c>
      <c r="N2985" t="b">
        <v>1</v>
      </c>
      <c r="O2985">
        <v>1095</v>
      </c>
      <c r="P2985" t="b">
        <v>1</v>
      </c>
      <c r="Q2985" t="s">
        <v>8302</v>
      </c>
      <c r="R2985" s="6">
        <f t="shared" si="416"/>
        <v>0.46539577586206898</v>
      </c>
      <c r="S2985" s="10">
        <f t="shared" si="417"/>
        <v>155.23827397260274</v>
      </c>
      <c r="T2985" t="str">
        <f t="shared" si="418"/>
        <v>theater/</v>
      </c>
      <c r="U2985" t="str">
        <f t="shared" si="419"/>
        <v>spaces</v>
      </c>
      <c r="V2985">
        <f t="shared" si="420"/>
        <v>8</v>
      </c>
      <c r="W2985">
        <f t="shared" si="421"/>
        <v>14</v>
      </c>
    </row>
    <row r="2986" spans="1:23" ht="45" x14ac:dyDescent="0.25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f t="shared" si="422"/>
        <v>42606.070381944439</v>
      </c>
      <c r="K2986">
        <v>1469428881</v>
      </c>
      <c r="L2986" s="14">
        <f t="shared" si="414"/>
        <v>42576.070381944439</v>
      </c>
      <c r="M2986" s="13">
        <f t="shared" si="415"/>
        <v>2016</v>
      </c>
      <c r="N2986" t="b">
        <v>1</v>
      </c>
      <c r="O2986">
        <v>218</v>
      </c>
      <c r="P2986" t="b">
        <v>1</v>
      </c>
      <c r="Q2986" t="s">
        <v>8302</v>
      </c>
      <c r="R2986" s="6">
        <f t="shared" si="416"/>
        <v>3.5200000000000001E-3</v>
      </c>
      <c r="S2986" s="10">
        <f t="shared" si="417"/>
        <v>115.08256880733946</v>
      </c>
      <c r="T2986" t="str">
        <f t="shared" si="418"/>
        <v>theater/</v>
      </c>
      <c r="U2986" t="str">
        <f t="shared" si="419"/>
        <v>spaces</v>
      </c>
      <c r="V2986">
        <f t="shared" si="420"/>
        <v>8</v>
      </c>
      <c r="W2986">
        <f t="shared" si="421"/>
        <v>14</v>
      </c>
    </row>
    <row r="2987" spans="1:23" ht="45" x14ac:dyDescent="0.25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f t="shared" si="422"/>
        <v>42673.958333333336</v>
      </c>
      <c r="K2987">
        <v>1476228128</v>
      </c>
      <c r="L2987" s="14">
        <f t="shared" si="414"/>
        <v>42654.765370370369</v>
      </c>
      <c r="M2987" s="13">
        <f t="shared" si="415"/>
        <v>2016</v>
      </c>
      <c r="N2987" t="b">
        <v>0</v>
      </c>
      <c r="O2987">
        <v>111</v>
      </c>
      <c r="P2987" t="b">
        <v>1</v>
      </c>
      <c r="Q2987" t="s">
        <v>8302</v>
      </c>
      <c r="R2987" s="6">
        <f t="shared" si="416"/>
        <v>0.2165</v>
      </c>
      <c r="S2987" s="10">
        <f t="shared" si="417"/>
        <v>109.5945945945946</v>
      </c>
      <c r="T2987" t="str">
        <f t="shared" si="418"/>
        <v>theater/</v>
      </c>
      <c r="U2987" t="str">
        <f t="shared" si="419"/>
        <v>spaces</v>
      </c>
      <c r="V2987">
        <f t="shared" si="420"/>
        <v>8</v>
      </c>
      <c r="W2987">
        <f t="shared" si="421"/>
        <v>14</v>
      </c>
    </row>
    <row r="2988" spans="1:23" ht="45" x14ac:dyDescent="0.25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f t="shared" si="422"/>
        <v>42491.250069444439</v>
      </c>
      <c r="K2988">
        <v>1456920006</v>
      </c>
      <c r="L2988" s="14">
        <f t="shared" si="414"/>
        <v>42431.29173611111</v>
      </c>
      <c r="M2988" s="13">
        <f t="shared" si="415"/>
        <v>2016</v>
      </c>
      <c r="N2988" t="b">
        <v>0</v>
      </c>
      <c r="O2988">
        <v>56</v>
      </c>
      <c r="P2988" t="b">
        <v>1</v>
      </c>
      <c r="Q2988" t="s">
        <v>8302</v>
      </c>
      <c r="R2988" s="6">
        <f t="shared" si="416"/>
        <v>5.5E-2</v>
      </c>
      <c r="S2988" s="10">
        <f t="shared" si="417"/>
        <v>45.214285714285715</v>
      </c>
      <c r="T2988" t="str">
        <f t="shared" si="418"/>
        <v>theater/</v>
      </c>
      <c r="U2988" t="str">
        <f t="shared" si="419"/>
        <v>spaces</v>
      </c>
      <c r="V2988">
        <f t="shared" si="420"/>
        <v>8</v>
      </c>
      <c r="W2988">
        <f t="shared" si="421"/>
        <v>14</v>
      </c>
    </row>
    <row r="2989" spans="1:23" ht="45" x14ac:dyDescent="0.25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f t="shared" si="422"/>
        <v>42655.791666666664</v>
      </c>
      <c r="K2989">
        <v>1473837751</v>
      </c>
      <c r="L2989" s="14">
        <f t="shared" si="414"/>
        <v>42627.098969907405</v>
      </c>
      <c r="M2989" s="13">
        <f t="shared" si="415"/>
        <v>2016</v>
      </c>
      <c r="N2989" t="b">
        <v>0</v>
      </c>
      <c r="O2989">
        <v>265</v>
      </c>
      <c r="P2989" t="b">
        <v>1</v>
      </c>
      <c r="Q2989" t="s">
        <v>8302</v>
      </c>
      <c r="R2989" s="6">
        <f t="shared" si="416"/>
        <v>0.10400800000000003</v>
      </c>
      <c r="S2989" s="10">
        <f t="shared" si="417"/>
        <v>104.15169811320754</v>
      </c>
      <c r="T2989" t="str">
        <f t="shared" si="418"/>
        <v>theater/</v>
      </c>
      <c r="U2989" t="str">
        <f t="shared" si="419"/>
        <v>spaces</v>
      </c>
      <c r="V2989">
        <f t="shared" si="420"/>
        <v>8</v>
      </c>
      <c r="W2989">
        <f t="shared" si="421"/>
        <v>14</v>
      </c>
    </row>
    <row r="2990" spans="1:23" ht="45" x14ac:dyDescent="0.25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f t="shared" si="422"/>
        <v>42541.153715277775</v>
      </c>
      <c r="K2990">
        <v>1463820081</v>
      </c>
      <c r="L2990" s="14">
        <f t="shared" si="414"/>
        <v>42511.153715277775</v>
      </c>
      <c r="M2990" s="13">
        <f t="shared" si="415"/>
        <v>2016</v>
      </c>
      <c r="N2990" t="b">
        <v>0</v>
      </c>
      <c r="O2990">
        <v>28</v>
      </c>
      <c r="P2990" t="b">
        <v>1</v>
      </c>
      <c r="Q2990" t="s">
        <v>8302</v>
      </c>
      <c r="R2990" s="6">
        <f t="shared" si="416"/>
        <v>0</v>
      </c>
      <c r="S2990" s="10">
        <f t="shared" si="417"/>
        <v>35.714285714285715</v>
      </c>
      <c r="T2990" t="str">
        <f t="shared" si="418"/>
        <v>theater/</v>
      </c>
      <c r="U2990" t="str">
        <f t="shared" si="419"/>
        <v>spaces</v>
      </c>
      <c r="V2990">
        <f t="shared" si="420"/>
        <v>8</v>
      </c>
      <c r="W2990">
        <f t="shared" si="421"/>
        <v>14</v>
      </c>
    </row>
    <row r="2991" spans="1:23" x14ac:dyDescent="0.25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f t="shared" si="422"/>
        <v>42358.999305555553</v>
      </c>
      <c r="K2991">
        <v>1448756962</v>
      </c>
      <c r="L2991" s="14">
        <f t="shared" si="414"/>
        <v>42336.812060185184</v>
      </c>
      <c r="M2991" s="13">
        <f t="shared" si="415"/>
        <v>2015</v>
      </c>
      <c r="N2991" t="b">
        <v>0</v>
      </c>
      <c r="O2991">
        <v>364</v>
      </c>
      <c r="P2991" t="b">
        <v>1</v>
      </c>
      <c r="Q2991" t="s">
        <v>8302</v>
      </c>
      <c r="R2991" s="6">
        <f t="shared" si="416"/>
        <v>0.76534999999999997</v>
      </c>
      <c r="S2991" s="10">
        <f t="shared" si="417"/>
        <v>96.997252747252745</v>
      </c>
      <c r="T2991" t="str">
        <f t="shared" si="418"/>
        <v>theater/</v>
      </c>
      <c r="U2991" t="str">
        <f t="shared" si="419"/>
        <v>spaces</v>
      </c>
      <c r="V2991">
        <f t="shared" si="420"/>
        <v>8</v>
      </c>
      <c r="W2991">
        <f t="shared" si="421"/>
        <v>14</v>
      </c>
    </row>
    <row r="2992" spans="1:23" ht="45" x14ac:dyDescent="0.25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f t="shared" si="422"/>
        <v>42376.365972222215</v>
      </c>
      <c r="K2992">
        <v>1449150420</v>
      </c>
      <c r="L2992" s="14">
        <f t="shared" si="414"/>
        <v>42341.365972222215</v>
      </c>
      <c r="M2992" s="13">
        <f t="shared" si="415"/>
        <v>2015</v>
      </c>
      <c r="N2992" t="b">
        <v>0</v>
      </c>
      <c r="O2992">
        <v>27</v>
      </c>
      <c r="P2992" t="b">
        <v>1</v>
      </c>
      <c r="Q2992" t="s">
        <v>8302</v>
      </c>
      <c r="R2992" s="6">
        <f t="shared" si="416"/>
        <v>0</v>
      </c>
      <c r="S2992" s="10">
        <f t="shared" si="417"/>
        <v>370.37037037037038</v>
      </c>
      <c r="T2992" t="str">
        <f t="shared" si="418"/>
        <v>theater/</v>
      </c>
      <c r="U2992" t="str">
        <f t="shared" si="419"/>
        <v>spaces</v>
      </c>
      <c r="V2992">
        <f t="shared" si="420"/>
        <v>8</v>
      </c>
      <c r="W2992">
        <f t="shared" si="421"/>
        <v>14</v>
      </c>
    </row>
    <row r="2993" spans="1:23" ht="45" x14ac:dyDescent="0.25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f t="shared" si="422"/>
        <v>42762.628819444442</v>
      </c>
      <c r="K2993">
        <v>1483646730</v>
      </c>
      <c r="L2993" s="14">
        <f t="shared" si="414"/>
        <v>42740.628819444442</v>
      </c>
      <c r="M2993" s="13">
        <f t="shared" si="415"/>
        <v>2017</v>
      </c>
      <c r="N2993" t="b">
        <v>0</v>
      </c>
      <c r="O2993">
        <v>93</v>
      </c>
      <c r="P2993" t="b">
        <v>1</v>
      </c>
      <c r="Q2993" t="s">
        <v>8302</v>
      </c>
      <c r="R2993" s="6">
        <f t="shared" si="416"/>
        <v>3.2941176470588238E-2</v>
      </c>
      <c r="S2993" s="10">
        <f t="shared" si="417"/>
        <v>94.408602150537632</v>
      </c>
      <c r="T2993" t="str">
        <f t="shared" si="418"/>
        <v>theater/</v>
      </c>
      <c r="U2993" t="str">
        <f t="shared" si="419"/>
        <v>spaces</v>
      </c>
      <c r="V2993">
        <f t="shared" si="420"/>
        <v>8</v>
      </c>
      <c r="W2993">
        <f t="shared" si="421"/>
        <v>14</v>
      </c>
    </row>
    <row r="2994" spans="1:23" ht="45" x14ac:dyDescent="0.25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f t="shared" si="422"/>
        <v>42652.559143518512</v>
      </c>
      <c r="K2994">
        <v>1473445510</v>
      </c>
      <c r="L2994" s="14">
        <f t="shared" si="414"/>
        <v>42622.559143518512</v>
      </c>
      <c r="M2994" s="13">
        <f t="shared" si="415"/>
        <v>2016</v>
      </c>
      <c r="N2994" t="b">
        <v>0</v>
      </c>
      <c r="O2994">
        <v>64</v>
      </c>
      <c r="P2994" t="b">
        <v>1</v>
      </c>
      <c r="Q2994" t="s">
        <v>8302</v>
      </c>
      <c r="R2994" s="6">
        <f t="shared" si="416"/>
        <v>4.4999999999999998E-2</v>
      </c>
      <c r="S2994" s="10">
        <f t="shared" si="417"/>
        <v>48.984375</v>
      </c>
      <c r="T2994" t="str">
        <f t="shared" si="418"/>
        <v>theater/</v>
      </c>
      <c r="U2994" t="str">
        <f t="shared" si="419"/>
        <v>spaces</v>
      </c>
      <c r="V2994">
        <f t="shared" si="420"/>
        <v>8</v>
      </c>
      <c r="W2994">
        <f t="shared" si="421"/>
        <v>14</v>
      </c>
    </row>
    <row r="2995" spans="1:23" x14ac:dyDescent="0.25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f t="shared" si="422"/>
        <v>42420.63040509259</v>
      </c>
      <c r="K2995">
        <v>1453406867</v>
      </c>
      <c r="L2995" s="14">
        <f t="shared" si="414"/>
        <v>42390.63040509259</v>
      </c>
      <c r="M2995" s="13">
        <f t="shared" si="415"/>
        <v>2016</v>
      </c>
      <c r="N2995" t="b">
        <v>0</v>
      </c>
      <c r="O2995">
        <v>22</v>
      </c>
      <c r="P2995" t="b">
        <v>1</v>
      </c>
      <c r="Q2995" t="s">
        <v>8302</v>
      </c>
      <c r="R2995" s="6">
        <f t="shared" si="416"/>
        <v>3.0000000000000001E-3</v>
      </c>
      <c r="S2995" s="10">
        <f t="shared" si="417"/>
        <v>45.590909090909093</v>
      </c>
      <c r="T2995" t="str">
        <f t="shared" si="418"/>
        <v>theater/</v>
      </c>
      <c r="U2995" t="str">
        <f t="shared" si="419"/>
        <v>spaces</v>
      </c>
      <c r="V2995">
        <f t="shared" si="420"/>
        <v>8</v>
      </c>
      <c r="W2995">
        <f t="shared" si="421"/>
        <v>14</v>
      </c>
    </row>
    <row r="2996" spans="1:23" ht="45" x14ac:dyDescent="0.25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f t="shared" si="422"/>
        <v>41915.270509259259</v>
      </c>
      <c r="K2996">
        <v>1409743772</v>
      </c>
      <c r="L2996" s="14">
        <f t="shared" si="414"/>
        <v>41885.270509259259</v>
      </c>
      <c r="M2996" s="13">
        <f t="shared" si="415"/>
        <v>2014</v>
      </c>
      <c r="N2996" t="b">
        <v>0</v>
      </c>
      <c r="O2996">
        <v>59</v>
      </c>
      <c r="P2996" t="b">
        <v>1</v>
      </c>
      <c r="Q2996" t="s">
        <v>8302</v>
      </c>
      <c r="R2996" s="6">
        <f t="shared" si="416"/>
        <v>3.5774666666666666</v>
      </c>
      <c r="S2996" s="10">
        <f t="shared" si="417"/>
        <v>23.275254237288134</v>
      </c>
      <c r="T2996" t="str">
        <f t="shared" si="418"/>
        <v>theater/</v>
      </c>
      <c r="U2996" t="str">
        <f t="shared" si="419"/>
        <v>spaces</v>
      </c>
      <c r="V2996">
        <f t="shared" si="420"/>
        <v>8</v>
      </c>
      <c r="W2996">
        <f t="shared" si="421"/>
        <v>14</v>
      </c>
    </row>
    <row r="2997" spans="1:23" ht="45" x14ac:dyDescent="0.25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f t="shared" si="422"/>
        <v>42754.456840277773</v>
      </c>
      <c r="K2997">
        <v>1482249471</v>
      </c>
      <c r="L2997" s="14">
        <f t="shared" si="414"/>
        <v>42724.456840277773</v>
      </c>
      <c r="M2997" s="13">
        <f t="shared" si="415"/>
        <v>2016</v>
      </c>
      <c r="N2997" t="b">
        <v>0</v>
      </c>
      <c r="O2997">
        <v>249</v>
      </c>
      <c r="P2997" t="b">
        <v>1</v>
      </c>
      <c r="Q2997" t="s">
        <v>8302</v>
      </c>
      <c r="R2997" s="6">
        <f t="shared" si="416"/>
        <v>4.9599999999999998E-2</v>
      </c>
      <c r="S2997" s="10">
        <f t="shared" si="417"/>
        <v>63.2289156626506</v>
      </c>
      <c r="T2997" t="str">
        <f t="shared" si="418"/>
        <v>theater/</v>
      </c>
      <c r="U2997" t="str">
        <f t="shared" si="419"/>
        <v>spaces</v>
      </c>
      <c r="V2997">
        <f t="shared" si="420"/>
        <v>8</v>
      </c>
      <c r="W2997">
        <f t="shared" si="421"/>
        <v>14</v>
      </c>
    </row>
    <row r="2998" spans="1:23" ht="30" x14ac:dyDescent="0.25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f t="shared" si="422"/>
        <v>42150.704166666663</v>
      </c>
      <c r="K2998">
        <v>1427493240</v>
      </c>
      <c r="L2998" s="14">
        <f t="shared" si="414"/>
        <v>42090.704166666663</v>
      </c>
      <c r="M2998" s="13">
        <f t="shared" si="415"/>
        <v>2015</v>
      </c>
      <c r="N2998" t="b">
        <v>0</v>
      </c>
      <c r="O2998">
        <v>392</v>
      </c>
      <c r="P2998" t="b">
        <v>1</v>
      </c>
      <c r="Q2998" t="s">
        <v>8302</v>
      </c>
      <c r="R2998" s="6">
        <f t="shared" si="416"/>
        <v>0.71942857142857142</v>
      </c>
      <c r="S2998" s="10">
        <f t="shared" si="417"/>
        <v>153.5204081632653</v>
      </c>
      <c r="T2998" t="str">
        <f t="shared" si="418"/>
        <v>theater/</v>
      </c>
      <c r="U2998" t="str">
        <f t="shared" si="419"/>
        <v>spaces</v>
      </c>
      <c r="V2998">
        <f t="shared" si="420"/>
        <v>8</v>
      </c>
      <c r="W2998">
        <f t="shared" si="421"/>
        <v>14</v>
      </c>
    </row>
    <row r="2999" spans="1:23" ht="45" x14ac:dyDescent="0.25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f t="shared" si="422"/>
        <v>42792.999305555553</v>
      </c>
      <c r="K2999">
        <v>1486661793</v>
      </c>
      <c r="L2999" s="14">
        <f t="shared" si="414"/>
        <v>42775.525381944441</v>
      </c>
      <c r="M2999" s="13">
        <f t="shared" si="415"/>
        <v>2017</v>
      </c>
      <c r="N2999" t="b">
        <v>0</v>
      </c>
      <c r="O2999">
        <v>115</v>
      </c>
      <c r="P2999" t="b">
        <v>1</v>
      </c>
      <c r="Q2999" t="s">
        <v>8302</v>
      </c>
      <c r="R2999" s="6">
        <f t="shared" si="416"/>
        <v>3.73E-2</v>
      </c>
      <c r="S2999" s="10">
        <f t="shared" si="417"/>
        <v>90.2</v>
      </c>
      <c r="T2999" t="str">
        <f t="shared" si="418"/>
        <v>theater/</v>
      </c>
      <c r="U2999" t="str">
        <f t="shared" si="419"/>
        <v>spaces</v>
      </c>
      <c r="V2999">
        <f t="shared" si="420"/>
        <v>8</v>
      </c>
      <c r="W2999">
        <f t="shared" si="421"/>
        <v>14</v>
      </c>
    </row>
    <row r="3000" spans="1:23" ht="45" x14ac:dyDescent="0.25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f t="shared" si="422"/>
        <v>41805.975694444445</v>
      </c>
      <c r="K3000">
        <v>1400474329</v>
      </c>
      <c r="L3000" s="14">
        <f t="shared" si="414"/>
        <v>41777.985289351847</v>
      </c>
      <c r="M3000" s="13">
        <f t="shared" si="415"/>
        <v>2014</v>
      </c>
      <c r="N3000" t="b">
        <v>0</v>
      </c>
      <c r="O3000">
        <v>433</v>
      </c>
      <c r="P3000" t="b">
        <v>1</v>
      </c>
      <c r="Q3000" t="s">
        <v>8302</v>
      </c>
      <c r="R3000" s="6">
        <f t="shared" si="416"/>
        <v>3.0290000000000001E-2</v>
      </c>
      <c r="S3000" s="10">
        <f t="shared" si="417"/>
        <v>118.97113163972287</v>
      </c>
      <c r="T3000" t="str">
        <f t="shared" si="418"/>
        <v>theater/</v>
      </c>
      <c r="U3000" t="str">
        <f t="shared" si="419"/>
        <v>spaces</v>
      </c>
      <c r="V3000">
        <f t="shared" si="420"/>
        <v>8</v>
      </c>
      <c r="W3000">
        <f t="shared" si="421"/>
        <v>14</v>
      </c>
    </row>
    <row r="3001" spans="1:23" ht="45" x14ac:dyDescent="0.25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f t="shared" si="422"/>
        <v>42794.874999999993</v>
      </c>
      <c r="K3001">
        <v>1487094360</v>
      </c>
      <c r="L3001" s="14">
        <f t="shared" si="414"/>
        <v>42780.531944444439</v>
      </c>
      <c r="M3001" s="13">
        <f t="shared" si="415"/>
        <v>2017</v>
      </c>
      <c r="N3001" t="b">
        <v>0</v>
      </c>
      <c r="O3001">
        <v>20</v>
      </c>
      <c r="P3001" t="b">
        <v>1</v>
      </c>
      <c r="Q3001" t="s">
        <v>8302</v>
      </c>
      <c r="R3001" s="6">
        <f t="shared" si="416"/>
        <v>0.18888888888888888</v>
      </c>
      <c r="S3001" s="10">
        <f t="shared" si="417"/>
        <v>80.25</v>
      </c>
      <c r="T3001" t="str">
        <f t="shared" si="418"/>
        <v>theater/</v>
      </c>
      <c r="U3001" t="str">
        <f t="shared" si="419"/>
        <v>spaces</v>
      </c>
      <c r="V3001">
        <f t="shared" si="420"/>
        <v>8</v>
      </c>
      <c r="W3001">
        <f t="shared" si="421"/>
        <v>14</v>
      </c>
    </row>
    <row r="3002" spans="1:23" ht="45" x14ac:dyDescent="0.25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f t="shared" si="422"/>
        <v>42766.541666666664</v>
      </c>
      <c r="K3002">
        <v>1484682670</v>
      </c>
      <c r="L3002" s="14">
        <f t="shared" si="414"/>
        <v>42752.61886574074</v>
      </c>
      <c r="M3002" s="13">
        <f t="shared" si="415"/>
        <v>2017</v>
      </c>
      <c r="N3002" t="b">
        <v>0</v>
      </c>
      <c r="O3002">
        <v>8</v>
      </c>
      <c r="P3002" t="b">
        <v>1</v>
      </c>
      <c r="Q3002" t="s">
        <v>8302</v>
      </c>
      <c r="R3002" s="6">
        <f t="shared" si="416"/>
        <v>0</v>
      </c>
      <c r="S3002" s="10">
        <f t="shared" si="417"/>
        <v>62.5</v>
      </c>
      <c r="T3002" t="str">
        <f t="shared" si="418"/>
        <v>theater/</v>
      </c>
      <c r="U3002" t="str">
        <f t="shared" si="419"/>
        <v>spaces</v>
      </c>
      <c r="V3002">
        <f t="shared" si="420"/>
        <v>8</v>
      </c>
      <c r="W3002">
        <f t="shared" si="421"/>
        <v>14</v>
      </c>
    </row>
    <row r="3003" spans="1:23" ht="45" x14ac:dyDescent="0.25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f t="shared" si="422"/>
        <v>42564.687291666669</v>
      </c>
      <c r="K3003">
        <v>1465853382</v>
      </c>
      <c r="L3003" s="14">
        <f t="shared" si="414"/>
        <v>42534.687291666669</v>
      </c>
      <c r="M3003" s="13">
        <f t="shared" si="415"/>
        <v>2016</v>
      </c>
      <c r="N3003" t="b">
        <v>0</v>
      </c>
      <c r="O3003">
        <v>175</v>
      </c>
      <c r="P3003" t="b">
        <v>1</v>
      </c>
      <c r="Q3003" t="s">
        <v>8302</v>
      </c>
      <c r="R3003" s="6">
        <f t="shared" si="416"/>
        <v>2.1869988910451896</v>
      </c>
      <c r="S3003" s="10">
        <f t="shared" si="417"/>
        <v>131.37719999999999</v>
      </c>
      <c r="T3003" t="str">
        <f t="shared" si="418"/>
        <v>theater/</v>
      </c>
      <c r="U3003" t="str">
        <f t="shared" si="419"/>
        <v>spaces</v>
      </c>
      <c r="V3003">
        <f t="shared" si="420"/>
        <v>8</v>
      </c>
      <c r="W3003">
        <f t="shared" si="421"/>
        <v>14</v>
      </c>
    </row>
    <row r="3004" spans="1:23" ht="30" x14ac:dyDescent="0.25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f t="shared" si="422"/>
        <v>41269.627916666665</v>
      </c>
      <c r="K3004">
        <v>1353960252</v>
      </c>
      <c r="L3004" s="14">
        <f t="shared" si="414"/>
        <v>41239.627916666665</v>
      </c>
      <c r="M3004" s="13">
        <f t="shared" si="415"/>
        <v>2012</v>
      </c>
      <c r="N3004" t="b">
        <v>0</v>
      </c>
      <c r="O3004">
        <v>104</v>
      </c>
      <c r="P3004" t="b">
        <v>1</v>
      </c>
      <c r="Q3004" t="s">
        <v>8302</v>
      </c>
      <c r="R3004" s="6">
        <f t="shared" si="416"/>
        <v>8.5061428571428607E-2</v>
      </c>
      <c r="S3004" s="10">
        <f t="shared" si="417"/>
        <v>73.032980769230775</v>
      </c>
      <c r="T3004" t="str">
        <f t="shared" si="418"/>
        <v>theater/</v>
      </c>
      <c r="U3004" t="str">
        <f t="shared" si="419"/>
        <v>spaces</v>
      </c>
      <c r="V3004">
        <f t="shared" si="420"/>
        <v>8</v>
      </c>
      <c r="W3004">
        <f t="shared" si="421"/>
        <v>14</v>
      </c>
    </row>
    <row r="3005" spans="1:23" ht="45" x14ac:dyDescent="0.25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f t="shared" si="422"/>
        <v>42430.040972222218</v>
      </c>
      <c r="K3005">
        <v>1454098976</v>
      </c>
      <c r="L3005" s="14">
        <f t="shared" si="414"/>
        <v>42398.640925925924</v>
      </c>
      <c r="M3005" s="13">
        <f t="shared" si="415"/>
        <v>2016</v>
      </c>
      <c r="N3005" t="b">
        <v>0</v>
      </c>
      <c r="O3005">
        <v>17</v>
      </c>
      <c r="P3005" t="b">
        <v>1</v>
      </c>
      <c r="Q3005" t="s">
        <v>8302</v>
      </c>
      <c r="R3005" s="6">
        <f t="shared" si="416"/>
        <v>1.1666666666666667E-2</v>
      </c>
      <c r="S3005" s="10">
        <f t="shared" si="417"/>
        <v>178.52941176470588</v>
      </c>
      <c r="T3005" t="str">
        <f t="shared" si="418"/>
        <v>theater/</v>
      </c>
      <c r="U3005" t="str">
        <f t="shared" si="419"/>
        <v>spaces</v>
      </c>
      <c r="V3005">
        <f t="shared" si="420"/>
        <v>8</v>
      </c>
      <c r="W3005">
        <f t="shared" si="421"/>
        <v>14</v>
      </c>
    </row>
    <row r="3006" spans="1:23" ht="45" x14ac:dyDescent="0.25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f t="shared" si="422"/>
        <v>41958.714398148142</v>
      </c>
      <c r="K3006">
        <v>1413493724</v>
      </c>
      <c r="L3006" s="14">
        <f t="shared" si="414"/>
        <v>41928.672731481478</v>
      </c>
      <c r="M3006" s="13">
        <f t="shared" si="415"/>
        <v>2014</v>
      </c>
      <c r="N3006" t="b">
        <v>0</v>
      </c>
      <c r="O3006">
        <v>277</v>
      </c>
      <c r="P3006" t="b">
        <v>1</v>
      </c>
      <c r="Q3006" t="s">
        <v>8302</v>
      </c>
      <c r="R3006" s="6">
        <f t="shared" si="416"/>
        <v>0.12814999999999999</v>
      </c>
      <c r="S3006" s="10">
        <f t="shared" si="417"/>
        <v>162.90974729241879</v>
      </c>
      <c r="T3006" t="str">
        <f t="shared" si="418"/>
        <v>theater/</v>
      </c>
      <c r="U3006" t="str">
        <f t="shared" si="419"/>
        <v>spaces</v>
      </c>
      <c r="V3006">
        <f t="shared" si="420"/>
        <v>8</v>
      </c>
      <c r="W3006">
        <f t="shared" si="421"/>
        <v>14</v>
      </c>
    </row>
    <row r="3007" spans="1:23" ht="45" x14ac:dyDescent="0.25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f t="shared" si="422"/>
        <v>41918.466493055552</v>
      </c>
      <c r="K3007">
        <v>1410019905</v>
      </c>
      <c r="L3007" s="14">
        <f t="shared" si="414"/>
        <v>41888.466493055552</v>
      </c>
      <c r="M3007" s="13">
        <f t="shared" si="415"/>
        <v>2014</v>
      </c>
      <c r="N3007" t="b">
        <v>0</v>
      </c>
      <c r="O3007">
        <v>118</v>
      </c>
      <c r="P3007" t="b">
        <v>1</v>
      </c>
      <c r="Q3007" t="s">
        <v>8302</v>
      </c>
      <c r="R3007" s="6">
        <f t="shared" si="416"/>
        <v>0.20496226415094343</v>
      </c>
      <c r="S3007" s="10">
        <f t="shared" si="417"/>
        <v>108.24237288135593</v>
      </c>
      <c r="T3007" t="str">
        <f t="shared" si="418"/>
        <v>theater/</v>
      </c>
      <c r="U3007" t="str">
        <f t="shared" si="419"/>
        <v>spaces</v>
      </c>
      <c r="V3007">
        <f t="shared" si="420"/>
        <v>8</v>
      </c>
      <c r="W3007">
        <f t="shared" si="421"/>
        <v>14</v>
      </c>
    </row>
    <row r="3008" spans="1:23" ht="30" x14ac:dyDescent="0.25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f t="shared" si="422"/>
        <v>41987.54850694444</v>
      </c>
      <c r="K3008">
        <v>1415988591</v>
      </c>
      <c r="L3008" s="14">
        <f t="shared" si="414"/>
        <v>41957.54850694444</v>
      </c>
      <c r="M3008" s="13">
        <f t="shared" si="415"/>
        <v>2014</v>
      </c>
      <c r="N3008" t="b">
        <v>0</v>
      </c>
      <c r="O3008">
        <v>97</v>
      </c>
      <c r="P3008" t="b">
        <v>1</v>
      </c>
      <c r="Q3008" t="s">
        <v>8302</v>
      </c>
      <c r="R3008" s="6">
        <f t="shared" si="416"/>
        <v>7.7499999999999999E-2</v>
      </c>
      <c r="S3008" s="10">
        <f t="shared" si="417"/>
        <v>88.865979381443296</v>
      </c>
      <c r="T3008" t="str">
        <f t="shared" si="418"/>
        <v>theater/</v>
      </c>
      <c r="U3008" t="str">
        <f t="shared" si="419"/>
        <v>spaces</v>
      </c>
      <c r="V3008">
        <f t="shared" si="420"/>
        <v>8</v>
      </c>
      <c r="W3008">
        <f t="shared" si="421"/>
        <v>14</v>
      </c>
    </row>
    <row r="3009" spans="1:23" ht="30" x14ac:dyDescent="0.25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f t="shared" si="422"/>
        <v>42119.007905092592</v>
      </c>
      <c r="K3009">
        <v>1428124283</v>
      </c>
      <c r="L3009" s="14">
        <f t="shared" si="414"/>
        <v>42098.007905092592</v>
      </c>
      <c r="M3009" s="13">
        <f t="shared" si="415"/>
        <v>2015</v>
      </c>
      <c r="N3009" t="b">
        <v>0</v>
      </c>
      <c r="O3009">
        <v>20</v>
      </c>
      <c r="P3009" t="b">
        <v>1</v>
      </c>
      <c r="Q3009" t="s">
        <v>8302</v>
      </c>
      <c r="R3009" s="6">
        <f t="shared" si="416"/>
        <v>0.8</v>
      </c>
      <c r="S3009" s="10">
        <f t="shared" si="417"/>
        <v>54</v>
      </c>
      <c r="T3009" t="str">
        <f t="shared" si="418"/>
        <v>theater/</v>
      </c>
      <c r="U3009" t="str">
        <f t="shared" si="419"/>
        <v>spaces</v>
      </c>
      <c r="V3009">
        <f t="shared" si="420"/>
        <v>8</v>
      </c>
      <c r="W3009">
        <f t="shared" si="421"/>
        <v>14</v>
      </c>
    </row>
    <row r="3010" spans="1:23" ht="45" x14ac:dyDescent="0.25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f t="shared" si="422"/>
        <v>42390.003692129627</v>
      </c>
      <c r="K3010">
        <v>1450760719</v>
      </c>
      <c r="L3010" s="14">
        <f t="shared" si="414"/>
        <v>42360.003692129627</v>
      </c>
      <c r="M3010" s="13">
        <f t="shared" si="415"/>
        <v>2015</v>
      </c>
      <c r="N3010" t="b">
        <v>0</v>
      </c>
      <c r="O3010">
        <v>26</v>
      </c>
      <c r="P3010" t="b">
        <v>1</v>
      </c>
      <c r="Q3010" t="s">
        <v>8302</v>
      </c>
      <c r="R3010" s="6">
        <f t="shared" si="416"/>
        <v>1.1666666666666667E-2</v>
      </c>
      <c r="S3010" s="10">
        <f t="shared" si="417"/>
        <v>116.73076923076923</v>
      </c>
      <c r="T3010" t="str">
        <f t="shared" si="418"/>
        <v>theater/</v>
      </c>
      <c r="U3010" t="str">
        <f t="shared" si="419"/>
        <v>spaces</v>
      </c>
      <c r="V3010">
        <f t="shared" si="420"/>
        <v>8</v>
      </c>
      <c r="W3010">
        <f t="shared" si="421"/>
        <v>14</v>
      </c>
    </row>
    <row r="3011" spans="1:23" ht="45" x14ac:dyDescent="0.25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f t="shared" si="422"/>
        <v>41969.403240740743</v>
      </c>
      <c r="K3011">
        <v>1414417240</v>
      </c>
      <c r="L3011" s="14">
        <f t="shared" ref="L3011:L3074" si="423">(K3011/86400)+25569+(-5/24)</f>
        <v>41939.361574074072</v>
      </c>
      <c r="M3011" s="13">
        <f t="shared" ref="M3011:M3074" si="424">YEAR(L3011)</f>
        <v>2014</v>
      </c>
      <c r="N3011" t="b">
        <v>0</v>
      </c>
      <c r="O3011">
        <v>128</v>
      </c>
      <c r="P3011" t="b">
        <v>1</v>
      </c>
      <c r="Q3011" t="s">
        <v>8302</v>
      </c>
      <c r="R3011" s="6">
        <f t="shared" ref="R3011:R3074" si="425">(E3011-D3011)/D3011</f>
        <v>0.19756000000000001</v>
      </c>
      <c r="S3011" s="10">
        <f t="shared" ref="S3011:S3074" si="426">E3011/O3011</f>
        <v>233.8984375</v>
      </c>
      <c r="T3011" t="str">
        <f t="shared" ref="T3011:T3074" si="427">LEFT(Q3011,V3011)</f>
        <v>theater/</v>
      </c>
      <c r="U3011" t="str">
        <f t="shared" ref="U3011:U3074" si="428">RIGHT(Q3011, W3011-V3011)</f>
        <v>spaces</v>
      </c>
      <c r="V3011">
        <f t="shared" ref="V3011:V3074" si="429">FIND("/",Q3011)</f>
        <v>8</v>
      </c>
      <c r="W3011">
        <f t="shared" ref="W3011:W3074" si="430">LEN(Q3011)</f>
        <v>14</v>
      </c>
    </row>
    <row r="3012" spans="1:23" ht="45" x14ac:dyDescent="0.25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f t="shared" ref="J3012:J3075" si="431">(I3012/86400)+25569+(-5/24)</f>
        <v>42056.624062499999</v>
      </c>
      <c r="K3012">
        <v>1419364719</v>
      </c>
      <c r="L3012" s="14">
        <f t="shared" si="423"/>
        <v>41996.624062499999</v>
      </c>
      <c r="M3012" s="13">
        <f t="shared" si="424"/>
        <v>2014</v>
      </c>
      <c r="N3012" t="b">
        <v>0</v>
      </c>
      <c r="O3012">
        <v>15</v>
      </c>
      <c r="P3012" t="b">
        <v>1</v>
      </c>
      <c r="Q3012" t="s">
        <v>8302</v>
      </c>
      <c r="R3012" s="6">
        <f t="shared" si="425"/>
        <v>0.57999999999999996</v>
      </c>
      <c r="S3012" s="10">
        <f t="shared" si="426"/>
        <v>158</v>
      </c>
      <c r="T3012" t="str">
        <f t="shared" si="427"/>
        <v>theater/</v>
      </c>
      <c r="U3012" t="str">
        <f t="shared" si="428"/>
        <v>spaces</v>
      </c>
      <c r="V3012">
        <f t="shared" si="429"/>
        <v>8</v>
      </c>
      <c r="W3012">
        <f t="shared" si="430"/>
        <v>14</v>
      </c>
    </row>
    <row r="3013" spans="1:23" ht="45" x14ac:dyDescent="0.25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f t="shared" si="431"/>
        <v>42361.749305555553</v>
      </c>
      <c r="K3013">
        <v>1448536516</v>
      </c>
      <c r="L3013" s="14">
        <f t="shared" si="423"/>
        <v>42334.260601851849</v>
      </c>
      <c r="M3013" s="13">
        <f t="shared" si="424"/>
        <v>2015</v>
      </c>
      <c r="N3013" t="b">
        <v>0</v>
      </c>
      <c r="O3013">
        <v>25</v>
      </c>
      <c r="P3013" t="b">
        <v>1</v>
      </c>
      <c r="Q3013" t="s">
        <v>8302</v>
      </c>
      <c r="R3013" s="6">
        <f t="shared" si="425"/>
        <v>0.23666666666666666</v>
      </c>
      <c r="S3013" s="10">
        <f t="shared" si="426"/>
        <v>14.84</v>
      </c>
      <c r="T3013" t="str">
        <f t="shared" si="427"/>
        <v>theater/</v>
      </c>
      <c r="U3013" t="str">
        <f t="shared" si="428"/>
        <v>spaces</v>
      </c>
      <c r="V3013">
        <f t="shared" si="429"/>
        <v>8</v>
      </c>
      <c r="W3013">
        <f t="shared" si="430"/>
        <v>14</v>
      </c>
    </row>
    <row r="3014" spans="1:23" ht="45" x14ac:dyDescent="0.25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f t="shared" si="431"/>
        <v>42045.494560185187</v>
      </c>
      <c r="K3014">
        <v>1421772730</v>
      </c>
      <c r="L3014" s="14">
        <f t="shared" si="423"/>
        <v>42024.494560185187</v>
      </c>
      <c r="M3014" s="13">
        <f t="shared" si="424"/>
        <v>2015</v>
      </c>
      <c r="N3014" t="b">
        <v>0</v>
      </c>
      <c r="O3014">
        <v>55</v>
      </c>
      <c r="P3014" t="b">
        <v>1</v>
      </c>
      <c r="Q3014" t="s">
        <v>8302</v>
      </c>
      <c r="R3014" s="6">
        <f t="shared" si="425"/>
        <v>0.17125000000000001</v>
      </c>
      <c r="S3014" s="10">
        <f t="shared" si="426"/>
        <v>85.181818181818187</v>
      </c>
      <c r="T3014" t="str">
        <f t="shared" si="427"/>
        <v>theater/</v>
      </c>
      <c r="U3014" t="str">
        <f t="shared" si="428"/>
        <v>spaces</v>
      </c>
      <c r="V3014">
        <f t="shared" si="429"/>
        <v>8</v>
      </c>
      <c r="W3014">
        <f t="shared" si="430"/>
        <v>14</v>
      </c>
    </row>
    <row r="3015" spans="1:23" ht="45" x14ac:dyDescent="0.25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f t="shared" si="431"/>
        <v>42176.627881944441</v>
      </c>
      <c r="K3015">
        <v>1432325049</v>
      </c>
      <c r="L3015" s="14">
        <f t="shared" si="423"/>
        <v>42146.627881944441</v>
      </c>
      <c r="M3015" s="13">
        <f t="shared" si="424"/>
        <v>2015</v>
      </c>
      <c r="N3015" t="b">
        <v>0</v>
      </c>
      <c r="O3015">
        <v>107</v>
      </c>
      <c r="P3015" t="b">
        <v>1</v>
      </c>
      <c r="Q3015" t="s">
        <v>8302</v>
      </c>
      <c r="R3015" s="6">
        <f t="shared" si="425"/>
        <v>0.5696</v>
      </c>
      <c r="S3015" s="10">
        <f t="shared" si="426"/>
        <v>146.69158878504672</v>
      </c>
      <c r="T3015" t="str">
        <f t="shared" si="427"/>
        <v>theater/</v>
      </c>
      <c r="U3015" t="str">
        <f t="shared" si="428"/>
        <v>spaces</v>
      </c>
      <c r="V3015">
        <f t="shared" si="429"/>
        <v>8</v>
      </c>
      <c r="W3015">
        <f t="shared" si="430"/>
        <v>14</v>
      </c>
    </row>
    <row r="3016" spans="1:23" ht="45" x14ac:dyDescent="0.25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f t="shared" si="431"/>
        <v>41948</v>
      </c>
      <c r="K3016">
        <v>1412737080</v>
      </c>
      <c r="L3016" s="14">
        <f t="shared" si="423"/>
        <v>41919.915277777771</v>
      </c>
      <c r="M3016" s="13">
        <f t="shared" si="424"/>
        <v>2014</v>
      </c>
      <c r="N3016" t="b">
        <v>0</v>
      </c>
      <c r="O3016">
        <v>557</v>
      </c>
      <c r="P3016" t="b">
        <v>1</v>
      </c>
      <c r="Q3016" t="s">
        <v>8302</v>
      </c>
      <c r="R3016" s="6">
        <f t="shared" si="425"/>
        <v>0.13103999999999999</v>
      </c>
      <c r="S3016" s="10">
        <f t="shared" si="426"/>
        <v>50.764811490125673</v>
      </c>
      <c r="T3016" t="str">
        <f t="shared" si="427"/>
        <v>theater/</v>
      </c>
      <c r="U3016" t="str">
        <f t="shared" si="428"/>
        <v>spaces</v>
      </c>
      <c r="V3016">
        <f t="shared" si="429"/>
        <v>8</v>
      </c>
      <c r="W3016">
        <f t="shared" si="430"/>
        <v>14</v>
      </c>
    </row>
    <row r="3017" spans="1:23" ht="45" x14ac:dyDescent="0.25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f t="shared" si="431"/>
        <v>41800.958333333328</v>
      </c>
      <c r="K3017">
        <v>1401125238</v>
      </c>
      <c r="L3017" s="14">
        <f t="shared" si="423"/>
        <v>41785.518958333334</v>
      </c>
      <c r="M3017" s="13">
        <f t="shared" si="424"/>
        <v>2014</v>
      </c>
      <c r="N3017" t="b">
        <v>0</v>
      </c>
      <c r="O3017">
        <v>40</v>
      </c>
      <c r="P3017" t="b">
        <v>1</v>
      </c>
      <c r="Q3017" t="s">
        <v>8302</v>
      </c>
      <c r="R3017" s="6">
        <f t="shared" si="425"/>
        <v>3.1764705882352938E-2</v>
      </c>
      <c r="S3017" s="10">
        <f t="shared" si="426"/>
        <v>87.7</v>
      </c>
      <c r="T3017" t="str">
        <f t="shared" si="427"/>
        <v>theater/</v>
      </c>
      <c r="U3017" t="str">
        <f t="shared" si="428"/>
        <v>spaces</v>
      </c>
      <c r="V3017">
        <f t="shared" si="429"/>
        <v>8</v>
      </c>
      <c r="W3017">
        <f t="shared" si="430"/>
        <v>14</v>
      </c>
    </row>
    <row r="3018" spans="1:23" ht="45" x14ac:dyDescent="0.25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f t="shared" si="431"/>
        <v>41838.339722222219</v>
      </c>
      <c r="K3018">
        <v>1400504952</v>
      </c>
      <c r="L3018" s="14">
        <f t="shared" si="423"/>
        <v>41778.339722222219</v>
      </c>
      <c r="M3018" s="13">
        <f t="shared" si="424"/>
        <v>2014</v>
      </c>
      <c r="N3018" t="b">
        <v>0</v>
      </c>
      <c r="O3018">
        <v>36</v>
      </c>
      <c r="P3018" t="b">
        <v>1</v>
      </c>
      <c r="Q3018" t="s">
        <v>8302</v>
      </c>
      <c r="R3018" s="6">
        <f t="shared" si="425"/>
        <v>2.611764705882353E-2</v>
      </c>
      <c r="S3018" s="10">
        <f t="shared" si="426"/>
        <v>242.27777777777777</v>
      </c>
      <c r="T3018" t="str">
        <f t="shared" si="427"/>
        <v>theater/</v>
      </c>
      <c r="U3018" t="str">
        <f t="shared" si="428"/>
        <v>spaces</v>
      </c>
      <c r="V3018">
        <f t="shared" si="429"/>
        <v>8</v>
      </c>
      <c r="W3018">
        <f t="shared" si="430"/>
        <v>14</v>
      </c>
    </row>
    <row r="3019" spans="1:23" ht="45" x14ac:dyDescent="0.25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f t="shared" si="431"/>
        <v>41871.641701388886</v>
      </c>
      <c r="K3019">
        <v>1405974243</v>
      </c>
      <c r="L3019" s="14">
        <f t="shared" si="423"/>
        <v>41841.641701388886</v>
      </c>
      <c r="M3019" s="13">
        <f t="shared" si="424"/>
        <v>2014</v>
      </c>
      <c r="N3019" t="b">
        <v>0</v>
      </c>
      <c r="O3019">
        <v>159</v>
      </c>
      <c r="P3019" t="b">
        <v>1</v>
      </c>
      <c r="Q3019" t="s">
        <v>8302</v>
      </c>
      <c r="R3019" s="6">
        <f t="shared" si="425"/>
        <v>5.8409090909090911E-2</v>
      </c>
      <c r="S3019" s="10">
        <f t="shared" si="426"/>
        <v>146.44654088050314</v>
      </c>
      <c r="T3019" t="str">
        <f t="shared" si="427"/>
        <v>theater/</v>
      </c>
      <c r="U3019" t="str">
        <f t="shared" si="428"/>
        <v>spaces</v>
      </c>
      <c r="V3019">
        <f t="shared" si="429"/>
        <v>8</v>
      </c>
      <c r="W3019">
        <f t="shared" si="430"/>
        <v>14</v>
      </c>
    </row>
    <row r="3020" spans="1:23" ht="45" x14ac:dyDescent="0.25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f t="shared" si="431"/>
        <v>42205.708333333336</v>
      </c>
      <c r="K3020">
        <v>1433747376</v>
      </c>
      <c r="L3020" s="14">
        <f t="shared" si="423"/>
        <v>42163.09</v>
      </c>
      <c r="M3020" s="13">
        <f t="shared" si="424"/>
        <v>2015</v>
      </c>
      <c r="N3020" t="b">
        <v>0</v>
      </c>
      <c r="O3020">
        <v>41</v>
      </c>
      <c r="P3020" t="b">
        <v>1</v>
      </c>
      <c r="Q3020" t="s">
        <v>8302</v>
      </c>
      <c r="R3020" s="6">
        <f t="shared" si="425"/>
        <v>7.1428571428571426E-3</v>
      </c>
      <c r="S3020" s="10">
        <f t="shared" si="426"/>
        <v>103.17073170731707</v>
      </c>
      <c r="T3020" t="str">
        <f t="shared" si="427"/>
        <v>theater/</v>
      </c>
      <c r="U3020" t="str">
        <f t="shared" si="428"/>
        <v>spaces</v>
      </c>
      <c r="V3020">
        <f t="shared" si="429"/>
        <v>8</v>
      </c>
      <c r="W3020">
        <f t="shared" si="430"/>
        <v>14</v>
      </c>
    </row>
    <row r="3021" spans="1:23" ht="45" x14ac:dyDescent="0.25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f t="shared" si="431"/>
        <v>41785.916666666664</v>
      </c>
      <c r="K3021">
        <v>1398801620</v>
      </c>
      <c r="L3021" s="14">
        <f t="shared" si="423"/>
        <v>41758.625231481477</v>
      </c>
      <c r="M3021" s="13">
        <f t="shared" si="424"/>
        <v>2014</v>
      </c>
      <c r="N3021" t="b">
        <v>0</v>
      </c>
      <c r="O3021">
        <v>226</v>
      </c>
      <c r="P3021" t="b">
        <v>1</v>
      </c>
      <c r="Q3021" t="s">
        <v>8302</v>
      </c>
      <c r="R3021" s="6">
        <f t="shared" si="425"/>
        <v>0.21233333333333335</v>
      </c>
      <c r="S3021" s="10">
        <f t="shared" si="426"/>
        <v>80.464601769911511</v>
      </c>
      <c r="T3021" t="str">
        <f t="shared" si="427"/>
        <v>theater/</v>
      </c>
      <c r="U3021" t="str">
        <f t="shared" si="428"/>
        <v>spaces</v>
      </c>
      <c r="V3021">
        <f t="shared" si="429"/>
        <v>8</v>
      </c>
      <c r="W3021">
        <f t="shared" si="430"/>
        <v>14</v>
      </c>
    </row>
    <row r="3022" spans="1:23" ht="45" x14ac:dyDescent="0.25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f t="shared" si="431"/>
        <v>42230.638113425921</v>
      </c>
      <c r="K3022">
        <v>1434399533</v>
      </c>
      <c r="L3022" s="14">
        <f t="shared" si="423"/>
        <v>42170.638113425921</v>
      </c>
      <c r="M3022" s="13">
        <f t="shared" si="424"/>
        <v>2015</v>
      </c>
      <c r="N3022" t="b">
        <v>0</v>
      </c>
      <c r="O3022">
        <v>30</v>
      </c>
      <c r="P3022" t="b">
        <v>1</v>
      </c>
      <c r="Q3022" t="s">
        <v>8302</v>
      </c>
      <c r="R3022" s="6">
        <f t="shared" si="425"/>
        <v>5.7142857142857143E-3</v>
      </c>
      <c r="S3022" s="10">
        <f t="shared" si="426"/>
        <v>234.66666666666666</v>
      </c>
      <c r="T3022" t="str">
        <f t="shared" si="427"/>
        <v>theater/</v>
      </c>
      <c r="U3022" t="str">
        <f t="shared" si="428"/>
        <v>spaces</v>
      </c>
      <c r="V3022">
        <f t="shared" si="429"/>
        <v>8</v>
      </c>
      <c r="W3022">
        <f t="shared" si="430"/>
        <v>14</v>
      </c>
    </row>
    <row r="3023" spans="1:23" ht="45" x14ac:dyDescent="0.25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f t="shared" si="431"/>
        <v>42696.040972222218</v>
      </c>
      <c r="K3023">
        <v>1476715869</v>
      </c>
      <c r="L3023" s="14">
        <f t="shared" si="423"/>
        <v>42660.410520833328</v>
      </c>
      <c r="M3023" s="13">
        <f t="shared" si="424"/>
        <v>2016</v>
      </c>
      <c r="N3023" t="b">
        <v>0</v>
      </c>
      <c r="O3023">
        <v>103</v>
      </c>
      <c r="P3023" t="b">
        <v>1</v>
      </c>
      <c r="Q3023" t="s">
        <v>8302</v>
      </c>
      <c r="R3023" s="6">
        <f t="shared" si="425"/>
        <v>0.16022222222222221</v>
      </c>
      <c r="S3023" s="10">
        <f t="shared" si="426"/>
        <v>50.689320388349515</v>
      </c>
      <c r="T3023" t="str">
        <f t="shared" si="427"/>
        <v>theater/</v>
      </c>
      <c r="U3023" t="str">
        <f t="shared" si="428"/>
        <v>spaces</v>
      </c>
      <c r="V3023">
        <f t="shared" si="429"/>
        <v>8</v>
      </c>
      <c r="W3023">
        <f t="shared" si="430"/>
        <v>14</v>
      </c>
    </row>
    <row r="3024" spans="1:23" ht="45" x14ac:dyDescent="0.25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f t="shared" si="431"/>
        <v>42609.745474537034</v>
      </c>
      <c r="K3024">
        <v>1468450409</v>
      </c>
      <c r="L3024" s="14">
        <f t="shared" si="423"/>
        <v>42564.745474537034</v>
      </c>
      <c r="M3024" s="13">
        <f t="shared" si="424"/>
        <v>2016</v>
      </c>
      <c r="N3024" t="b">
        <v>0</v>
      </c>
      <c r="O3024">
        <v>62</v>
      </c>
      <c r="P3024" t="b">
        <v>1</v>
      </c>
      <c r="Q3024" t="s">
        <v>8302</v>
      </c>
      <c r="R3024" s="6">
        <f t="shared" si="425"/>
        <v>8.8000000000000005E-3</v>
      </c>
      <c r="S3024" s="10">
        <f t="shared" si="426"/>
        <v>162.70967741935485</v>
      </c>
      <c r="T3024" t="str">
        <f t="shared" si="427"/>
        <v>theater/</v>
      </c>
      <c r="U3024" t="str">
        <f t="shared" si="428"/>
        <v>spaces</v>
      </c>
      <c r="V3024">
        <f t="shared" si="429"/>
        <v>8</v>
      </c>
      <c r="W3024">
        <f t="shared" si="430"/>
        <v>14</v>
      </c>
    </row>
    <row r="3025" spans="1:23" ht="45" x14ac:dyDescent="0.25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f t="shared" si="431"/>
        <v>42166.467430555553</v>
      </c>
      <c r="K3025">
        <v>1430151186</v>
      </c>
      <c r="L3025" s="14">
        <f t="shared" si="423"/>
        <v>42121.467430555553</v>
      </c>
      <c r="M3025" s="13">
        <f t="shared" si="424"/>
        <v>2015</v>
      </c>
      <c r="N3025" t="b">
        <v>0</v>
      </c>
      <c r="O3025">
        <v>6</v>
      </c>
      <c r="P3025" t="b">
        <v>1</v>
      </c>
      <c r="Q3025" t="s">
        <v>8302</v>
      </c>
      <c r="R3025" s="6">
        <f t="shared" si="425"/>
        <v>0.03</v>
      </c>
      <c r="S3025" s="10">
        <f t="shared" si="426"/>
        <v>120.16666666666667</v>
      </c>
      <c r="T3025" t="str">
        <f t="shared" si="427"/>
        <v>theater/</v>
      </c>
      <c r="U3025" t="str">
        <f t="shared" si="428"/>
        <v>spaces</v>
      </c>
      <c r="V3025">
        <f t="shared" si="429"/>
        <v>8</v>
      </c>
      <c r="W3025">
        <f t="shared" si="430"/>
        <v>14</v>
      </c>
    </row>
    <row r="3026" spans="1:23" ht="45" x14ac:dyDescent="0.25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f t="shared" si="431"/>
        <v>41188.785590277774</v>
      </c>
      <c r="K3026">
        <v>1346975475</v>
      </c>
      <c r="L3026" s="14">
        <f t="shared" si="423"/>
        <v>41158.785590277774</v>
      </c>
      <c r="M3026" s="13">
        <f t="shared" si="424"/>
        <v>2012</v>
      </c>
      <c r="N3026" t="b">
        <v>0</v>
      </c>
      <c r="O3026">
        <v>182</v>
      </c>
      <c r="P3026" t="b">
        <v>1</v>
      </c>
      <c r="Q3026" t="s">
        <v>8302</v>
      </c>
      <c r="R3026" s="6">
        <f t="shared" si="425"/>
        <v>1.4641999999999999</v>
      </c>
      <c r="S3026" s="10">
        <f t="shared" si="426"/>
        <v>67.697802197802204</v>
      </c>
      <c r="T3026" t="str">
        <f t="shared" si="427"/>
        <v>theater/</v>
      </c>
      <c r="U3026" t="str">
        <f t="shared" si="428"/>
        <v>spaces</v>
      </c>
      <c r="V3026">
        <f t="shared" si="429"/>
        <v>8</v>
      </c>
      <c r="W3026">
        <f t="shared" si="430"/>
        <v>14</v>
      </c>
    </row>
    <row r="3027" spans="1:23" ht="30" x14ac:dyDescent="0.25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f t="shared" si="431"/>
        <v>41789.458333333328</v>
      </c>
      <c r="K3027">
        <v>1399032813</v>
      </c>
      <c r="L3027" s="14">
        <f t="shared" si="423"/>
        <v>41761.301076388889</v>
      </c>
      <c r="M3027" s="13">
        <f t="shared" si="424"/>
        <v>2014</v>
      </c>
      <c r="N3027" t="b">
        <v>0</v>
      </c>
      <c r="O3027">
        <v>145</v>
      </c>
      <c r="P3027" t="b">
        <v>1</v>
      </c>
      <c r="Q3027" t="s">
        <v>8302</v>
      </c>
      <c r="R3027" s="6">
        <f t="shared" si="425"/>
        <v>2.0219999999999998</v>
      </c>
      <c r="S3027" s="10">
        <f t="shared" si="426"/>
        <v>52.103448275862071</v>
      </c>
      <c r="T3027" t="str">
        <f t="shared" si="427"/>
        <v>theater/</v>
      </c>
      <c r="U3027" t="str">
        <f t="shared" si="428"/>
        <v>spaces</v>
      </c>
      <c r="V3027">
        <f t="shared" si="429"/>
        <v>8</v>
      </c>
      <c r="W3027">
        <f t="shared" si="430"/>
        <v>14</v>
      </c>
    </row>
    <row r="3028" spans="1:23" ht="45" x14ac:dyDescent="0.25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f t="shared" si="431"/>
        <v>42797.251064814809</v>
      </c>
      <c r="K3028">
        <v>1487329292</v>
      </c>
      <c r="L3028" s="14">
        <f t="shared" si="423"/>
        <v>42783.251064814809</v>
      </c>
      <c r="M3028" s="13">
        <f t="shared" si="424"/>
        <v>2017</v>
      </c>
      <c r="N3028" t="b">
        <v>0</v>
      </c>
      <c r="O3028">
        <v>25</v>
      </c>
      <c r="P3028" t="b">
        <v>1</v>
      </c>
      <c r="Q3028" t="s">
        <v>8302</v>
      </c>
      <c r="R3028" s="6">
        <f t="shared" si="425"/>
        <v>0.43333333333333335</v>
      </c>
      <c r="S3028" s="10">
        <f t="shared" si="426"/>
        <v>51.6</v>
      </c>
      <c r="T3028" t="str">
        <f t="shared" si="427"/>
        <v>theater/</v>
      </c>
      <c r="U3028" t="str">
        <f t="shared" si="428"/>
        <v>spaces</v>
      </c>
      <c r="V3028">
        <f t="shared" si="429"/>
        <v>8</v>
      </c>
      <c r="W3028">
        <f t="shared" si="430"/>
        <v>14</v>
      </c>
    </row>
    <row r="3029" spans="1:23" ht="30" x14ac:dyDescent="0.25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f t="shared" si="431"/>
        <v>42083.454293981478</v>
      </c>
      <c r="K3029">
        <v>1424278451</v>
      </c>
      <c r="L3029" s="14">
        <f t="shared" si="423"/>
        <v>42053.49596064815</v>
      </c>
      <c r="M3029" s="13">
        <f t="shared" si="424"/>
        <v>2015</v>
      </c>
      <c r="N3029" t="b">
        <v>0</v>
      </c>
      <c r="O3029">
        <v>320</v>
      </c>
      <c r="P3029" t="b">
        <v>1</v>
      </c>
      <c r="Q3029" t="s">
        <v>8302</v>
      </c>
      <c r="R3029" s="6">
        <f t="shared" si="425"/>
        <v>0.31440000000000001</v>
      </c>
      <c r="S3029" s="10">
        <f t="shared" si="426"/>
        <v>164.3</v>
      </c>
      <c r="T3029" t="str">
        <f t="shared" si="427"/>
        <v>theater/</v>
      </c>
      <c r="U3029" t="str">
        <f t="shared" si="428"/>
        <v>spaces</v>
      </c>
      <c r="V3029">
        <f t="shared" si="429"/>
        <v>8</v>
      </c>
      <c r="W3029">
        <f t="shared" si="430"/>
        <v>14</v>
      </c>
    </row>
    <row r="3030" spans="1:23" ht="30" x14ac:dyDescent="0.25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f t="shared" si="431"/>
        <v>42597.055844907409</v>
      </c>
      <c r="K3030">
        <v>1468650025</v>
      </c>
      <c r="L3030" s="14">
        <f t="shared" si="423"/>
        <v>42567.055844907409</v>
      </c>
      <c r="M3030" s="13">
        <f t="shared" si="424"/>
        <v>2016</v>
      </c>
      <c r="N3030" t="b">
        <v>0</v>
      </c>
      <c r="O3030">
        <v>99</v>
      </c>
      <c r="P3030" t="b">
        <v>1</v>
      </c>
      <c r="Q3030" t="s">
        <v>8302</v>
      </c>
      <c r="R3030" s="6">
        <f t="shared" si="425"/>
        <v>0.68020000000000003</v>
      </c>
      <c r="S3030" s="10">
        <f t="shared" si="426"/>
        <v>84.858585858585855</v>
      </c>
      <c r="T3030" t="str">
        <f t="shared" si="427"/>
        <v>theater/</v>
      </c>
      <c r="U3030" t="str">
        <f t="shared" si="428"/>
        <v>spaces</v>
      </c>
      <c r="V3030">
        <f t="shared" si="429"/>
        <v>8</v>
      </c>
      <c r="W3030">
        <f t="shared" si="430"/>
        <v>14</v>
      </c>
    </row>
    <row r="3031" spans="1:23" ht="45" x14ac:dyDescent="0.25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f t="shared" si="431"/>
        <v>41960.982638888883</v>
      </c>
      <c r="K3031">
        <v>1413824447</v>
      </c>
      <c r="L3031" s="14">
        <f t="shared" si="423"/>
        <v>41932.500543981478</v>
      </c>
      <c r="M3031" s="13">
        <f t="shared" si="424"/>
        <v>2014</v>
      </c>
      <c r="N3031" t="b">
        <v>0</v>
      </c>
      <c r="O3031">
        <v>348</v>
      </c>
      <c r="P3031" t="b">
        <v>1</v>
      </c>
      <c r="Q3031" t="s">
        <v>8302</v>
      </c>
      <c r="R3031" s="6">
        <f t="shared" si="425"/>
        <v>9.6766666666666667E-2</v>
      </c>
      <c r="S3031" s="10">
        <f t="shared" si="426"/>
        <v>94.548850574712645</v>
      </c>
      <c r="T3031" t="str">
        <f t="shared" si="427"/>
        <v>theater/</v>
      </c>
      <c r="U3031" t="str">
        <f t="shared" si="428"/>
        <v>spaces</v>
      </c>
      <c r="V3031">
        <f t="shared" si="429"/>
        <v>8</v>
      </c>
      <c r="W3031">
        <f t="shared" si="430"/>
        <v>14</v>
      </c>
    </row>
    <row r="3032" spans="1:23" ht="45" x14ac:dyDescent="0.25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f t="shared" si="431"/>
        <v>42263.5390162037</v>
      </c>
      <c r="K3032">
        <v>1439834171</v>
      </c>
      <c r="L3032" s="14">
        <f t="shared" si="423"/>
        <v>42233.5390162037</v>
      </c>
      <c r="M3032" s="13">
        <f t="shared" si="424"/>
        <v>2015</v>
      </c>
      <c r="N3032" t="b">
        <v>0</v>
      </c>
      <c r="O3032">
        <v>41</v>
      </c>
      <c r="P3032" t="b">
        <v>1</v>
      </c>
      <c r="Q3032" t="s">
        <v>8302</v>
      </c>
      <c r="R3032" s="6">
        <f t="shared" si="425"/>
        <v>6.6857142857142851E-2</v>
      </c>
      <c r="S3032" s="10">
        <f t="shared" si="426"/>
        <v>45.536585365853661</v>
      </c>
      <c r="T3032" t="str">
        <f t="shared" si="427"/>
        <v>theater/</v>
      </c>
      <c r="U3032" t="str">
        <f t="shared" si="428"/>
        <v>spaces</v>
      </c>
      <c r="V3032">
        <f t="shared" si="429"/>
        <v>8</v>
      </c>
      <c r="W3032">
        <f t="shared" si="430"/>
        <v>14</v>
      </c>
    </row>
    <row r="3033" spans="1:23" ht="60" x14ac:dyDescent="0.25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f t="shared" si="431"/>
        <v>42657.674155092587</v>
      </c>
      <c r="K3033">
        <v>1471295447</v>
      </c>
      <c r="L3033" s="14">
        <f t="shared" si="423"/>
        <v>42597.674155092587</v>
      </c>
      <c r="M3033" s="13">
        <f t="shared" si="424"/>
        <v>2016</v>
      </c>
      <c r="N3033" t="b">
        <v>0</v>
      </c>
      <c r="O3033">
        <v>29</v>
      </c>
      <c r="P3033" t="b">
        <v>1</v>
      </c>
      <c r="Q3033" t="s">
        <v>8302</v>
      </c>
      <c r="R3033" s="6">
        <f t="shared" si="425"/>
        <v>0</v>
      </c>
      <c r="S3033" s="10">
        <f t="shared" si="426"/>
        <v>51.724137931034484</v>
      </c>
      <c r="T3033" t="str">
        <f t="shared" si="427"/>
        <v>theater/</v>
      </c>
      <c r="U3033" t="str">
        <f t="shared" si="428"/>
        <v>spaces</v>
      </c>
      <c r="V3033">
        <f t="shared" si="429"/>
        <v>8</v>
      </c>
      <c r="W3033">
        <f t="shared" si="430"/>
        <v>14</v>
      </c>
    </row>
    <row r="3034" spans="1:23" ht="45" x14ac:dyDescent="0.25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f t="shared" si="431"/>
        <v>42257.836331018516</v>
      </c>
      <c r="K3034">
        <v>1439341459</v>
      </c>
      <c r="L3034" s="14">
        <f t="shared" si="423"/>
        <v>42227.836331018516</v>
      </c>
      <c r="M3034" s="13">
        <f t="shared" si="424"/>
        <v>2015</v>
      </c>
      <c r="N3034" t="b">
        <v>0</v>
      </c>
      <c r="O3034">
        <v>25</v>
      </c>
      <c r="P3034" t="b">
        <v>1</v>
      </c>
      <c r="Q3034" t="s">
        <v>8302</v>
      </c>
      <c r="R3034" s="6">
        <f t="shared" si="425"/>
        <v>0.27200000000000002</v>
      </c>
      <c r="S3034" s="10">
        <f t="shared" si="426"/>
        <v>50.88</v>
      </c>
      <c r="T3034" t="str">
        <f t="shared" si="427"/>
        <v>theater/</v>
      </c>
      <c r="U3034" t="str">
        <f t="shared" si="428"/>
        <v>spaces</v>
      </c>
      <c r="V3034">
        <f t="shared" si="429"/>
        <v>8</v>
      </c>
      <c r="W3034">
        <f t="shared" si="430"/>
        <v>14</v>
      </c>
    </row>
    <row r="3035" spans="1:23" ht="45" x14ac:dyDescent="0.25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f t="shared" si="431"/>
        <v>42599.901909722219</v>
      </c>
      <c r="K3035">
        <v>1468895925</v>
      </c>
      <c r="L3035" s="14">
        <f t="shared" si="423"/>
        <v>42569.901909722219</v>
      </c>
      <c r="M3035" s="13">
        <f t="shared" si="424"/>
        <v>2016</v>
      </c>
      <c r="N3035" t="b">
        <v>0</v>
      </c>
      <c r="O3035">
        <v>23</v>
      </c>
      <c r="P3035" t="b">
        <v>1</v>
      </c>
      <c r="Q3035" t="s">
        <v>8302</v>
      </c>
      <c r="R3035" s="6">
        <f t="shared" si="425"/>
        <v>0.46533333333333332</v>
      </c>
      <c r="S3035" s="10">
        <f t="shared" si="426"/>
        <v>191.13043478260869</v>
      </c>
      <c r="T3035" t="str">
        <f t="shared" si="427"/>
        <v>theater/</v>
      </c>
      <c r="U3035" t="str">
        <f t="shared" si="428"/>
        <v>spaces</v>
      </c>
      <c r="V3035">
        <f t="shared" si="429"/>
        <v>8</v>
      </c>
      <c r="W3035">
        <f t="shared" si="430"/>
        <v>14</v>
      </c>
    </row>
    <row r="3036" spans="1:23" ht="60" x14ac:dyDescent="0.25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f t="shared" si="431"/>
        <v>42674.957638888889</v>
      </c>
      <c r="K3036">
        <v>1475326255</v>
      </c>
      <c r="L3036" s="14">
        <f t="shared" si="423"/>
        <v>42644.327025462961</v>
      </c>
      <c r="M3036" s="13">
        <f t="shared" si="424"/>
        <v>2016</v>
      </c>
      <c r="N3036" t="b">
        <v>0</v>
      </c>
      <c r="O3036">
        <v>1260</v>
      </c>
      <c r="P3036" t="b">
        <v>1</v>
      </c>
      <c r="Q3036" t="s">
        <v>8302</v>
      </c>
      <c r="R3036" s="6">
        <f t="shared" si="425"/>
        <v>0.12536</v>
      </c>
      <c r="S3036" s="10">
        <f t="shared" si="426"/>
        <v>89.314285714285717</v>
      </c>
      <c r="T3036" t="str">
        <f t="shared" si="427"/>
        <v>theater/</v>
      </c>
      <c r="U3036" t="str">
        <f t="shared" si="428"/>
        <v>spaces</v>
      </c>
      <c r="V3036">
        <f t="shared" si="429"/>
        <v>8</v>
      </c>
      <c r="W3036">
        <f t="shared" si="430"/>
        <v>14</v>
      </c>
    </row>
    <row r="3037" spans="1:23" ht="30" x14ac:dyDescent="0.25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f t="shared" si="431"/>
        <v>41398.351956018516</v>
      </c>
      <c r="K3037">
        <v>1365082009</v>
      </c>
      <c r="L3037" s="14">
        <f t="shared" si="423"/>
        <v>41368.351956018516</v>
      </c>
      <c r="M3037" s="13">
        <f t="shared" si="424"/>
        <v>2013</v>
      </c>
      <c r="N3037" t="b">
        <v>0</v>
      </c>
      <c r="O3037">
        <v>307</v>
      </c>
      <c r="P3037" t="b">
        <v>1</v>
      </c>
      <c r="Q3037" t="s">
        <v>8302</v>
      </c>
      <c r="R3037" s="6">
        <f t="shared" si="425"/>
        <v>8.7868399999999972E-2</v>
      </c>
      <c r="S3037" s="10">
        <f t="shared" si="426"/>
        <v>88.588631921824103</v>
      </c>
      <c r="T3037" t="str">
        <f t="shared" si="427"/>
        <v>theater/</v>
      </c>
      <c r="U3037" t="str">
        <f t="shared" si="428"/>
        <v>spaces</v>
      </c>
      <c r="V3037">
        <f t="shared" si="429"/>
        <v>8</v>
      </c>
      <c r="W3037">
        <f t="shared" si="430"/>
        <v>14</v>
      </c>
    </row>
    <row r="3038" spans="1:23" ht="45" x14ac:dyDescent="0.25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f t="shared" si="431"/>
        <v>41502.290972222218</v>
      </c>
      <c r="K3038">
        <v>1373568644</v>
      </c>
      <c r="L3038" s="14">
        <f t="shared" si="423"/>
        <v>41466.576898148145</v>
      </c>
      <c r="M3038" s="13">
        <f t="shared" si="424"/>
        <v>2013</v>
      </c>
      <c r="N3038" t="b">
        <v>0</v>
      </c>
      <c r="O3038">
        <v>329</v>
      </c>
      <c r="P3038" t="b">
        <v>1</v>
      </c>
      <c r="Q3038" t="s">
        <v>8302</v>
      </c>
      <c r="R3038" s="6">
        <f t="shared" si="425"/>
        <v>0.26732</v>
      </c>
      <c r="S3038" s="10">
        <f t="shared" si="426"/>
        <v>96.300911854103347</v>
      </c>
      <c r="T3038" t="str">
        <f t="shared" si="427"/>
        <v>theater/</v>
      </c>
      <c r="U3038" t="str">
        <f t="shared" si="428"/>
        <v>spaces</v>
      </c>
      <c r="V3038">
        <f t="shared" si="429"/>
        <v>8</v>
      </c>
      <c r="W3038">
        <f t="shared" si="430"/>
        <v>14</v>
      </c>
    </row>
    <row r="3039" spans="1:23" ht="60" x14ac:dyDescent="0.25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f t="shared" si="431"/>
        <v>40452.999305555553</v>
      </c>
      <c r="K3039">
        <v>1279574773</v>
      </c>
      <c r="L3039" s="14">
        <f t="shared" si="423"/>
        <v>40378.684872685182</v>
      </c>
      <c r="M3039" s="13">
        <f t="shared" si="424"/>
        <v>2010</v>
      </c>
      <c r="N3039" t="b">
        <v>0</v>
      </c>
      <c r="O3039">
        <v>32</v>
      </c>
      <c r="P3039" t="b">
        <v>1</v>
      </c>
      <c r="Q3039" t="s">
        <v>8302</v>
      </c>
      <c r="R3039" s="6">
        <f t="shared" si="425"/>
        <v>1.1319999999999999</v>
      </c>
      <c r="S3039" s="10">
        <f t="shared" si="426"/>
        <v>33.3125</v>
      </c>
      <c r="T3039" t="str">
        <f t="shared" si="427"/>
        <v>theater/</v>
      </c>
      <c r="U3039" t="str">
        <f t="shared" si="428"/>
        <v>spaces</v>
      </c>
      <c r="V3039">
        <f t="shared" si="429"/>
        <v>8</v>
      </c>
      <c r="W3039">
        <f t="shared" si="430"/>
        <v>14</v>
      </c>
    </row>
    <row r="3040" spans="1:23" ht="45" x14ac:dyDescent="0.25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f t="shared" si="431"/>
        <v>42433.043946759259</v>
      </c>
      <c r="K3040">
        <v>1451887397</v>
      </c>
      <c r="L3040" s="14">
        <f t="shared" si="423"/>
        <v>42373.043946759259</v>
      </c>
      <c r="M3040" s="13">
        <f t="shared" si="424"/>
        <v>2016</v>
      </c>
      <c r="N3040" t="b">
        <v>0</v>
      </c>
      <c r="O3040">
        <v>27</v>
      </c>
      <c r="P3040" t="b">
        <v>1</v>
      </c>
      <c r="Q3040" t="s">
        <v>8302</v>
      </c>
      <c r="R3040" s="6">
        <f t="shared" si="425"/>
        <v>5.0000000000000001E-3</v>
      </c>
      <c r="S3040" s="10">
        <f t="shared" si="426"/>
        <v>37.222222222222221</v>
      </c>
      <c r="T3040" t="str">
        <f t="shared" si="427"/>
        <v>theater/</v>
      </c>
      <c r="U3040" t="str">
        <f t="shared" si="428"/>
        <v>spaces</v>
      </c>
      <c r="V3040">
        <f t="shared" si="429"/>
        <v>8</v>
      </c>
      <c r="W3040">
        <f t="shared" si="430"/>
        <v>14</v>
      </c>
    </row>
    <row r="3041" spans="1:23" ht="45" x14ac:dyDescent="0.25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f t="shared" si="431"/>
        <v>41637.124305555553</v>
      </c>
      <c r="K3041">
        <v>1386011038</v>
      </c>
      <c r="L3041" s="14">
        <f t="shared" si="423"/>
        <v>41610.586087962962</v>
      </c>
      <c r="M3041" s="13">
        <f t="shared" si="424"/>
        <v>2013</v>
      </c>
      <c r="N3041" t="b">
        <v>0</v>
      </c>
      <c r="O3041">
        <v>236</v>
      </c>
      <c r="P3041" t="b">
        <v>1</v>
      </c>
      <c r="Q3041" t="s">
        <v>8302</v>
      </c>
      <c r="R3041" s="6">
        <f t="shared" si="425"/>
        <v>8.7138999999999939E-2</v>
      </c>
      <c r="S3041" s="10">
        <f t="shared" si="426"/>
        <v>92.130423728813554</v>
      </c>
      <c r="T3041" t="str">
        <f t="shared" si="427"/>
        <v>theater/</v>
      </c>
      <c r="U3041" t="str">
        <f t="shared" si="428"/>
        <v>spaces</v>
      </c>
      <c r="V3041">
        <f t="shared" si="429"/>
        <v>8</v>
      </c>
      <c r="W3041">
        <f t="shared" si="430"/>
        <v>14</v>
      </c>
    </row>
    <row r="3042" spans="1:23" ht="45" x14ac:dyDescent="0.25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f t="shared" si="431"/>
        <v>42181.749999999993</v>
      </c>
      <c r="K3042">
        <v>1434999621</v>
      </c>
      <c r="L3042" s="14">
        <f t="shared" si="423"/>
        <v>42177.583576388883</v>
      </c>
      <c r="M3042" s="13">
        <f t="shared" si="424"/>
        <v>2015</v>
      </c>
      <c r="N3042" t="b">
        <v>0</v>
      </c>
      <c r="O3042">
        <v>42</v>
      </c>
      <c r="P3042" t="b">
        <v>1</v>
      </c>
      <c r="Q3042" t="s">
        <v>8302</v>
      </c>
      <c r="R3042" s="6">
        <f t="shared" si="425"/>
        <v>7.4999999999999997E-2</v>
      </c>
      <c r="S3042" s="10">
        <f t="shared" si="426"/>
        <v>76.785714285714292</v>
      </c>
      <c r="T3042" t="str">
        <f t="shared" si="427"/>
        <v>theater/</v>
      </c>
      <c r="U3042" t="str">
        <f t="shared" si="428"/>
        <v>spaces</v>
      </c>
      <c r="V3042">
        <f t="shared" si="429"/>
        <v>8</v>
      </c>
      <c r="W3042">
        <f t="shared" si="430"/>
        <v>14</v>
      </c>
    </row>
    <row r="3043" spans="1:23" ht="30" x14ac:dyDescent="0.25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f t="shared" si="431"/>
        <v>42389.660277777781</v>
      </c>
      <c r="K3043">
        <v>1450731048</v>
      </c>
      <c r="L3043" s="14">
        <f t="shared" si="423"/>
        <v>42359.660277777781</v>
      </c>
      <c r="M3043" s="13">
        <f t="shared" si="424"/>
        <v>2015</v>
      </c>
      <c r="N3043" t="b">
        <v>0</v>
      </c>
      <c r="O3043">
        <v>95</v>
      </c>
      <c r="P3043" t="b">
        <v>1</v>
      </c>
      <c r="Q3043" t="s">
        <v>8302</v>
      </c>
      <c r="R3043" s="6">
        <f t="shared" si="425"/>
        <v>0.10481927710843374</v>
      </c>
      <c r="S3043" s="10">
        <f t="shared" si="426"/>
        <v>96.526315789473685</v>
      </c>
      <c r="T3043" t="str">
        <f t="shared" si="427"/>
        <v>theater/</v>
      </c>
      <c r="U3043" t="str">
        <f t="shared" si="428"/>
        <v>spaces</v>
      </c>
      <c r="V3043">
        <f t="shared" si="429"/>
        <v>8</v>
      </c>
      <c r="W3043">
        <f t="shared" si="430"/>
        <v>14</v>
      </c>
    </row>
    <row r="3044" spans="1:23" ht="45" x14ac:dyDescent="0.25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f t="shared" si="431"/>
        <v>42283.479710648149</v>
      </c>
      <c r="K3044">
        <v>1441557047</v>
      </c>
      <c r="L3044" s="14">
        <f t="shared" si="423"/>
        <v>42253.479710648149</v>
      </c>
      <c r="M3044" s="13">
        <f t="shared" si="424"/>
        <v>2015</v>
      </c>
      <c r="N3044" t="b">
        <v>0</v>
      </c>
      <c r="O3044">
        <v>37</v>
      </c>
      <c r="P3044" t="b">
        <v>1</v>
      </c>
      <c r="Q3044" t="s">
        <v>8302</v>
      </c>
      <c r="R3044" s="6">
        <f t="shared" si="425"/>
        <v>0.28000000000000003</v>
      </c>
      <c r="S3044" s="10">
        <f t="shared" si="426"/>
        <v>51.891891891891895</v>
      </c>
      <c r="T3044" t="str">
        <f t="shared" si="427"/>
        <v>theater/</v>
      </c>
      <c r="U3044" t="str">
        <f t="shared" si="428"/>
        <v>spaces</v>
      </c>
      <c r="V3044">
        <f t="shared" si="429"/>
        <v>8</v>
      </c>
      <c r="W3044">
        <f t="shared" si="430"/>
        <v>14</v>
      </c>
    </row>
    <row r="3045" spans="1:23" ht="45" x14ac:dyDescent="0.25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f t="shared" si="431"/>
        <v>42109.909722222219</v>
      </c>
      <c r="K3045">
        <v>1426815699</v>
      </c>
      <c r="L3045" s="14">
        <f t="shared" si="423"/>
        <v>42082.862256944441</v>
      </c>
      <c r="M3045" s="13">
        <f t="shared" si="424"/>
        <v>2015</v>
      </c>
      <c r="N3045" t="b">
        <v>0</v>
      </c>
      <c r="O3045">
        <v>128</v>
      </c>
      <c r="P3045" t="b">
        <v>1</v>
      </c>
      <c r="Q3045" t="s">
        <v>8302</v>
      </c>
      <c r="R3045" s="6">
        <f t="shared" si="425"/>
        <v>0.10006666666666666</v>
      </c>
      <c r="S3045" s="10">
        <f t="shared" si="426"/>
        <v>128.9140625</v>
      </c>
      <c r="T3045" t="str">
        <f t="shared" si="427"/>
        <v>theater/</v>
      </c>
      <c r="U3045" t="str">
        <f t="shared" si="428"/>
        <v>spaces</v>
      </c>
      <c r="V3045">
        <f t="shared" si="429"/>
        <v>8</v>
      </c>
      <c r="W3045">
        <f t="shared" si="430"/>
        <v>14</v>
      </c>
    </row>
    <row r="3046" spans="1:23" ht="45" x14ac:dyDescent="0.25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f t="shared" si="431"/>
        <v>42402.518495370365</v>
      </c>
      <c r="K3046">
        <v>1453137998</v>
      </c>
      <c r="L3046" s="14">
        <f t="shared" si="423"/>
        <v>42387.518495370365</v>
      </c>
      <c r="M3046" s="13">
        <f t="shared" si="424"/>
        <v>2016</v>
      </c>
      <c r="N3046" t="b">
        <v>0</v>
      </c>
      <c r="O3046">
        <v>156</v>
      </c>
      <c r="P3046" t="b">
        <v>1</v>
      </c>
      <c r="Q3046" t="s">
        <v>8302</v>
      </c>
      <c r="R3046" s="6">
        <f t="shared" si="425"/>
        <v>9.3416666666666662E-2</v>
      </c>
      <c r="S3046" s="10">
        <f t="shared" si="426"/>
        <v>84.108974358974365</v>
      </c>
      <c r="T3046" t="str">
        <f t="shared" si="427"/>
        <v>theater/</v>
      </c>
      <c r="U3046" t="str">
        <f t="shared" si="428"/>
        <v>spaces</v>
      </c>
      <c r="V3046">
        <f t="shared" si="429"/>
        <v>8</v>
      </c>
      <c r="W3046">
        <f t="shared" si="430"/>
        <v>14</v>
      </c>
    </row>
    <row r="3047" spans="1:23" ht="45" x14ac:dyDescent="0.25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f t="shared" si="431"/>
        <v>41872.947395833333</v>
      </c>
      <c r="K3047">
        <v>1406087055</v>
      </c>
      <c r="L3047" s="14">
        <f t="shared" si="423"/>
        <v>41842.947395833333</v>
      </c>
      <c r="M3047" s="13">
        <f t="shared" si="424"/>
        <v>2014</v>
      </c>
      <c r="N3047" t="b">
        <v>0</v>
      </c>
      <c r="O3047">
        <v>64</v>
      </c>
      <c r="P3047" t="b">
        <v>1</v>
      </c>
      <c r="Q3047" t="s">
        <v>8302</v>
      </c>
      <c r="R3047" s="6">
        <f t="shared" si="425"/>
        <v>0.32706500000000005</v>
      </c>
      <c r="S3047" s="10">
        <f t="shared" si="426"/>
        <v>82.941562500000003</v>
      </c>
      <c r="T3047" t="str">
        <f t="shared" si="427"/>
        <v>theater/</v>
      </c>
      <c r="U3047" t="str">
        <f t="shared" si="428"/>
        <v>spaces</v>
      </c>
      <c r="V3047">
        <f t="shared" si="429"/>
        <v>8</v>
      </c>
      <c r="W3047">
        <f t="shared" si="430"/>
        <v>14</v>
      </c>
    </row>
    <row r="3048" spans="1:23" ht="45" x14ac:dyDescent="0.25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f t="shared" si="431"/>
        <v>41891.994444444441</v>
      </c>
      <c r="K3048">
        <v>1407784586</v>
      </c>
      <c r="L3048" s="14">
        <f t="shared" si="423"/>
        <v>41862.59474537037</v>
      </c>
      <c r="M3048" s="13">
        <f t="shared" si="424"/>
        <v>2014</v>
      </c>
      <c r="N3048" t="b">
        <v>0</v>
      </c>
      <c r="O3048">
        <v>58</v>
      </c>
      <c r="P3048" t="b">
        <v>1</v>
      </c>
      <c r="Q3048" t="s">
        <v>8302</v>
      </c>
      <c r="R3048" s="6">
        <f t="shared" si="425"/>
        <v>0.90848101265822789</v>
      </c>
      <c r="S3048" s="10">
        <f t="shared" si="426"/>
        <v>259.94827586206895</v>
      </c>
      <c r="T3048" t="str">
        <f t="shared" si="427"/>
        <v>theater/</v>
      </c>
      <c r="U3048" t="str">
        <f t="shared" si="428"/>
        <v>spaces</v>
      </c>
      <c r="V3048">
        <f t="shared" si="429"/>
        <v>8</v>
      </c>
      <c r="W3048">
        <f t="shared" si="430"/>
        <v>14</v>
      </c>
    </row>
    <row r="3049" spans="1:23" ht="45" x14ac:dyDescent="0.25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f t="shared" si="431"/>
        <v>42487.344444444439</v>
      </c>
      <c r="K3049">
        <v>1457999054</v>
      </c>
      <c r="L3049" s="14">
        <f t="shared" si="423"/>
        <v>42443.780717592592</v>
      </c>
      <c r="M3049" s="13">
        <f t="shared" si="424"/>
        <v>2016</v>
      </c>
      <c r="N3049" t="b">
        <v>0</v>
      </c>
      <c r="O3049">
        <v>20</v>
      </c>
      <c r="P3049" t="b">
        <v>1</v>
      </c>
      <c r="Q3049" t="s">
        <v>8302</v>
      </c>
      <c r="R3049" s="6">
        <f t="shared" si="425"/>
        <v>0.49</v>
      </c>
      <c r="S3049" s="10">
        <f t="shared" si="426"/>
        <v>37.25</v>
      </c>
      <c r="T3049" t="str">
        <f t="shared" si="427"/>
        <v>theater/</v>
      </c>
      <c r="U3049" t="str">
        <f t="shared" si="428"/>
        <v>spaces</v>
      </c>
      <c r="V3049">
        <f t="shared" si="429"/>
        <v>8</v>
      </c>
      <c r="W3049">
        <f t="shared" si="430"/>
        <v>14</v>
      </c>
    </row>
    <row r="3050" spans="1:23" ht="45" x14ac:dyDescent="0.25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f t="shared" si="431"/>
        <v>42004.681944444441</v>
      </c>
      <c r="K3050">
        <v>1417556262</v>
      </c>
      <c r="L3050" s="14">
        <f t="shared" si="423"/>
        <v>41975.692847222221</v>
      </c>
      <c r="M3050" s="13">
        <f t="shared" si="424"/>
        <v>2014</v>
      </c>
      <c r="N3050" t="b">
        <v>0</v>
      </c>
      <c r="O3050">
        <v>47</v>
      </c>
      <c r="P3050" t="b">
        <v>1</v>
      </c>
      <c r="Q3050" t="s">
        <v>8302</v>
      </c>
      <c r="R3050" s="6">
        <f t="shared" si="425"/>
        <v>0.66400000000000003</v>
      </c>
      <c r="S3050" s="10">
        <f t="shared" si="426"/>
        <v>177.02127659574469</v>
      </c>
      <c r="T3050" t="str">
        <f t="shared" si="427"/>
        <v>theater/</v>
      </c>
      <c r="U3050" t="str">
        <f t="shared" si="428"/>
        <v>spaces</v>
      </c>
      <c r="V3050">
        <f t="shared" si="429"/>
        <v>8</v>
      </c>
      <c r="W3050">
        <f t="shared" si="430"/>
        <v>14</v>
      </c>
    </row>
    <row r="3051" spans="1:23" ht="45" x14ac:dyDescent="0.25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f t="shared" si="431"/>
        <v>42168.806192129625</v>
      </c>
      <c r="K3051">
        <v>1431649255</v>
      </c>
      <c r="L3051" s="14">
        <f t="shared" si="423"/>
        <v>42138.806192129625</v>
      </c>
      <c r="M3051" s="13">
        <f t="shared" si="424"/>
        <v>2015</v>
      </c>
      <c r="N3051" t="b">
        <v>0</v>
      </c>
      <c r="O3051">
        <v>54</v>
      </c>
      <c r="P3051" t="b">
        <v>1</v>
      </c>
      <c r="Q3051" t="s">
        <v>8302</v>
      </c>
      <c r="R3051" s="6">
        <f t="shared" si="425"/>
        <v>6.6666666666666666E-2</v>
      </c>
      <c r="S3051" s="10">
        <f t="shared" si="426"/>
        <v>74.074074074074076</v>
      </c>
      <c r="T3051" t="str">
        <f t="shared" si="427"/>
        <v>theater/</v>
      </c>
      <c r="U3051" t="str">
        <f t="shared" si="428"/>
        <v>spaces</v>
      </c>
      <c r="V3051">
        <f t="shared" si="429"/>
        <v>8</v>
      </c>
      <c r="W3051">
        <f t="shared" si="430"/>
        <v>14</v>
      </c>
    </row>
    <row r="3052" spans="1:23" ht="30" x14ac:dyDescent="0.25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f t="shared" si="431"/>
        <v>42494.960185185184</v>
      </c>
      <c r="K3052">
        <v>1459828960</v>
      </c>
      <c r="L3052" s="14">
        <f t="shared" si="423"/>
        <v>42464.960185185184</v>
      </c>
      <c r="M3052" s="13">
        <f t="shared" si="424"/>
        <v>2016</v>
      </c>
      <c r="N3052" t="b">
        <v>0</v>
      </c>
      <c r="O3052">
        <v>9</v>
      </c>
      <c r="P3052" t="b">
        <v>1</v>
      </c>
      <c r="Q3052" t="s">
        <v>8302</v>
      </c>
      <c r="R3052" s="6">
        <f t="shared" si="425"/>
        <v>0.06</v>
      </c>
      <c r="S3052" s="10">
        <f t="shared" si="426"/>
        <v>70.666666666666671</v>
      </c>
      <c r="T3052" t="str">
        <f t="shared" si="427"/>
        <v>theater/</v>
      </c>
      <c r="U3052" t="str">
        <f t="shared" si="428"/>
        <v>spaces</v>
      </c>
      <c r="V3052">
        <f t="shared" si="429"/>
        <v>8</v>
      </c>
      <c r="W3052">
        <f t="shared" si="430"/>
        <v>14</v>
      </c>
    </row>
    <row r="3053" spans="1:23" ht="45" x14ac:dyDescent="0.25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f t="shared" si="431"/>
        <v>42774.207696759258</v>
      </c>
      <c r="K3053">
        <v>1483955945</v>
      </c>
      <c r="L3053" s="14">
        <f t="shared" si="423"/>
        <v>42744.207696759258</v>
      </c>
      <c r="M3053" s="13">
        <f t="shared" si="424"/>
        <v>2017</v>
      </c>
      <c r="N3053" t="b">
        <v>1</v>
      </c>
      <c r="O3053">
        <v>35</v>
      </c>
      <c r="P3053" t="b">
        <v>0</v>
      </c>
      <c r="Q3053" t="s">
        <v>8302</v>
      </c>
      <c r="R3053" s="6">
        <f t="shared" si="425"/>
        <v>-0.76371428571428568</v>
      </c>
      <c r="S3053" s="10">
        <f t="shared" si="426"/>
        <v>23.62857142857143</v>
      </c>
      <c r="T3053" t="str">
        <f t="shared" si="427"/>
        <v>theater/</v>
      </c>
      <c r="U3053" t="str">
        <f t="shared" si="428"/>
        <v>spaces</v>
      </c>
      <c r="V3053">
        <f t="shared" si="429"/>
        <v>8</v>
      </c>
      <c r="W3053">
        <f t="shared" si="430"/>
        <v>14</v>
      </c>
    </row>
    <row r="3054" spans="1:23" ht="30" x14ac:dyDescent="0.25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f t="shared" si="431"/>
        <v>42152.457638888889</v>
      </c>
      <c r="K3054">
        <v>1430237094</v>
      </c>
      <c r="L3054" s="14">
        <f t="shared" si="423"/>
        <v>42122.461736111109</v>
      </c>
      <c r="M3054" s="13">
        <f t="shared" si="424"/>
        <v>2015</v>
      </c>
      <c r="N3054" t="b">
        <v>0</v>
      </c>
      <c r="O3054">
        <v>2</v>
      </c>
      <c r="P3054" t="b">
        <v>0</v>
      </c>
      <c r="Q3054" t="s">
        <v>8302</v>
      </c>
      <c r="R3054" s="6">
        <f t="shared" si="425"/>
        <v>-0.99850000000000005</v>
      </c>
      <c r="S3054" s="10">
        <f t="shared" si="426"/>
        <v>37.5</v>
      </c>
      <c r="T3054" t="str">
        <f t="shared" si="427"/>
        <v>theater/</v>
      </c>
      <c r="U3054" t="str">
        <f t="shared" si="428"/>
        <v>spaces</v>
      </c>
      <c r="V3054">
        <f t="shared" si="429"/>
        <v>8</v>
      </c>
      <c r="W3054">
        <f t="shared" si="430"/>
        <v>14</v>
      </c>
    </row>
    <row r="3055" spans="1:23" ht="45" x14ac:dyDescent="0.25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f t="shared" si="431"/>
        <v>41913.957638888889</v>
      </c>
      <c r="K3055">
        <v>1407781013</v>
      </c>
      <c r="L3055" s="14">
        <f t="shared" si="423"/>
        <v>41862.553391203699</v>
      </c>
      <c r="M3055" s="13">
        <f t="shared" si="424"/>
        <v>2014</v>
      </c>
      <c r="N3055" t="b">
        <v>0</v>
      </c>
      <c r="O3055">
        <v>3</v>
      </c>
      <c r="P3055" t="b">
        <v>0</v>
      </c>
      <c r="Q3055" t="s">
        <v>8302</v>
      </c>
      <c r="R3055" s="6">
        <f t="shared" si="425"/>
        <v>-0.996</v>
      </c>
      <c r="S3055" s="10">
        <f t="shared" si="426"/>
        <v>13.333333333333334</v>
      </c>
      <c r="T3055" t="str">
        <f t="shared" si="427"/>
        <v>theater/</v>
      </c>
      <c r="U3055" t="str">
        <f t="shared" si="428"/>
        <v>spaces</v>
      </c>
      <c r="V3055">
        <f t="shared" si="429"/>
        <v>8</v>
      </c>
      <c r="W3055">
        <f t="shared" si="430"/>
        <v>14</v>
      </c>
    </row>
    <row r="3056" spans="1:23" ht="45" x14ac:dyDescent="0.25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f t="shared" si="431"/>
        <v>42064.836111111108</v>
      </c>
      <c r="K3056">
        <v>1422043154</v>
      </c>
      <c r="L3056" s="14">
        <f t="shared" si="423"/>
        <v>42027.624467592592</v>
      </c>
      <c r="M3056" s="13">
        <f t="shared" si="424"/>
        <v>2015</v>
      </c>
      <c r="N3056" t="b">
        <v>0</v>
      </c>
      <c r="O3056">
        <v>0</v>
      </c>
      <c r="P3056" t="b">
        <v>0</v>
      </c>
      <c r="Q3056" t="s">
        <v>8302</v>
      </c>
      <c r="R3056" s="6">
        <f t="shared" si="425"/>
        <v>-1</v>
      </c>
      <c r="S3056" s="10" t="e">
        <f t="shared" si="426"/>
        <v>#DIV/0!</v>
      </c>
      <c r="T3056" t="str">
        <f t="shared" si="427"/>
        <v>theater/</v>
      </c>
      <c r="U3056" t="str">
        <f t="shared" si="428"/>
        <v>spaces</v>
      </c>
      <c r="V3056">
        <f t="shared" si="429"/>
        <v>8</v>
      </c>
      <c r="W3056">
        <f t="shared" si="430"/>
        <v>14</v>
      </c>
    </row>
    <row r="3057" spans="1:23" ht="45" x14ac:dyDescent="0.25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f t="shared" si="431"/>
        <v>42013.749884259254</v>
      </c>
      <c r="K3057">
        <v>1415660390</v>
      </c>
      <c r="L3057" s="14">
        <f t="shared" si="423"/>
        <v>41953.749884259254</v>
      </c>
      <c r="M3057" s="13">
        <f t="shared" si="424"/>
        <v>2014</v>
      </c>
      <c r="N3057" t="b">
        <v>0</v>
      </c>
      <c r="O3057">
        <v>1</v>
      </c>
      <c r="P3057" t="b">
        <v>0</v>
      </c>
      <c r="Q3057" t="s">
        <v>8302</v>
      </c>
      <c r="R3057" s="6">
        <f t="shared" si="425"/>
        <v>-0.99995000000000001</v>
      </c>
      <c r="S3057" s="10">
        <f t="shared" si="426"/>
        <v>1</v>
      </c>
      <c r="T3057" t="str">
        <f t="shared" si="427"/>
        <v>theater/</v>
      </c>
      <c r="U3057" t="str">
        <f t="shared" si="428"/>
        <v>spaces</v>
      </c>
      <c r="V3057">
        <f t="shared" si="429"/>
        <v>8</v>
      </c>
      <c r="W3057">
        <f t="shared" si="430"/>
        <v>14</v>
      </c>
    </row>
    <row r="3058" spans="1:23" ht="45" x14ac:dyDescent="0.25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f t="shared" si="431"/>
        <v>41911.428055555552</v>
      </c>
      <c r="K3058">
        <v>1406819784</v>
      </c>
      <c r="L3058" s="14">
        <f t="shared" si="423"/>
        <v>41851.428055555552</v>
      </c>
      <c r="M3058" s="13">
        <f t="shared" si="424"/>
        <v>2014</v>
      </c>
      <c r="N3058" t="b">
        <v>0</v>
      </c>
      <c r="O3058">
        <v>0</v>
      </c>
      <c r="P3058" t="b">
        <v>0</v>
      </c>
      <c r="Q3058" t="s">
        <v>8302</v>
      </c>
      <c r="R3058" s="6">
        <f t="shared" si="425"/>
        <v>-1</v>
      </c>
      <c r="S3058" s="10" t="e">
        <f t="shared" si="426"/>
        <v>#DIV/0!</v>
      </c>
      <c r="T3058" t="str">
        <f t="shared" si="427"/>
        <v>theater/</v>
      </c>
      <c r="U3058" t="str">
        <f t="shared" si="428"/>
        <v>spaces</v>
      </c>
      <c r="V3058">
        <f t="shared" si="429"/>
        <v>8</v>
      </c>
      <c r="W3058">
        <f t="shared" si="430"/>
        <v>14</v>
      </c>
    </row>
    <row r="3059" spans="1:23" ht="45" x14ac:dyDescent="0.25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f t="shared" si="431"/>
        <v>42463.400590277779</v>
      </c>
      <c r="K3059">
        <v>1457105811</v>
      </c>
      <c r="L3059" s="14">
        <f t="shared" si="423"/>
        <v>42433.442256944443</v>
      </c>
      <c r="M3059" s="13">
        <f t="shared" si="424"/>
        <v>2016</v>
      </c>
      <c r="N3059" t="b">
        <v>0</v>
      </c>
      <c r="O3059">
        <v>0</v>
      </c>
      <c r="P3059" t="b">
        <v>0</v>
      </c>
      <c r="Q3059" t="s">
        <v>8302</v>
      </c>
      <c r="R3059" s="6">
        <f t="shared" si="425"/>
        <v>-1</v>
      </c>
      <c r="S3059" s="10" t="e">
        <f t="shared" si="426"/>
        <v>#DIV/0!</v>
      </c>
      <c r="T3059" t="str">
        <f t="shared" si="427"/>
        <v>theater/</v>
      </c>
      <c r="U3059" t="str">
        <f t="shared" si="428"/>
        <v>spaces</v>
      </c>
      <c r="V3059">
        <f t="shared" si="429"/>
        <v>8</v>
      </c>
      <c r="W3059">
        <f t="shared" si="430"/>
        <v>14</v>
      </c>
    </row>
    <row r="3060" spans="1:23" ht="45" x14ac:dyDescent="0.25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f t="shared" si="431"/>
        <v>42510.165972222218</v>
      </c>
      <c r="K3060">
        <v>1459414740</v>
      </c>
      <c r="L3060" s="14">
        <f t="shared" si="423"/>
        <v>42460.165972222218</v>
      </c>
      <c r="M3060" s="13">
        <f t="shared" si="424"/>
        <v>2016</v>
      </c>
      <c r="N3060" t="b">
        <v>0</v>
      </c>
      <c r="O3060">
        <v>3</v>
      </c>
      <c r="P3060" t="b">
        <v>0</v>
      </c>
      <c r="Q3060" t="s">
        <v>8302</v>
      </c>
      <c r="R3060" s="6">
        <f t="shared" si="425"/>
        <v>-0.99983333333333335</v>
      </c>
      <c r="S3060" s="10">
        <f t="shared" si="426"/>
        <v>1</v>
      </c>
      <c r="T3060" t="str">
        <f t="shared" si="427"/>
        <v>theater/</v>
      </c>
      <c r="U3060" t="str">
        <f t="shared" si="428"/>
        <v>spaces</v>
      </c>
      <c r="V3060">
        <f t="shared" si="429"/>
        <v>8</v>
      </c>
      <c r="W3060">
        <f t="shared" si="430"/>
        <v>14</v>
      </c>
    </row>
    <row r="3061" spans="1:23" ht="45" x14ac:dyDescent="0.25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f t="shared" si="431"/>
        <v>41859.727384259255</v>
      </c>
      <c r="K3061">
        <v>1404944846</v>
      </c>
      <c r="L3061" s="14">
        <f t="shared" si="423"/>
        <v>41829.727384259255</v>
      </c>
      <c r="M3061" s="13">
        <f t="shared" si="424"/>
        <v>2014</v>
      </c>
      <c r="N3061" t="b">
        <v>0</v>
      </c>
      <c r="O3061">
        <v>11</v>
      </c>
      <c r="P3061" t="b">
        <v>0</v>
      </c>
      <c r="Q3061" t="s">
        <v>8302</v>
      </c>
      <c r="R3061" s="6">
        <f t="shared" si="425"/>
        <v>-0.96993333333333331</v>
      </c>
      <c r="S3061" s="10">
        <f t="shared" si="426"/>
        <v>41</v>
      </c>
      <c r="T3061" t="str">
        <f t="shared" si="427"/>
        <v>theater/</v>
      </c>
      <c r="U3061" t="str">
        <f t="shared" si="428"/>
        <v>spaces</v>
      </c>
      <c r="V3061">
        <f t="shared" si="429"/>
        <v>8</v>
      </c>
      <c r="W3061">
        <f t="shared" si="430"/>
        <v>14</v>
      </c>
    </row>
    <row r="3062" spans="1:23" ht="30" x14ac:dyDescent="0.25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f t="shared" si="431"/>
        <v>42275.066365740735</v>
      </c>
      <c r="K3062">
        <v>1440830134</v>
      </c>
      <c r="L3062" s="14">
        <f t="shared" si="423"/>
        <v>42245.066365740735</v>
      </c>
      <c r="M3062" s="13">
        <f t="shared" si="424"/>
        <v>2015</v>
      </c>
      <c r="N3062" t="b">
        <v>0</v>
      </c>
      <c r="O3062">
        <v>6</v>
      </c>
      <c r="P3062" t="b">
        <v>0</v>
      </c>
      <c r="Q3062" t="s">
        <v>8302</v>
      </c>
      <c r="R3062" s="6">
        <f t="shared" si="425"/>
        <v>-0.99847727272727271</v>
      </c>
      <c r="S3062" s="10">
        <f t="shared" si="426"/>
        <v>55.833333333333336</v>
      </c>
      <c r="T3062" t="str">
        <f t="shared" si="427"/>
        <v>theater/</v>
      </c>
      <c r="U3062" t="str">
        <f t="shared" si="428"/>
        <v>spaces</v>
      </c>
      <c r="V3062">
        <f t="shared" si="429"/>
        <v>8</v>
      </c>
      <c r="W3062">
        <f t="shared" si="430"/>
        <v>14</v>
      </c>
    </row>
    <row r="3063" spans="1:23" x14ac:dyDescent="0.25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f t="shared" si="431"/>
        <v>41864.575787037036</v>
      </c>
      <c r="K3063">
        <v>1405363748</v>
      </c>
      <c r="L3063" s="14">
        <f t="shared" si="423"/>
        <v>41834.575787037036</v>
      </c>
      <c r="M3063" s="13">
        <f t="shared" si="424"/>
        <v>2014</v>
      </c>
      <c r="N3063" t="b">
        <v>0</v>
      </c>
      <c r="O3063">
        <v>0</v>
      </c>
      <c r="P3063" t="b">
        <v>0</v>
      </c>
      <c r="Q3063" t="s">
        <v>8302</v>
      </c>
      <c r="R3063" s="6">
        <f t="shared" si="425"/>
        <v>-1</v>
      </c>
      <c r="S3063" s="10" t="e">
        <f t="shared" si="426"/>
        <v>#DIV/0!</v>
      </c>
      <c r="T3063" t="str">
        <f t="shared" si="427"/>
        <v>theater/</v>
      </c>
      <c r="U3063" t="str">
        <f t="shared" si="428"/>
        <v>spaces</v>
      </c>
      <c r="V3063">
        <f t="shared" si="429"/>
        <v>8</v>
      </c>
      <c r="W3063">
        <f t="shared" si="430"/>
        <v>14</v>
      </c>
    </row>
    <row r="3064" spans="1:23" ht="45" x14ac:dyDescent="0.25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f t="shared" si="431"/>
        <v>42277.541666666664</v>
      </c>
      <c r="K3064">
        <v>1441111892</v>
      </c>
      <c r="L3064" s="14">
        <f t="shared" si="423"/>
        <v>42248.3274537037</v>
      </c>
      <c r="M3064" s="13">
        <f t="shared" si="424"/>
        <v>2015</v>
      </c>
      <c r="N3064" t="b">
        <v>0</v>
      </c>
      <c r="O3064">
        <v>67</v>
      </c>
      <c r="P3064" t="b">
        <v>0</v>
      </c>
      <c r="Q3064" t="s">
        <v>8302</v>
      </c>
      <c r="R3064" s="6">
        <f t="shared" si="425"/>
        <v>-0.33160000000000001</v>
      </c>
      <c r="S3064" s="10">
        <f t="shared" si="426"/>
        <v>99.761194029850742</v>
      </c>
      <c r="T3064" t="str">
        <f t="shared" si="427"/>
        <v>theater/</v>
      </c>
      <c r="U3064" t="str">
        <f t="shared" si="428"/>
        <v>spaces</v>
      </c>
      <c r="V3064">
        <f t="shared" si="429"/>
        <v>8</v>
      </c>
      <c r="W3064">
        <f t="shared" si="430"/>
        <v>14</v>
      </c>
    </row>
    <row r="3065" spans="1:23" ht="30" x14ac:dyDescent="0.25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f t="shared" si="431"/>
        <v>42665.714560185188</v>
      </c>
      <c r="K3065">
        <v>1474150138</v>
      </c>
      <c r="L3065" s="14">
        <f t="shared" si="423"/>
        <v>42630.714560185188</v>
      </c>
      <c r="M3065" s="13">
        <f t="shared" si="424"/>
        <v>2016</v>
      </c>
      <c r="N3065" t="b">
        <v>0</v>
      </c>
      <c r="O3065">
        <v>23</v>
      </c>
      <c r="P3065" t="b">
        <v>0</v>
      </c>
      <c r="Q3065" t="s">
        <v>8302</v>
      </c>
      <c r="R3065" s="6">
        <f t="shared" si="425"/>
        <v>-0.80433333333333334</v>
      </c>
      <c r="S3065" s="10">
        <f t="shared" si="426"/>
        <v>25.521739130434781</v>
      </c>
      <c r="T3065" t="str">
        <f t="shared" si="427"/>
        <v>theater/</v>
      </c>
      <c r="U3065" t="str">
        <f t="shared" si="428"/>
        <v>spaces</v>
      </c>
      <c r="V3065">
        <f t="shared" si="429"/>
        <v>8</v>
      </c>
      <c r="W3065">
        <f t="shared" si="430"/>
        <v>14</v>
      </c>
    </row>
    <row r="3066" spans="1:23" ht="30" x14ac:dyDescent="0.25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f t="shared" si="431"/>
        <v>42330.082638888889</v>
      </c>
      <c r="K3066">
        <v>1445483246</v>
      </c>
      <c r="L3066" s="14">
        <f t="shared" si="423"/>
        <v>42298.9218287037</v>
      </c>
      <c r="M3066" s="13">
        <f t="shared" si="424"/>
        <v>2015</v>
      </c>
      <c r="N3066" t="b">
        <v>0</v>
      </c>
      <c r="O3066">
        <v>72</v>
      </c>
      <c r="P3066" t="b">
        <v>0</v>
      </c>
      <c r="Q3066" t="s">
        <v>8302</v>
      </c>
      <c r="R3066" s="6">
        <f t="shared" si="425"/>
        <v>-0.88705333333333336</v>
      </c>
      <c r="S3066" s="10">
        <f t="shared" si="426"/>
        <v>117.65277777777777</v>
      </c>
      <c r="T3066" t="str">
        <f t="shared" si="427"/>
        <v>theater/</v>
      </c>
      <c r="U3066" t="str">
        <f t="shared" si="428"/>
        <v>spaces</v>
      </c>
      <c r="V3066">
        <f t="shared" si="429"/>
        <v>8</v>
      </c>
      <c r="W3066">
        <f t="shared" si="430"/>
        <v>14</v>
      </c>
    </row>
    <row r="3067" spans="1:23" ht="45" x14ac:dyDescent="0.25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f t="shared" si="431"/>
        <v>41849.846898148149</v>
      </c>
      <c r="K3067">
        <v>1404523172</v>
      </c>
      <c r="L3067" s="14">
        <f t="shared" si="423"/>
        <v>41824.846898148149</v>
      </c>
      <c r="M3067" s="13">
        <f t="shared" si="424"/>
        <v>2014</v>
      </c>
      <c r="N3067" t="b">
        <v>0</v>
      </c>
      <c r="O3067">
        <v>2</v>
      </c>
      <c r="P3067" t="b">
        <v>0</v>
      </c>
      <c r="Q3067" t="s">
        <v>8302</v>
      </c>
      <c r="R3067" s="6">
        <f t="shared" si="425"/>
        <v>-0.99960000000000004</v>
      </c>
      <c r="S3067" s="10">
        <f t="shared" si="426"/>
        <v>5</v>
      </c>
      <c r="T3067" t="str">
        <f t="shared" si="427"/>
        <v>theater/</v>
      </c>
      <c r="U3067" t="str">
        <f t="shared" si="428"/>
        <v>spaces</v>
      </c>
      <c r="V3067">
        <f t="shared" si="429"/>
        <v>8</v>
      </c>
      <c r="W3067">
        <f t="shared" si="430"/>
        <v>14</v>
      </c>
    </row>
    <row r="3068" spans="1:23" ht="45" x14ac:dyDescent="0.25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f t="shared" si="431"/>
        <v>42561.020104166666</v>
      </c>
      <c r="K3068">
        <v>1465536537</v>
      </c>
      <c r="L3068" s="14">
        <f t="shared" si="423"/>
        <v>42531.020104166666</v>
      </c>
      <c r="M3068" s="13">
        <f t="shared" si="424"/>
        <v>2016</v>
      </c>
      <c r="N3068" t="b">
        <v>0</v>
      </c>
      <c r="O3068">
        <v>15</v>
      </c>
      <c r="P3068" t="b">
        <v>0</v>
      </c>
      <c r="Q3068" t="s">
        <v>8302</v>
      </c>
      <c r="R3068" s="6">
        <f t="shared" si="425"/>
        <v>-0.88014285714285712</v>
      </c>
      <c r="S3068" s="10">
        <f t="shared" si="426"/>
        <v>2796.6666666666665</v>
      </c>
      <c r="T3068" t="str">
        <f t="shared" si="427"/>
        <v>theater/</v>
      </c>
      <c r="U3068" t="str">
        <f t="shared" si="428"/>
        <v>spaces</v>
      </c>
      <c r="V3068">
        <f t="shared" si="429"/>
        <v>8</v>
      </c>
      <c r="W3068">
        <f t="shared" si="430"/>
        <v>14</v>
      </c>
    </row>
    <row r="3069" spans="1:23" ht="45" x14ac:dyDescent="0.25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f t="shared" si="431"/>
        <v>42256.730081018519</v>
      </c>
      <c r="K3069">
        <v>1439245879</v>
      </c>
      <c r="L3069" s="14">
        <f t="shared" si="423"/>
        <v>42226.730081018519</v>
      </c>
      <c r="M3069" s="13">
        <f t="shared" si="424"/>
        <v>2015</v>
      </c>
      <c r="N3069" t="b">
        <v>0</v>
      </c>
      <c r="O3069">
        <v>1</v>
      </c>
      <c r="P3069" t="b">
        <v>0</v>
      </c>
      <c r="Q3069" t="s">
        <v>8302</v>
      </c>
      <c r="R3069" s="6">
        <f t="shared" si="425"/>
        <v>-0.97499999999999998</v>
      </c>
      <c r="S3069" s="10">
        <f t="shared" si="426"/>
        <v>200</v>
      </c>
      <c r="T3069" t="str">
        <f t="shared" si="427"/>
        <v>theater/</v>
      </c>
      <c r="U3069" t="str">
        <f t="shared" si="428"/>
        <v>spaces</v>
      </c>
      <c r="V3069">
        <f t="shared" si="429"/>
        <v>8</v>
      </c>
      <c r="W3069">
        <f t="shared" si="430"/>
        <v>14</v>
      </c>
    </row>
    <row r="3070" spans="1:23" ht="45" x14ac:dyDescent="0.25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f t="shared" si="431"/>
        <v>42293.483240740738</v>
      </c>
      <c r="K3070">
        <v>1442421352</v>
      </c>
      <c r="L3070" s="14">
        <f t="shared" si="423"/>
        <v>42263.483240740738</v>
      </c>
      <c r="M3070" s="13">
        <f t="shared" si="424"/>
        <v>2015</v>
      </c>
      <c r="N3070" t="b">
        <v>0</v>
      </c>
      <c r="O3070">
        <v>2</v>
      </c>
      <c r="P3070" t="b">
        <v>0</v>
      </c>
      <c r="Q3070" t="s">
        <v>8302</v>
      </c>
      <c r="R3070" s="6">
        <f t="shared" si="425"/>
        <v>-0.99929999999999997</v>
      </c>
      <c r="S3070" s="10">
        <f t="shared" si="426"/>
        <v>87.5</v>
      </c>
      <c r="T3070" t="str">
        <f t="shared" si="427"/>
        <v>theater/</v>
      </c>
      <c r="U3070" t="str">
        <f t="shared" si="428"/>
        <v>spaces</v>
      </c>
      <c r="V3070">
        <f t="shared" si="429"/>
        <v>8</v>
      </c>
      <c r="W3070">
        <f t="shared" si="430"/>
        <v>14</v>
      </c>
    </row>
    <row r="3071" spans="1:23" ht="45" x14ac:dyDescent="0.25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f t="shared" si="431"/>
        <v>41987.625393518516</v>
      </c>
      <c r="K3071">
        <v>1415995234</v>
      </c>
      <c r="L3071" s="14">
        <f t="shared" si="423"/>
        <v>41957.625393518516</v>
      </c>
      <c r="M3071" s="13">
        <f t="shared" si="424"/>
        <v>2014</v>
      </c>
      <c r="N3071" t="b">
        <v>0</v>
      </c>
      <c r="O3071">
        <v>7</v>
      </c>
      <c r="P3071" t="b">
        <v>0</v>
      </c>
      <c r="Q3071" t="s">
        <v>8302</v>
      </c>
      <c r="R3071" s="6">
        <f t="shared" si="425"/>
        <v>-0.85899999999999999</v>
      </c>
      <c r="S3071" s="10">
        <f t="shared" si="426"/>
        <v>20.142857142857142</v>
      </c>
      <c r="T3071" t="str">
        <f t="shared" si="427"/>
        <v>theater/</v>
      </c>
      <c r="U3071" t="str">
        <f t="shared" si="428"/>
        <v>spaces</v>
      </c>
      <c r="V3071">
        <f t="shared" si="429"/>
        <v>8</v>
      </c>
      <c r="W3071">
        <f t="shared" si="430"/>
        <v>14</v>
      </c>
    </row>
    <row r="3072" spans="1:23" ht="30" x14ac:dyDescent="0.25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f t="shared" si="431"/>
        <v>42711.525104166663</v>
      </c>
      <c r="K3072">
        <v>1479317769</v>
      </c>
      <c r="L3072" s="14">
        <f t="shared" si="423"/>
        <v>42690.525104166663</v>
      </c>
      <c r="M3072" s="13">
        <f t="shared" si="424"/>
        <v>2016</v>
      </c>
      <c r="N3072" t="b">
        <v>0</v>
      </c>
      <c r="O3072">
        <v>16</v>
      </c>
      <c r="P3072" t="b">
        <v>0</v>
      </c>
      <c r="Q3072" t="s">
        <v>8302</v>
      </c>
      <c r="R3072" s="6">
        <f t="shared" si="425"/>
        <v>-0.96660000000000001</v>
      </c>
      <c r="S3072" s="10">
        <f t="shared" si="426"/>
        <v>20.875</v>
      </c>
      <c r="T3072" t="str">
        <f t="shared" si="427"/>
        <v>theater/</v>
      </c>
      <c r="U3072" t="str">
        <f t="shared" si="428"/>
        <v>spaces</v>
      </c>
      <c r="V3072">
        <f t="shared" si="429"/>
        <v>8</v>
      </c>
      <c r="W3072">
        <f t="shared" si="430"/>
        <v>14</v>
      </c>
    </row>
    <row r="3073" spans="1:23" ht="45" x14ac:dyDescent="0.25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f t="shared" si="431"/>
        <v>42115.040972222218</v>
      </c>
      <c r="K3073">
        <v>1428082481</v>
      </c>
      <c r="L3073" s="14">
        <f t="shared" si="423"/>
        <v>42097.524085648147</v>
      </c>
      <c r="M3073" s="13">
        <f t="shared" si="424"/>
        <v>2015</v>
      </c>
      <c r="N3073" t="b">
        <v>0</v>
      </c>
      <c r="O3073">
        <v>117</v>
      </c>
      <c r="P3073" t="b">
        <v>0</v>
      </c>
      <c r="Q3073" t="s">
        <v>8302</v>
      </c>
      <c r="R3073" s="6">
        <f t="shared" si="425"/>
        <v>-0.40225</v>
      </c>
      <c r="S3073" s="10">
        <f t="shared" si="426"/>
        <v>61.307692307692307</v>
      </c>
      <c r="T3073" t="str">
        <f t="shared" si="427"/>
        <v>theater/</v>
      </c>
      <c r="U3073" t="str">
        <f t="shared" si="428"/>
        <v>spaces</v>
      </c>
      <c r="V3073">
        <f t="shared" si="429"/>
        <v>8</v>
      </c>
      <c r="W3073">
        <f t="shared" si="430"/>
        <v>14</v>
      </c>
    </row>
    <row r="3074" spans="1:23" ht="45" x14ac:dyDescent="0.25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f t="shared" si="431"/>
        <v>42672.865277777775</v>
      </c>
      <c r="K3074">
        <v>1476549262</v>
      </c>
      <c r="L3074" s="14">
        <f t="shared" si="423"/>
        <v>42658.482199074067</v>
      </c>
      <c r="M3074" s="13">
        <f t="shared" si="424"/>
        <v>2016</v>
      </c>
      <c r="N3074" t="b">
        <v>0</v>
      </c>
      <c r="O3074">
        <v>2</v>
      </c>
      <c r="P3074" t="b">
        <v>0</v>
      </c>
      <c r="Q3074" t="s">
        <v>8302</v>
      </c>
      <c r="R3074" s="6">
        <f t="shared" si="425"/>
        <v>-0.99983333333333335</v>
      </c>
      <c r="S3074" s="10">
        <f t="shared" si="426"/>
        <v>1</v>
      </c>
      <c r="T3074" t="str">
        <f t="shared" si="427"/>
        <v>theater/</v>
      </c>
      <c r="U3074" t="str">
        <f t="shared" si="428"/>
        <v>spaces</v>
      </c>
      <c r="V3074">
        <f t="shared" si="429"/>
        <v>8</v>
      </c>
      <c r="W3074">
        <f t="shared" si="430"/>
        <v>14</v>
      </c>
    </row>
    <row r="3075" spans="1:23" ht="45" x14ac:dyDescent="0.25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f t="shared" si="431"/>
        <v>42169.59652777778</v>
      </c>
      <c r="K3075">
        <v>1429287900</v>
      </c>
      <c r="L3075" s="14">
        <f t="shared" ref="L3075:L3138" si="432">(K3075/86400)+25569+(-5/24)</f>
        <v>42111.475694444445</v>
      </c>
      <c r="M3075" s="13">
        <f t="shared" ref="M3075:M3138" si="433">YEAR(L3075)</f>
        <v>2015</v>
      </c>
      <c r="N3075" t="b">
        <v>0</v>
      </c>
      <c r="O3075">
        <v>7</v>
      </c>
      <c r="P3075" t="b">
        <v>0</v>
      </c>
      <c r="Q3075" t="s">
        <v>8302</v>
      </c>
      <c r="R3075" s="6">
        <f t="shared" ref="R3075:R3138" si="434">(E3075-D3075)/D3075</f>
        <v>-0.99976964285714287</v>
      </c>
      <c r="S3075" s="10">
        <f t="shared" ref="S3075:S3138" si="435">E3075/O3075</f>
        <v>92.142857142857139</v>
      </c>
      <c r="T3075" t="str">
        <f t="shared" ref="T3075:T3138" si="436">LEFT(Q3075,V3075)</f>
        <v>theater/</v>
      </c>
      <c r="U3075" t="str">
        <f t="shared" ref="U3075:U3138" si="437">RIGHT(Q3075, W3075-V3075)</f>
        <v>spaces</v>
      </c>
      <c r="V3075">
        <f t="shared" ref="V3075:V3138" si="438">FIND("/",Q3075)</f>
        <v>8</v>
      </c>
      <c r="W3075">
        <f t="shared" ref="W3075:W3138" si="439">LEN(Q3075)</f>
        <v>14</v>
      </c>
    </row>
    <row r="3076" spans="1:23" ht="60" x14ac:dyDescent="0.25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f t="shared" ref="J3076:J3139" si="440">(I3076/86400)+25569+(-5/24)</f>
        <v>42439.362951388888</v>
      </c>
      <c r="K3076">
        <v>1455025359</v>
      </c>
      <c r="L3076" s="14">
        <f t="shared" si="432"/>
        <v>42409.362951388888</v>
      </c>
      <c r="M3076" s="13">
        <f t="shared" si="433"/>
        <v>2016</v>
      </c>
      <c r="N3076" t="b">
        <v>0</v>
      </c>
      <c r="O3076">
        <v>3</v>
      </c>
      <c r="P3076" t="b">
        <v>0</v>
      </c>
      <c r="Q3076" t="s">
        <v>8302</v>
      </c>
      <c r="R3076" s="6">
        <f t="shared" si="434"/>
        <v>-0.99912000000000001</v>
      </c>
      <c r="S3076" s="10">
        <f t="shared" si="435"/>
        <v>7.333333333333333</v>
      </c>
      <c r="T3076" t="str">
        <f t="shared" si="436"/>
        <v>theater/</v>
      </c>
      <c r="U3076" t="str">
        <f t="shared" si="437"/>
        <v>spaces</v>
      </c>
      <c r="V3076">
        <f t="shared" si="438"/>
        <v>8</v>
      </c>
      <c r="W3076">
        <f t="shared" si="439"/>
        <v>14</v>
      </c>
    </row>
    <row r="3077" spans="1:23" ht="45" x14ac:dyDescent="0.25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f t="shared" si="440"/>
        <v>42600.89398148148</v>
      </c>
      <c r="K3077">
        <v>1467253640</v>
      </c>
      <c r="L3077" s="14">
        <f t="shared" si="432"/>
        <v>42550.89398148148</v>
      </c>
      <c r="M3077" s="13">
        <f t="shared" si="433"/>
        <v>2016</v>
      </c>
      <c r="N3077" t="b">
        <v>0</v>
      </c>
      <c r="O3077">
        <v>20</v>
      </c>
      <c r="P3077" t="b">
        <v>0</v>
      </c>
      <c r="Q3077" t="s">
        <v>8302</v>
      </c>
      <c r="R3077" s="6">
        <f t="shared" si="434"/>
        <v>-0.91359999999999997</v>
      </c>
      <c r="S3077" s="10">
        <f t="shared" si="435"/>
        <v>64.8</v>
      </c>
      <c r="T3077" t="str">
        <f t="shared" si="436"/>
        <v>theater/</v>
      </c>
      <c r="U3077" t="str">
        <f t="shared" si="437"/>
        <v>spaces</v>
      </c>
      <c r="V3077">
        <f t="shared" si="438"/>
        <v>8</v>
      </c>
      <c r="W3077">
        <f t="shared" si="439"/>
        <v>14</v>
      </c>
    </row>
    <row r="3078" spans="1:23" ht="30" x14ac:dyDescent="0.25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f t="shared" si="440"/>
        <v>42286.443553240737</v>
      </c>
      <c r="K3078">
        <v>1439221123</v>
      </c>
      <c r="L3078" s="14">
        <f t="shared" si="432"/>
        <v>42226.443553240737</v>
      </c>
      <c r="M3078" s="13">
        <f t="shared" si="433"/>
        <v>2015</v>
      </c>
      <c r="N3078" t="b">
        <v>0</v>
      </c>
      <c r="O3078">
        <v>50</v>
      </c>
      <c r="P3078" t="b">
        <v>0</v>
      </c>
      <c r="Q3078" t="s">
        <v>8302</v>
      </c>
      <c r="R3078" s="6">
        <f t="shared" si="434"/>
        <v>-0.84940000000000004</v>
      </c>
      <c r="S3078" s="10">
        <f t="shared" si="435"/>
        <v>30.12</v>
      </c>
      <c r="T3078" t="str">
        <f t="shared" si="436"/>
        <v>theater/</v>
      </c>
      <c r="U3078" t="str">
        <f t="shared" si="437"/>
        <v>spaces</v>
      </c>
      <c r="V3078">
        <f t="shared" si="438"/>
        <v>8</v>
      </c>
      <c r="W3078">
        <f t="shared" si="439"/>
        <v>14</v>
      </c>
    </row>
    <row r="3079" spans="1:23" ht="45" x14ac:dyDescent="0.25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f t="shared" si="440"/>
        <v>42796.74858796296</v>
      </c>
      <c r="K3079">
        <v>1485903478</v>
      </c>
      <c r="L3079" s="14">
        <f t="shared" si="432"/>
        <v>42766.74858796296</v>
      </c>
      <c r="M3079" s="13">
        <f t="shared" si="433"/>
        <v>2017</v>
      </c>
      <c r="N3079" t="b">
        <v>0</v>
      </c>
      <c r="O3079">
        <v>2</v>
      </c>
      <c r="P3079" t="b">
        <v>0</v>
      </c>
      <c r="Q3079" t="s">
        <v>8302</v>
      </c>
      <c r="R3079" s="6">
        <f t="shared" si="434"/>
        <v>-0.99522727272727274</v>
      </c>
      <c r="S3079" s="10">
        <f t="shared" si="435"/>
        <v>52.5</v>
      </c>
      <c r="T3079" t="str">
        <f t="shared" si="436"/>
        <v>theater/</v>
      </c>
      <c r="U3079" t="str">
        <f t="shared" si="437"/>
        <v>spaces</v>
      </c>
      <c r="V3079">
        <f t="shared" si="438"/>
        <v>8</v>
      </c>
      <c r="W3079">
        <f t="shared" si="439"/>
        <v>14</v>
      </c>
    </row>
    <row r="3080" spans="1:23" ht="45" x14ac:dyDescent="0.25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f t="shared" si="440"/>
        <v>42060.930497685178</v>
      </c>
      <c r="K3080">
        <v>1422328795</v>
      </c>
      <c r="L3080" s="14">
        <f t="shared" si="432"/>
        <v>42030.930497685178</v>
      </c>
      <c r="M3080" s="13">
        <f t="shared" si="433"/>
        <v>2015</v>
      </c>
      <c r="N3080" t="b">
        <v>0</v>
      </c>
      <c r="O3080">
        <v>3</v>
      </c>
      <c r="P3080" t="b">
        <v>0</v>
      </c>
      <c r="Q3080" t="s">
        <v>8302</v>
      </c>
      <c r="R3080" s="6">
        <f t="shared" si="434"/>
        <v>-0.99881666666666669</v>
      </c>
      <c r="S3080" s="10">
        <f t="shared" si="435"/>
        <v>23.666666666666668</v>
      </c>
      <c r="T3080" t="str">
        <f t="shared" si="436"/>
        <v>theater/</v>
      </c>
      <c r="U3080" t="str">
        <f t="shared" si="437"/>
        <v>spaces</v>
      </c>
      <c r="V3080">
        <f t="shared" si="438"/>
        <v>8</v>
      </c>
      <c r="W3080">
        <f t="shared" si="439"/>
        <v>14</v>
      </c>
    </row>
    <row r="3081" spans="1:23" ht="45" x14ac:dyDescent="0.25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f t="shared" si="440"/>
        <v>42085.463368055549</v>
      </c>
      <c r="K3081">
        <v>1424452035</v>
      </c>
      <c r="L3081" s="14">
        <f t="shared" si="432"/>
        <v>42055.50503472222</v>
      </c>
      <c r="M3081" s="13">
        <f t="shared" si="433"/>
        <v>2015</v>
      </c>
      <c r="N3081" t="b">
        <v>0</v>
      </c>
      <c r="O3081">
        <v>27</v>
      </c>
      <c r="P3081" t="b">
        <v>0</v>
      </c>
      <c r="Q3081" t="s">
        <v>8302</v>
      </c>
      <c r="R3081" s="6">
        <f t="shared" si="434"/>
        <v>-0.99158260014126476</v>
      </c>
      <c r="S3081" s="10">
        <f t="shared" si="435"/>
        <v>415.77777777777777</v>
      </c>
      <c r="T3081" t="str">
        <f t="shared" si="436"/>
        <v>theater/</v>
      </c>
      <c r="U3081" t="str">
        <f t="shared" si="437"/>
        <v>spaces</v>
      </c>
      <c r="V3081">
        <f t="shared" si="438"/>
        <v>8</v>
      </c>
      <c r="W3081">
        <f t="shared" si="439"/>
        <v>14</v>
      </c>
    </row>
    <row r="3082" spans="1:23" ht="45" x14ac:dyDescent="0.25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f t="shared" si="440"/>
        <v>41999.861620370364</v>
      </c>
      <c r="K3082">
        <v>1414456844</v>
      </c>
      <c r="L3082" s="14">
        <f t="shared" si="432"/>
        <v>41939.8199537037</v>
      </c>
      <c r="M3082" s="13">
        <f t="shared" si="433"/>
        <v>2014</v>
      </c>
      <c r="N3082" t="b">
        <v>0</v>
      </c>
      <c r="O3082">
        <v>7</v>
      </c>
      <c r="P3082" t="b">
        <v>0</v>
      </c>
      <c r="Q3082" t="s">
        <v>8302</v>
      </c>
      <c r="R3082" s="6">
        <f t="shared" si="434"/>
        <v>-0.99981200000000003</v>
      </c>
      <c r="S3082" s="10">
        <f t="shared" si="435"/>
        <v>53.714285714285715</v>
      </c>
      <c r="T3082" t="str">
        <f t="shared" si="436"/>
        <v>theater/</v>
      </c>
      <c r="U3082" t="str">
        <f t="shared" si="437"/>
        <v>spaces</v>
      </c>
      <c r="V3082">
        <f t="shared" si="438"/>
        <v>8</v>
      </c>
      <c r="W3082">
        <f t="shared" si="439"/>
        <v>14</v>
      </c>
    </row>
    <row r="3083" spans="1:23" ht="45" x14ac:dyDescent="0.25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f t="shared" si="440"/>
        <v>42266.973275462959</v>
      </c>
      <c r="K3083">
        <v>1440130891</v>
      </c>
      <c r="L3083" s="14">
        <f t="shared" si="432"/>
        <v>42236.973275462959</v>
      </c>
      <c r="M3083" s="13">
        <f t="shared" si="433"/>
        <v>2015</v>
      </c>
      <c r="N3083" t="b">
        <v>0</v>
      </c>
      <c r="O3083">
        <v>5</v>
      </c>
      <c r="P3083" t="b">
        <v>0</v>
      </c>
      <c r="Q3083" t="s">
        <v>8302</v>
      </c>
      <c r="R3083" s="6">
        <f t="shared" si="434"/>
        <v>-0.99789700000000003</v>
      </c>
      <c r="S3083" s="10">
        <f t="shared" si="435"/>
        <v>420.6</v>
      </c>
      <c r="T3083" t="str">
        <f t="shared" si="436"/>
        <v>theater/</v>
      </c>
      <c r="U3083" t="str">
        <f t="shared" si="437"/>
        <v>spaces</v>
      </c>
      <c r="V3083">
        <f t="shared" si="438"/>
        <v>8</v>
      </c>
      <c r="W3083">
        <f t="shared" si="439"/>
        <v>14</v>
      </c>
    </row>
    <row r="3084" spans="1:23" ht="45" x14ac:dyDescent="0.25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f t="shared" si="440"/>
        <v>42323.756319444445</v>
      </c>
      <c r="K3084">
        <v>1445033346</v>
      </c>
      <c r="L3084" s="14">
        <f t="shared" si="432"/>
        <v>42293.714652777773</v>
      </c>
      <c r="M3084" s="13">
        <f t="shared" si="433"/>
        <v>2015</v>
      </c>
      <c r="N3084" t="b">
        <v>0</v>
      </c>
      <c r="O3084">
        <v>0</v>
      </c>
      <c r="P3084" t="b">
        <v>0</v>
      </c>
      <c r="Q3084" t="s">
        <v>8302</v>
      </c>
      <c r="R3084" s="6">
        <f t="shared" si="434"/>
        <v>-1</v>
      </c>
      <c r="S3084" s="10" t="e">
        <f t="shared" si="435"/>
        <v>#DIV/0!</v>
      </c>
      <c r="T3084" t="str">
        <f t="shared" si="436"/>
        <v>theater/</v>
      </c>
      <c r="U3084" t="str">
        <f t="shared" si="437"/>
        <v>spaces</v>
      </c>
      <c r="V3084">
        <f t="shared" si="438"/>
        <v>8</v>
      </c>
      <c r="W3084">
        <f t="shared" si="439"/>
        <v>14</v>
      </c>
    </row>
    <row r="3085" spans="1:23" ht="60" x14ac:dyDescent="0.25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f t="shared" si="440"/>
        <v>41883</v>
      </c>
      <c r="K3085">
        <v>1406986278</v>
      </c>
      <c r="L3085" s="14">
        <f t="shared" si="432"/>
        <v>41853.355069444442</v>
      </c>
      <c r="M3085" s="13">
        <f t="shared" si="433"/>
        <v>2014</v>
      </c>
      <c r="N3085" t="b">
        <v>0</v>
      </c>
      <c r="O3085">
        <v>3</v>
      </c>
      <c r="P3085" t="b">
        <v>0</v>
      </c>
      <c r="Q3085" t="s">
        <v>8302</v>
      </c>
      <c r="R3085" s="6">
        <f t="shared" si="434"/>
        <v>-0.99719999999999998</v>
      </c>
      <c r="S3085" s="10">
        <f t="shared" si="435"/>
        <v>18.666666666666668</v>
      </c>
      <c r="T3085" t="str">
        <f t="shared" si="436"/>
        <v>theater/</v>
      </c>
      <c r="U3085" t="str">
        <f t="shared" si="437"/>
        <v>spaces</v>
      </c>
      <c r="V3085">
        <f t="shared" si="438"/>
        <v>8</v>
      </c>
      <c r="W3085">
        <f t="shared" si="439"/>
        <v>14</v>
      </c>
    </row>
    <row r="3086" spans="1:23" ht="45" x14ac:dyDescent="0.25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f t="shared" si="440"/>
        <v>42129.574999999997</v>
      </c>
      <c r="K3086">
        <v>1428340931</v>
      </c>
      <c r="L3086" s="14">
        <f t="shared" si="432"/>
        <v>42100.515405092585</v>
      </c>
      <c r="M3086" s="13">
        <f t="shared" si="433"/>
        <v>2015</v>
      </c>
      <c r="N3086" t="b">
        <v>0</v>
      </c>
      <c r="O3086">
        <v>6</v>
      </c>
      <c r="P3086" t="b">
        <v>0</v>
      </c>
      <c r="Q3086" t="s">
        <v>8302</v>
      </c>
      <c r="R3086" s="6">
        <f t="shared" si="434"/>
        <v>-0.88420793298842082</v>
      </c>
      <c r="S3086" s="10">
        <f t="shared" si="435"/>
        <v>78.333333333333329</v>
      </c>
      <c r="T3086" t="str">
        <f t="shared" si="436"/>
        <v>theater/</v>
      </c>
      <c r="U3086" t="str">
        <f t="shared" si="437"/>
        <v>spaces</v>
      </c>
      <c r="V3086">
        <f t="shared" si="438"/>
        <v>8</v>
      </c>
      <c r="W3086">
        <f t="shared" si="439"/>
        <v>14</v>
      </c>
    </row>
    <row r="3087" spans="1:23" ht="45" x14ac:dyDescent="0.25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f t="shared" si="440"/>
        <v>42276.675451388888</v>
      </c>
      <c r="K3087">
        <v>1440969159</v>
      </c>
      <c r="L3087" s="14">
        <f t="shared" si="432"/>
        <v>42246.675451388888</v>
      </c>
      <c r="M3087" s="13">
        <f t="shared" si="433"/>
        <v>2015</v>
      </c>
      <c r="N3087" t="b">
        <v>0</v>
      </c>
      <c r="O3087">
        <v>9</v>
      </c>
      <c r="P3087" t="b">
        <v>0</v>
      </c>
      <c r="Q3087" t="s">
        <v>8302</v>
      </c>
      <c r="R3087" s="6">
        <f t="shared" si="434"/>
        <v>-0.97560000000000002</v>
      </c>
      <c r="S3087" s="10">
        <f t="shared" si="435"/>
        <v>67.777777777777771</v>
      </c>
      <c r="T3087" t="str">
        <f t="shared" si="436"/>
        <v>theater/</v>
      </c>
      <c r="U3087" t="str">
        <f t="shared" si="437"/>
        <v>spaces</v>
      </c>
      <c r="V3087">
        <f t="shared" si="438"/>
        <v>8</v>
      </c>
      <c r="W3087">
        <f t="shared" si="439"/>
        <v>14</v>
      </c>
    </row>
    <row r="3088" spans="1:23" ht="45" x14ac:dyDescent="0.25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f t="shared" si="440"/>
        <v>42233.462488425925</v>
      </c>
      <c r="K3088">
        <v>1434643559</v>
      </c>
      <c r="L3088" s="14">
        <f t="shared" si="432"/>
        <v>42173.462488425925</v>
      </c>
      <c r="M3088" s="13">
        <f t="shared" si="433"/>
        <v>2015</v>
      </c>
      <c r="N3088" t="b">
        <v>0</v>
      </c>
      <c r="O3088">
        <v>3</v>
      </c>
      <c r="P3088" t="b">
        <v>0</v>
      </c>
      <c r="Q3088" t="s">
        <v>8302</v>
      </c>
      <c r="R3088" s="6">
        <f t="shared" si="434"/>
        <v>-0.99750000000000005</v>
      </c>
      <c r="S3088" s="10">
        <f t="shared" si="435"/>
        <v>16.666666666666668</v>
      </c>
      <c r="T3088" t="str">
        <f t="shared" si="436"/>
        <v>theater/</v>
      </c>
      <c r="U3088" t="str">
        <f t="shared" si="437"/>
        <v>spaces</v>
      </c>
      <c r="V3088">
        <f t="shared" si="438"/>
        <v>8</v>
      </c>
      <c r="W3088">
        <f t="shared" si="439"/>
        <v>14</v>
      </c>
    </row>
    <row r="3089" spans="1:23" ht="45" x14ac:dyDescent="0.25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f t="shared" si="440"/>
        <v>42724.983680555553</v>
      </c>
      <c r="K3089">
        <v>1477107390</v>
      </c>
      <c r="L3089" s="14">
        <f t="shared" si="432"/>
        <v>42664.942013888889</v>
      </c>
      <c r="M3089" s="13">
        <f t="shared" si="433"/>
        <v>2016</v>
      </c>
      <c r="N3089" t="b">
        <v>0</v>
      </c>
      <c r="O3089">
        <v>2</v>
      </c>
      <c r="P3089" t="b">
        <v>0</v>
      </c>
      <c r="Q3089" t="s">
        <v>8302</v>
      </c>
      <c r="R3089" s="6">
        <f t="shared" si="434"/>
        <v>-0.99375000000000002</v>
      </c>
      <c r="S3089" s="10">
        <f t="shared" si="435"/>
        <v>62.5</v>
      </c>
      <c r="T3089" t="str">
        <f t="shared" si="436"/>
        <v>theater/</v>
      </c>
      <c r="U3089" t="str">
        <f t="shared" si="437"/>
        <v>spaces</v>
      </c>
      <c r="V3089">
        <f t="shared" si="438"/>
        <v>8</v>
      </c>
      <c r="W3089">
        <f t="shared" si="439"/>
        <v>14</v>
      </c>
    </row>
    <row r="3090" spans="1:23" ht="30" x14ac:dyDescent="0.25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f t="shared" si="440"/>
        <v>42012.361805555549</v>
      </c>
      <c r="K3090">
        <v>1418046247</v>
      </c>
      <c r="L3090" s="14">
        <f t="shared" si="432"/>
        <v>41981.363969907405</v>
      </c>
      <c r="M3090" s="13">
        <f t="shared" si="433"/>
        <v>2014</v>
      </c>
      <c r="N3090" t="b">
        <v>0</v>
      </c>
      <c r="O3090">
        <v>3</v>
      </c>
      <c r="P3090" t="b">
        <v>0</v>
      </c>
      <c r="Q3090" t="s">
        <v>8302</v>
      </c>
      <c r="R3090" s="6">
        <f t="shared" si="434"/>
        <v>-0.99806153846153844</v>
      </c>
      <c r="S3090" s="10">
        <f t="shared" si="435"/>
        <v>42</v>
      </c>
      <c r="T3090" t="str">
        <f t="shared" si="436"/>
        <v>theater/</v>
      </c>
      <c r="U3090" t="str">
        <f t="shared" si="437"/>
        <v>spaces</v>
      </c>
      <c r="V3090">
        <f t="shared" si="438"/>
        <v>8</v>
      </c>
      <c r="W3090">
        <f t="shared" si="439"/>
        <v>14</v>
      </c>
    </row>
    <row r="3091" spans="1:23" ht="30" x14ac:dyDescent="0.25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f t="shared" si="440"/>
        <v>42559.874305555553</v>
      </c>
      <c r="K3091">
        <v>1465304483</v>
      </c>
      <c r="L3091" s="14">
        <f t="shared" si="432"/>
        <v>42528.334293981483</v>
      </c>
      <c r="M3091" s="13">
        <f t="shared" si="433"/>
        <v>2016</v>
      </c>
      <c r="N3091" t="b">
        <v>0</v>
      </c>
      <c r="O3091">
        <v>45</v>
      </c>
      <c r="P3091" t="b">
        <v>0</v>
      </c>
      <c r="Q3091" t="s">
        <v>8302</v>
      </c>
      <c r="R3091" s="6">
        <f t="shared" si="434"/>
        <v>-0.76583999999999997</v>
      </c>
      <c r="S3091" s="10">
        <f t="shared" si="435"/>
        <v>130.0888888888889</v>
      </c>
      <c r="T3091" t="str">
        <f t="shared" si="436"/>
        <v>theater/</v>
      </c>
      <c r="U3091" t="str">
        <f t="shared" si="437"/>
        <v>spaces</v>
      </c>
      <c r="V3091">
        <f t="shared" si="438"/>
        <v>8</v>
      </c>
      <c r="W3091">
        <f t="shared" si="439"/>
        <v>14</v>
      </c>
    </row>
    <row r="3092" spans="1:23" ht="45" x14ac:dyDescent="0.25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f t="shared" si="440"/>
        <v>42125.568807870368</v>
      </c>
      <c r="K3092">
        <v>1425325145</v>
      </c>
      <c r="L3092" s="14">
        <f t="shared" si="432"/>
        <v>42065.610474537032</v>
      </c>
      <c r="M3092" s="13">
        <f t="shared" si="433"/>
        <v>2015</v>
      </c>
      <c r="N3092" t="b">
        <v>0</v>
      </c>
      <c r="O3092">
        <v>9</v>
      </c>
      <c r="P3092" t="b">
        <v>0</v>
      </c>
      <c r="Q3092" t="s">
        <v>8302</v>
      </c>
      <c r="R3092" s="6">
        <f t="shared" si="434"/>
        <v>-0.9491911111111111</v>
      </c>
      <c r="S3092" s="10">
        <f t="shared" si="435"/>
        <v>1270.2222222222222</v>
      </c>
      <c r="T3092" t="str">
        <f t="shared" si="436"/>
        <v>theater/</v>
      </c>
      <c r="U3092" t="str">
        <f t="shared" si="437"/>
        <v>spaces</v>
      </c>
      <c r="V3092">
        <f t="shared" si="438"/>
        <v>8</v>
      </c>
      <c r="W3092">
        <f t="shared" si="439"/>
        <v>14</v>
      </c>
    </row>
    <row r="3093" spans="1:23" ht="45" x14ac:dyDescent="0.25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f t="shared" si="440"/>
        <v>42596.740081018514</v>
      </c>
      <c r="K3093">
        <v>1468622743</v>
      </c>
      <c r="L3093" s="14">
        <f t="shared" si="432"/>
        <v>42566.740081018514</v>
      </c>
      <c r="M3093" s="13">
        <f t="shared" si="433"/>
        <v>2016</v>
      </c>
      <c r="N3093" t="b">
        <v>0</v>
      </c>
      <c r="O3093">
        <v>9</v>
      </c>
      <c r="P3093" t="b">
        <v>0</v>
      </c>
      <c r="Q3093" t="s">
        <v>8302</v>
      </c>
      <c r="R3093" s="6">
        <f t="shared" si="434"/>
        <v>-0.84079999999999999</v>
      </c>
      <c r="S3093" s="10">
        <f t="shared" si="435"/>
        <v>88.444444444444443</v>
      </c>
      <c r="T3093" t="str">
        <f t="shared" si="436"/>
        <v>theater/</v>
      </c>
      <c r="U3093" t="str">
        <f t="shared" si="437"/>
        <v>spaces</v>
      </c>
      <c r="V3093">
        <f t="shared" si="438"/>
        <v>8</v>
      </c>
      <c r="W3093">
        <f t="shared" si="439"/>
        <v>14</v>
      </c>
    </row>
    <row r="3094" spans="1:23" ht="45" x14ac:dyDescent="0.25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f t="shared" si="440"/>
        <v>42292.708333333336</v>
      </c>
      <c r="K3094">
        <v>1441723912</v>
      </c>
      <c r="L3094" s="14">
        <f t="shared" si="432"/>
        <v>42255.41101851852</v>
      </c>
      <c r="M3094" s="13">
        <f t="shared" si="433"/>
        <v>2015</v>
      </c>
      <c r="N3094" t="b">
        <v>0</v>
      </c>
      <c r="O3094">
        <v>21</v>
      </c>
      <c r="P3094" t="b">
        <v>0</v>
      </c>
      <c r="Q3094" t="s">
        <v>8302</v>
      </c>
      <c r="R3094" s="6">
        <f t="shared" si="434"/>
        <v>-0.98816809999999999</v>
      </c>
      <c r="S3094" s="10">
        <f t="shared" si="435"/>
        <v>56.342380952380957</v>
      </c>
      <c r="T3094" t="str">
        <f t="shared" si="436"/>
        <v>theater/</v>
      </c>
      <c r="U3094" t="str">
        <f t="shared" si="437"/>
        <v>spaces</v>
      </c>
      <c r="V3094">
        <f t="shared" si="438"/>
        <v>8</v>
      </c>
      <c r="W3094">
        <f t="shared" si="439"/>
        <v>14</v>
      </c>
    </row>
    <row r="3095" spans="1:23" ht="45" x14ac:dyDescent="0.25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f t="shared" si="440"/>
        <v>41790.957638888889</v>
      </c>
      <c r="K3095">
        <v>1398980941</v>
      </c>
      <c r="L3095" s="14">
        <f t="shared" si="432"/>
        <v>41760.700706018521</v>
      </c>
      <c r="M3095" s="13">
        <f t="shared" si="433"/>
        <v>2014</v>
      </c>
      <c r="N3095" t="b">
        <v>0</v>
      </c>
      <c r="O3095">
        <v>17</v>
      </c>
      <c r="P3095" t="b">
        <v>0</v>
      </c>
      <c r="Q3095" t="s">
        <v>8302</v>
      </c>
      <c r="R3095" s="6">
        <f t="shared" si="434"/>
        <v>-0.77249999999999996</v>
      </c>
      <c r="S3095" s="10">
        <f t="shared" si="435"/>
        <v>53.529411764705884</v>
      </c>
      <c r="T3095" t="str">
        <f t="shared" si="436"/>
        <v>theater/</v>
      </c>
      <c r="U3095" t="str">
        <f t="shared" si="437"/>
        <v>spaces</v>
      </c>
      <c r="V3095">
        <f t="shared" si="438"/>
        <v>8</v>
      </c>
      <c r="W3095">
        <f t="shared" si="439"/>
        <v>14</v>
      </c>
    </row>
    <row r="3096" spans="1:23" ht="30" x14ac:dyDescent="0.25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f t="shared" si="440"/>
        <v>42267.587453703702</v>
      </c>
      <c r="K3096">
        <v>1437591956</v>
      </c>
      <c r="L3096" s="14">
        <f t="shared" si="432"/>
        <v>42207.587453703702</v>
      </c>
      <c r="M3096" s="13">
        <f t="shared" si="433"/>
        <v>2015</v>
      </c>
      <c r="N3096" t="b">
        <v>0</v>
      </c>
      <c r="O3096">
        <v>1</v>
      </c>
      <c r="P3096" t="b">
        <v>0</v>
      </c>
      <c r="Q3096" t="s">
        <v>8302</v>
      </c>
      <c r="R3096" s="6">
        <f t="shared" si="434"/>
        <v>-0.99975000000000003</v>
      </c>
      <c r="S3096" s="10">
        <f t="shared" si="435"/>
        <v>25</v>
      </c>
      <c r="T3096" t="str">
        <f t="shared" si="436"/>
        <v>theater/</v>
      </c>
      <c r="U3096" t="str">
        <f t="shared" si="437"/>
        <v>spaces</v>
      </c>
      <c r="V3096">
        <f t="shared" si="438"/>
        <v>8</v>
      </c>
      <c r="W3096">
        <f t="shared" si="439"/>
        <v>14</v>
      </c>
    </row>
    <row r="3097" spans="1:23" ht="45" x14ac:dyDescent="0.25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f t="shared" si="440"/>
        <v>42582.81689814815</v>
      </c>
      <c r="K3097">
        <v>1464827780</v>
      </c>
      <c r="L3097" s="14">
        <f t="shared" si="432"/>
        <v>42522.81689814815</v>
      </c>
      <c r="M3097" s="13">
        <f t="shared" si="433"/>
        <v>2016</v>
      </c>
      <c r="N3097" t="b">
        <v>0</v>
      </c>
      <c r="O3097">
        <v>1</v>
      </c>
      <c r="P3097" t="b">
        <v>0</v>
      </c>
      <c r="Q3097" t="s">
        <v>8302</v>
      </c>
      <c r="R3097" s="6">
        <f t="shared" si="434"/>
        <v>-0.9966487935656837</v>
      </c>
      <c r="S3097" s="10">
        <f t="shared" si="435"/>
        <v>50</v>
      </c>
      <c r="T3097" t="str">
        <f t="shared" si="436"/>
        <v>theater/</v>
      </c>
      <c r="U3097" t="str">
        <f t="shared" si="437"/>
        <v>spaces</v>
      </c>
      <c r="V3097">
        <f t="shared" si="438"/>
        <v>8</v>
      </c>
      <c r="W3097">
        <f t="shared" si="439"/>
        <v>14</v>
      </c>
    </row>
    <row r="3098" spans="1:23" ht="45" x14ac:dyDescent="0.25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f t="shared" si="440"/>
        <v>42144.617199074077</v>
      </c>
      <c r="K3098">
        <v>1429559326</v>
      </c>
      <c r="L3098" s="14">
        <f t="shared" si="432"/>
        <v>42114.617199074077</v>
      </c>
      <c r="M3098" s="13">
        <f t="shared" si="433"/>
        <v>2015</v>
      </c>
      <c r="N3098" t="b">
        <v>0</v>
      </c>
      <c r="O3098">
        <v>14</v>
      </c>
      <c r="P3098" t="b">
        <v>0</v>
      </c>
      <c r="Q3098" t="s">
        <v>8302</v>
      </c>
      <c r="R3098" s="6">
        <f t="shared" si="434"/>
        <v>-0.96025000000000005</v>
      </c>
      <c r="S3098" s="10">
        <f t="shared" si="435"/>
        <v>56.785714285714285</v>
      </c>
      <c r="T3098" t="str">
        <f t="shared" si="436"/>
        <v>theater/</v>
      </c>
      <c r="U3098" t="str">
        <f t="shared" si="437"/>
        <v>spaces</v>
      </c>
      <c r="V3098">
        <f t="shared" si="438"/>
        <v>8</v>
      </c>
      <c r="W3098">
        <f t="shared" si="439"/>
        <v>14</v>
      </c>
    </row>
    <row r="3099" spans="1:23" ht="45" x14ac:dyDescent="0.25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f t="shared" si="440"/>
        <v>42650.374999999993</v>
      </c>
      <c r="K3099">
        <v>1474027501</v>
      </c>
      <c r="L3099" s="14">
        <f t="shared" si="432"/>
        <v>42629.29515046296</v>
      </c>
      <c r="M3099" s="13">
        <f t="shared" si="433"/>
        <v>2016</v>
      </c>
      <c r="N3099" t="b">
        <v>0</v>
      </c>
      <c r="O3099">
        <v>42</v>
      </c>
      <c r="P3099" t="b">
        <v>0</v>
      </c>
      <c r="Q3099" t="s">
        <v>8302</v>
      </c>
      <c r="R3099" s="6">
        <f t="shared" si="434"/>
        <v>-0.82850000000000001</v>
      </c>
      <c r="S3099" s="10">
        <f t="shared" si="435"/>
        <v>40.833333333333336</v>
      </c>
      <c r="T3099" t="str">
        <f t="shared" si="436"/>
        <v>theater/</v>
      </c>
      <c r="U3099" t="str">
        <f t="shared" si="437"/>
        <v>spaces</v>
      </c>
      <c r="V3099">
        <f t="shared" si="438"/>
        <v>8</v>
      </c>
      <c r="W3099">
        <f t="shared" si="439"/>
        <v>14</v>
      </c>
    </row>
    <row r="3100" spans="1:23" ht="45" x14ac:dyDescent="0.25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f t="shared" si="440"/>
        <v>42407.803472222215</v>
      </c>
      <c r="K3100">
        <v>1450724449</v>
      </c>
      <c r="L3100" s="14">
        <f t="shared" si="432"/>
        <v>42359.58390046296</v>
      </c>
      <c r="M3100" s="13">
        <f t="shared" si="433"/>
        <v>2015</v>
      </c>
      <c r="N3100" t="b">
        <v>0</v>
      </c>
      <c r="O3100">
        <v>27</v>
      </c>
      <c r="P3100" t="b">
        <v>0</v>
      </c>
      <c r="Q3100" t="s">
        <v>8302</v>
      </c>
      <c r="R3100" s="6">
        <f t="shared" si="434"/>
        <v>-0.9639199589533094</v>
      </c>
      <c r="S3100" s="10">
        <f t="shared" si="435"/>
        <v>65.111111111111114</v>
      </c>
      <c r="T3100" t="str">
        <f t="shared" si="436"/>
        <v>theater/</v>
      </c>
      <c r="U3100" t="str">
        <f t="shared" si="437"/>
        <v>spaces</v>
      </c>
      <c r="V3100">
        <f t="shared" si="438"/>
        <v>8</v>
      </c>
      <c r="W3100">
        <f t="shared" si="439"/>
        <v>14</v>
      </c>
    </row>
    <row r="3101" spans="1:23" ht="45" x14ac:dyDescent="0.25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f t="shared" si="440"/>
        <v>42411.981377314813</v>
      </c>
      <c r="K3101">
        <v>1452659591</v>
      </c>
      <c r="L3101" s="14">
        <f t="shared" si="432"/>
        <v>42381.981377314813</v>
      </c>
      <c r="M3101" s="13">
        <f t="shared" si="433"/>
        <v>2016</v>
      </c>
      <c r="N3101" t="b">
        <v>0</v>
      </c>
      <c r="O3101">
        <v>5</v>
      </c>
      <c r="P3101" t="b">
        <v>0</v>
      </c>
      <c r="Q3101" t="s">
        <v>8302</v>
      </c>
      <c r="R3101" s="6">
        <f t="shared" si="434"/>
        <v>-0.86099999999999999</v>
      </c>
      <c r="S3101" s="10">
        <f t="shared" si="435"/>
        <v>55.6</v>
      </c>
      <c r="T3101" t="str">
        <f t="shared" si="436"/>
        <v>theater/</v>
      </c>
      <c r="U3101" t="str">
        <f t="shared" si="437"/>
        <v>spaces</v>
      </c>
      <c r="V3101">
        <f t="shared" si="438"/>
        <v>8</v>
      </c>
      <c r="W3101">
        <f t="shared" si="439"/>
        <v>14</v>
      </c>
    </row>
    <row r="3102" spans="1:23" ht="45" x14ac:dyDescent="0.25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f t="shared" si="440"/>
        <v>41932.4140625</v>
      </c>
      <c r="K3102">
        <v>1411224975</v>
      </c>
      <c r="L3102" s="14">
        <f t="shared" si="432"/>
        <v>41902.4140625</v>
      </c>
      <c r="M3102" s="13">
        <f t="shared" si="433"/>
        <v>2014</v>
      </c>
      <c r="N3102" t="b">
        <v>0</v>
      </c>
      <c r="O3102">
        <v>13</v>
      </c>
      <c r="P3102" t="b">
        <v>0</v>
      </c>
      <c r="Q3102" t="s">
        <v>8302</v>
      </c>
      <c r="R3102" s="6">
        <f t="shared" si="434"/>
        <v>-0.84775</v>
      </c>
      <c r="S3102" s="10">
        <f t="shared" si="435"/>
        <v>140.53846153846155</v>
      </c>
      <c r="T3102" t="str">
        <f t="shared" si="436"/>
        <v>theater/</v>
      </c>
      <c r="U3102" t="str">
        <f t="shared" si="437"/>
        <v>spaces</v>
      </c>
      <c r="V3102">
        <f t="shared" si="438"/>
        <v>8</v>
      </c>
      <c r="W3102">
        <f t="shared" si="439"/>
        <v>14</v>
      </c>
    </row>
    <row r="3103" spans="1:23" ht="45" x14ac:dyDescent="0.25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f t="shared" si="440"/>
        <v>42201.12222222222</v>
      </c>
      <c r="K3103">
        <v>1434445937</v>
      </c>
      <c r="L3103" s="14">
        <f t="shared" si="432"/>
        <v>42171.175196759257</v>
      </c>
      <c r="M3103" s="13">
        <f t="shared" si="433"/>
        <v>2015</v>
      </c>
      <c r="N3103" t="b">
        <v>0</v>
      </c>
      <c r="O3103">
        <v>12</v>
      </c>
      <c r="P3103" t="b">
        <v>0</v>
      </c>
      <c r="Q3103" t="s">
        <v>8302</v>
      </c>
      <c r="R3103" s="6">
        <f t="shared" si="434"/>
        <v>-0.88</v>
      </c>
      <c r="S3103" s="10">
        <f t="shared" si="435"/>
        <v>25</v>
      </c>
      <c r="T3103" t="str">
        <f t="shared" si="436"/>
        <v>theater/</v>
      </c>
      <c r="U3103" t="str">
        <f t="shared" si="437"/>
        <v>spaces</v>
      </c>
      <c r="V3103">
        <f t="shared" si="438"/>
        <v>8</v>
      </c>
      <c r="W3103">
        <f t="shared" si="439"/>
        <v>14</v>
      </c>
    </row>
    <row r="3104" spans="1:23" ht="45" x14ac:dyDescent="0.25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f t="shared" si="440"/>
        <v>42605.132152777776</v>
      </c>
      <c r="K3104">
        <v>1467619818</v>
      </c>
      <c r="L3104" s="14">
        <f t="shared" si="432"/>
        <v>42555.132152777776</v>
      </c>
      <c r="M3104" s="13">
        <f t="shared" si="433"/>
        <v>2016</v>
      </c>
      <c r="N3104" t="b">
        <v>0</v>
      </c>
      <c r="O3104">
        <v>90</v>
      </c>
      <c r="P3104" t="b">
        <v>0</v>
      </c>
      <c r="Q3104" t="s">
        <v>8302</v>
      </c>
      <c r="R3104" s="6">
        <f t="shared" si="434"/>
        <v>-0.60887500000000006</v>
      </c>
      <c r="S3104" s="10">
        <f t="shared" si="435"/>
        <v>69.533333333333331</v>
      </c>
      <c r="T3104" t="str">
        <f t="shared" si="436"/>
        <v>theater/</v>
      </c>
      <c r="U3104" t="str">
        <f t="shared" si="437"/>
        <v>spaces</v>
      </c>
      <c r="V3104">
        <f t="shared" si="438"/>
        <v>8</v>
      </c>
      <c r="W3104">
        <f t="shared" si="439"/>
        <v>14</v>
      </c>
    </row>
    <row r="3105" spans="1:23" ht="30" x14ac:dyDescent="0.25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f t="shared" si="440"/>
        <v>42166.94798611111</v>
      </c>
      <c r="K3105">
        <v>1428896706</v>
      </c>
      <c r="L3105" s="14">
        <f t="shared" si="432"/>
        <v>42106.94798611111</v>
      </c>
      <c r="M3105" s="13">
        <f t="shared" si="433"/>
        <v>2015</v>
      </c>
      <c r="N3105" t="b">
        <v>0</v>
      </c>
      <c r="O3105">
        <v>2</v>
      </c>
      <c r="P3105" t="b">
        <v>0</v>
      </c>
      <c r="Q3105" t="s">
        <v>8302</v>
      </c>
      <c r="R3105" s="6">
        <f t="shared" si="434"/>
        <v>-0.9973170731707317</v>
      </c>
      <c r="S3105" s="10">
        <f t="shared" si="435"/>
        <v>5.5</v>
      </c>
      <c r="T3105" t="str">
        <f t="shared" si="436"/>
        <v>theater/</v>
      </c>
      <c r="U3105" t="str">
        <f t="shared" si="437"/>
        <v>spaces</v>
      </c>
      <c r="V3105">
        <f t="shared" si="438"/>
        <v>8</v>
      </c>
      <c r="W3105">
        <f t="shared" si="439"/>
        <v>14</v>
      </c>
    </row>
    <row r="3106" spans="1:23" ht="45" x14ac:dyDescent="0.25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f t="shared" si="440"/>
        <v>42037.874999999993</v>
      </c>
      <c r="K3106">
        <v>1420235311</v>
      </c>
      <c r="L3106" s="14">
        <f t="shared" si="432"/>
        <v>42006.70035879629</v>
      </c>
      <c r="M3106" s="13">
        <f t="shared" si="433"/>
        <v>2015</v>
      </c>
      <c r="N3106" t="b">
        <v>0</v>
      </c>
      <c r="O3106">
        <v>5</v>
      </c>
      <c r="P3106" t="b">
        <v>0</v>
      </c>
      <c r="Q3106" t="s">
        <v>8302</v>
      </c>
      <c r="R3106" s="6">
        <f t="shared" si="434"/>
        <v>-0.70374999999999999</v>
      </c>
      <c r="S3106" s="10">
        <f t="shared" si="435"/>
        <v>237</v>
      </c>
      <c r="T3106" t="str">
        <f t="shared" si="436"/>
        <v>theater/</v>
      </c>
      <c r="U3106" t="str">
        <f t="shared" si="437"/>
        <v>spaces</v>
      </c>
      <c r="V3106">
        <f t="shared" si="438"/>
        <v>8</v>
      </c>
      <c r="W3106">
        <f t="shared" si="439"/>
        <v>14</v>
      </c>
    </row>
    <row r="3107" spans="1:23" ht="45" x14ac:dyDescent="0.25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f t="shared" si="440"/>
        <v>41931</v>
      </c>
      <c r="K3107">
        <v>1408986916</v>
      </c>
      <c r="L3107" s="14">
        <f t="shared" si="432"/>
        <v>41876.510601851849</v>
      </c>
      <c r="M3107" s="13">
        <f t="shared" si="433"/>
        <v>2014</v>
      </c>
      <c r="N3107" t="b">
        <v>0</v>
      </c>
      <c r="O3107">
        <v>31</v>
      </c>
      <c r="P3107" t="b">
        <v>0</v>
      </c>
      <c r="Q3107" t="s">
        <v>8302</v>
      </c>
      <c r="R3107" s="6">
        <f t="shared" si="434"/>
        <v>-0.57639007698887934</v>
      </c>
      <c r="S3107" s="10">
        <f t="shared" si="435"/>
        <v>79.870967741935488</v>
      </c>
      <c r="T3107" t="str">
        <f t="shared" si="436"/>
        <v>theater/</v>
      </c>
      <c r="U3107" t="str">
        <f t="shared" si="437"/>
        <v>spaces</v>
      </c>
      <c r="V3107">
        <f t="shared" si="438"/>
        <v>8</v>
      </c>
      <c r="W3107">
        <f t="shared" si="439"/>
        <v>14</v>
      </c>
    </row>
    <row r="3108" spans="1:23" ht="45" x14ac:dyDescent="0.25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f t="shared" si="440"/>
        <v>42263.708333333336</v>
      </c>
      <c r="K3108">
        <v>1440497876</v>
      </c>
      <c r="L3108" s="14">
        <f t="shared" si="432"/>
        <v>42241.220787037033</v>
      </c>
      <c r="M3108" s="13">
        <f t="shared" si="433"/>
        <v>2015</v>
      </c>
      <c r="N3108" t="b">
        <v>0</v>
      </c>
      <c r="O3108">
        <v>4</v>
      </c>
      <c r="P3108" t="b">
        <v>0</v>
      </c>
      <c r="Q3108" t="s">
        <v>8302</v>
      </c>
      <c r="R3108" s="6">
        <f t="shared" si="434"/>
        <v>-0.95899999999999996</v>
      </c>
      <c r="S3108" s="10">
        <f t="shared" si="435"/>
        <v>10.25</v>
      </c>
      <c r="T3108" t="str">
        <f t="shared" si="436"/>
        <v>theater/</v>
      </c>
      <c r="U3108" t="str">
        <f t="shared" si="437"/>
        <v>spaces</v>
      </c>
      <c r="V3108">
        <f t="shared" si="438"/>
        <v>8</v>
      </c>
      <c r="W3108">
        <f t="shared" si="439"/>
        <v>14</v>
      </c>
    </row>
    <row r="3109" spans="1:23" ht="45" x14ac:dyDescent="0.25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f t="shared" si="440"/>
        <v>42135.605914351851</v>
      </c>
      <c r="K3109">
        <v>1430767951</v>
      </c>
      <c r="L3109" s="14">
        <f t="shared" si="432"/>
        <v>42128.605914351851</v>
      </c>
      <c r="M3109" s="13">
        <f t="shared" si="433"/>
        <v>2015</v>
      </c>
      <c r="N3109" t="b">
        <v>0</v>
      </c>
      <c r="O3109">
        <v>29</v>
      </c>
      <c r="P3109" t="b">
        <v>0</v>
      </c>
      <c r="Q3109" t="s">
        <v>8302</v>
      </c>
      <c r="R3109" s="6">
        <f t="shared" si="434"/>
        <v>-0.80237499999999995</v>
      </c>
      <c r="S3109" s="10">
        <f t="shared" si="435"/>
        <v>272.58620689655174</v>
      </c>
      <c r="T3109" t="str">
        <f t="shared" si="436"/>
        <v>theater/</v>
      </c>
      <c r="U3109" t="str">
        <f t="shared" si="437"/>
        <v>spaces</v>
      </c>
      <c r="V3109">
        <f t="shared" si="438"/>
        <v>8</v>
      </c>
      <c r="W3109">
        <f t="shared" si="439"/>
        <v>14</v>
      </c>
    </row>
    <row r="3110" spans="1:23" x14ac:dyDescent="0.25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f t="shared" si="440"/>
        <v>42122.430486111109</v>
      </c>
      <c r="K3110">
        <v>1425053994</v>
      </c>
      <c r="L3110" s="14">
        <f t="shared" si="432"/>
        <v>42062.47215277778</v>
      </c>
      <c r="M3110" s="13">
        <f t="shared" si="433"/>
        <v>2015</v>
      </c>
      <c r="N3110" t="b">
        <v>0</v>
      </c>
      <c r="O3110">
        <v>2</v>
      </c>
      <c r="P3110" t="b">
        <v>0</v>
      </c>
      <c r="Q3110" t="s">
        <v>8302</v>
      </c>
      <c r="R3110" s="6">
        <f t="shared" si="434"/>
        <v>-0.99948000000000004</v>
      </c>
      <c r="S3110" s="10">
        <f t="shared" si="435"/>
        <v>13</v>
      </c>
      <c r="T3110" t="str">
        <f t="shared" si="436"/>
        <v>theater/</v>
      </c>
      <c r="U3110" t="str">
        <f t="shared" si="437"/>
        <v>spaces</v>
      </c>
      <c r="V3110">
        <f t="shared" si="438"/>
        <v>8</v>
      </c>
      <c r="W3110">
        <f t="shared" si="439"/>
        <v>14</v>
      </c>
    </row>
    <row r="3111" spans="1:23" ht="45" x14ac:dyDescent="0.25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f t="shared" si="440"/>
        <v>41878.916782407403</v>
      </c>
      <c r="K3111">
        <v>1406170810</v>
      </c>
      <c r="L3111" s="14">
        <f t="shared" si="432"/>
        <v>41843.916782407403</v>
      </c>
      <c r="M3111" s="13">
        <f t="shared" si="433"/>
        <v>2014</v>
      </c>
      <c r="N3111" t="b">
        <v>0</v>
      </c>
      <c r="O3111">
        <v>114</v>
      </c>
      <c r="P3111" t="b">
        <v>0</v>
      </c>
      <c r="Q3111" t="s">
        <v>8302</v>
      </c>
      <c r="R3111" s="6">
        <f t="shared" si="434"/>
        <v>-0.7496981132075472</v>
      </c>
      <c r="S3111" s="10">
        <f t="shared" si="435"/>
        <v>58.184210526315788</v>
      </c>
      <c r="T3111" t="str">
        <f t="shared" si="436"/>
        <v>theater/</v>
      </c>
      <c r="U3111" t="str">
        <f t="shared" si="437"/>
        <v>spaces</v>
      </c>
      <c r="V3111">
        <f t="shared" si="438"/>
        <v>8</v>
      </c>
      <c r="W3111">
        <f t="shared" si="439"/>
        <v>14</v>
      </c>
    </row>
    <row r="3112" spans="1:23" ht="30" x14ac:dyDescent="0.25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f t="shared" si="440"/>
        <v>42784.823136574072</v>
      </c>
      <c r="K3112">
        <v>1484009119</v>
      </c>
      <c r="L3112" s="14">
        <f t="shared" si="432"/>
        <v>42744.823136574072</v>
      </c>
      <c r="M3112" s="13">
        <f t="shared" si="433"/>
        <v>2017</v>
      </c>
      <c r="N3112" t="b">
        <v>0</v>
      </c>
      <c r="O3112">
        <v>1</v>
      </c>
      <c r="P3112" t="b">
        <v>0</v>
      </c>
      <c r="Q3112" t="s">
        <v>8302</v>
      </c>
      <c r="R3112" s="6">
        <f t="shared" si="434"/>
        <v>-0.99960000000000004</v>
      </c>
      <c r="S3112" s="10">
        <f t="shared" si="435"/>
        <v>10</v>
      </c>
      <c r="T3112" t="str">
        <f t="shared" si="436"/>
        <v>theater/</v>
      </c>
      <c r="U3112" t="str">
        <f t="shared" si="437"/>
        <v>spaces</v>
      </c>
      <c r="V3112">
        <f t="shared" si="438"/>
        <v>8</v>
      </c>
      <c r="W3112">
        <f t="shared" si="439"/>
        <v>14</v>
      </c>
    </row>
    <row r="3113" spans="1:23" ht="30" x14ac:dyDescent="0.25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f t="shared" si="440"/>
        <v>41916.386805555558</v>
      </c>
      <c r="K3113">
        <v>1409753820</v>
      </c>
      <c r="L3113" s="14">
        <f t="shared" si="432"/>
        <v>41885.386805555558</v>
      </c>
      <c r="M3113" s="13">
        <f t="shared" si="433"/>
        <v>2014</v>
      </c>
      <c r="N3113" t="b">
        <v>0</v>
      </c>
      <c r="O3113">
        <v>76</v>
      </c>
      <c r="P3113" t="b">
        <v>0</v>
      </c>
      <c r="Q3113" t="s">
        <v>8302</v>
      </c>
      <c r="R3113" s="6">
        <f t="shared" si="434"/>
        <v>-0.73360000000000003</v>
      </c>
      <c r="S3113" s="10">
        <f t="shared" si="435"/>
        <v>70.10526315789474</v>
      </c>
      <c r="T3113" t="str">
        <f t="shared" si="436"/>
        <v>theater/</v>
      </c>
      <c r="U3113" t="str">
        <f t="shared" si="437"/>
        <v>spaces</v>
      </c>
      <c r="V3113">
        <f t="shared" si="438"/>
        <v>8</v>
      </c>
      <c r="W3113">
        <f t="shared" si="439"/>
        <v>14</v>
      </c>
    </row>
    <row r="3114" spans="1:23" ht="45" x14ac:dyDescent="0.25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f t="shared" si="440"/>
        <v>42674.913587962961</v>
      </c>
      <c r="K3114">
        <v>1472784934</v>
      </c>
      <c r="L3114" s="14">
        <f t="shared" si="432"/>
        <v>42614.913587962961</v>
      </c>
      <c r="M3114" s="13">
        <f t="shared" si="433"/>
        <v>2016</v>
      </c>
      <c r="N3114" t="b">
        <v>0</v>
      </c>
      <c r="O3114">
        <v>9</v>
      </c>
      <c r="P3114" t="b">
        <v>0</v>
      </c>
      <c r="Q3114" t="s">
        <v>8302</v>
      </c>
      <c r="R3114" s="6">
        <f t="shared" si="434"/>
        <v>-0.95263636363636361</v>
      </c>
      <c r="S3114" s="10">
        <f t="shared" si="435"/>
        <v>57.888888888888886</v>
      </c>
      <c r="T3114" t="str">
        <f t="shared" si="436"/>
        <v>theater/</v>
      </c>
      <c r="U3114" t="str">
        <f t="shared" si="437"/>
        <v>spaces</v>
      </c>
      <c r="V3114">
        <f t="shared" si="438"/>
        <v>8</v>
      </c>
      <c r="W3114">
        <f t="shared" si="439"/>
        <v>14</v>
      </c>
    </row>
    <row r="3115" spans="1:23" ht="45" x14ac:dyDescent="0.25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f t="shared" si="440"/>
        <v>42111.522939814815</v>
      </c>
      <c r="K3115">
        <v>1426699982</v>
      </c>
      <c r="L3115" s="14">
        <f t="shared" si="432"/>
        <v>42081.522939814815</v>
      </c>
      <c r="M3115" s="13">
        <f t="shared" si="433"/>
        <v>2015</v>
      </c>
      <c r="N3115" t="b">
        <v>0</v>
      </c>
      <c r="O3115">
        <v>37</v>
      </c>
      <c r="P3115" t="b">
        <v>0</v>
      </c>
      <c r="Q3115" t="s">
        <v>8302</v>
      </c>
      <c r="R3115" s="6">
        <f t="shared" si="434"/>
        <v>-0.95756466010528729</v>
      </c>
      <c r="S3115" s="10">
        <f t="shared" si="435"/>
        <v>125.27027027027027</v>
      </c>
      <c r="T3115" t="str">
        <f t="shared" si="436"/>
        <v>theater/</v>
      </c>
      <c r="U3115" t="str">
        <f t="shared" si="437"/>
        <v>spaces</v>
      </c>
      <c r="V3115">
        <f t="shared" si="438"/>
        <v>8</v>
      </c>
      <c r="W3115">
        <f t="shared" si="439"/>
        <v>14</v>
      </c>
    </row>
    <row r="3116" spans="1:23" ht="45" x14ac:dyDescent="0.25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f t="shared" si="440"/>
        <v>41903.42418981481</v>
      </c>
      <c r="K3116">
        <v>1406128250</v>
      </c>
      <c r="L3116" s="14">
        <f t="shared" si="432"/>
        <v>41843.42418981481</v>
      </c>
      <c r="M3116" s="13">
        <f t="shared" si="433"/>
        <v>2014</v>
      </c>
      <c r="N3116" t="b">
        <v>0</v>
      </c>
      <c r="O3116">
        <v>0</v>
      </c>
      <c r="P3116" t="b">
        <v>0</v>
      </c>
      <c r="Q3116" t="s">
        <v>8302</v>
      </c>
      <c r="R3116" s="6">
        <f t="shared" si="434"/>
        <v>-1</v>
      </c>
      <c r="S3116" s="10" t="e">
        <f t="shared" si="435"/>
        <v>#DIV/0!</v>
      </c>
      <c r="T3116" t="str">
        <f t="shared" si="436"/>
        <v>theater/</v>
      </c>
      <c r="U3116" t="str">
        <f t="shared" si="437"/>
        <v>spaces</v>
      </c>
      <c r="V3116">
        <f t="shared" si="438"/>
        <v>8</v>
      </c>
      <c r="W3116">
        <f t="shared" si="439"/>
        <v>14</v>
      </c>
    </row>
    <row r="3117" spans="1:23" ht="45" x14ac:dyDescent="0.25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f t="shared" si="440"/>
        <v>42526.238738425927</v>
      </c>
      <c r="K3117">
        <v>1462531427</v>
      </c>
      <c r="L3117" s="14">
        <f t="shared" si="432"/>
        <v>42496.238738425927</v>
      </c>
      <c r="M3117" s="13">
        <f t="shared" si="433"/>
        <v>2016</v>
      </c>
      <c r="N3117" t="b">
        <v>0</v>
      </c>
      <c r="O3117">
        <v>1</v>
      </c>
      <c r="P3117" t="b">
        <v>0</v>
      </c>
      <c r="Q3117" t="s">
        <v>8302</v>
      </c>
      <c r="R3117" s="6">
        <f t="shared" si="434"/>
        <v>-0.97</v>
      </c>
      <c r="S3117" s="10">
        <f t="shared" si="435"/>
        <v>300</v>
      </c>
      <c r="T3117" t="str">
        <f t="shared" si="436"/>
        <v>theater/</v>
      </c>
      <c r="U3117" t="str">
        <f t="shared" si="437"/>
        <v>spaces</v>
      </c>
      <c r="V3117">
        <f t="shared" si="438"/>
        <v>8</v>
      </c>
      <c r="W3117">
        <f t="shared" si="439"/>
        <v>14</v>
      </c>
    </row>
    <row r="3118" spans="1:23" ht="45" x14ac:dyDescent="0.25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f t="shared" si="440"/>
        <v>42095.30700231481</v>
      </c>
      <c r="K3118">
        <v>1426681325</v>
      </c>
      <c r="L3118" s="14">
        <f t="shared" si="432"/>
        <v>42081.30700231481</v>
      </c>
      <c r="M3118" s="13">
        <f t="shared" si="433"/>
        <v>2015</v>
      </c>
      <c r="N3118" t="b">
        <v>0</v>
      </c>
      <c r="O3118">
        <v>10</v>
      </c>
      <c r="P3118" t="b">
        <v>0</v>
      </c>
      <c r="Q3118" t="s">
        <v>8302</v>
      </c>
      <c r="R3118" s="6">
        <f t="shared" si="434"/>
        <v>-0.42666666666666669</v>
      </c>
      <c r="S3118" s="10">
        <f t="shared" si="435"/>
        <v>43</v>
      </c>
      <c r="T3118" t="str">
        <f t="shared" si="436"/>
        <v>theater/</v>
      </c>
      <c r="U3118" t="str">
        <f t="shared" si="437"/>
        <v>spaces</v>
      </c>
      <c r="V3118">
        <f t="shared" si="438"/>
        <v>8</v>
      </c>
      <c r="W3118">
        <f t="shared" si="439"/>
        <v>14</v>
      </c>
    </row>
    <row r="3119" spans="1:23" ht="45" x14ac:dyDescent="0.25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f t="shared" si="440"/>
        <v>42517.341666666667</v>
      </c>
      <c r="K3119">
        <v>1463648360</v>
      </c>
      <c r="L3119" s="14">
        <f t="shared" si="432"/>
        <v>42509.166203703702</v>
      </c>
      <c r="M3119" s="13">
        <f t="shared" si="433"/>
        <v>2016</v>
      </c>
      <c r="N3119" t="b">
        <v>0</v>
      </c>
      <c r="O3119">
        <v>1</v>
      </c>
      <c r="P3119" t="b">
        <v>0</v>
      </c>
      <c r="Q3119" t="s">
        <v>8302</v>
      </c>
      <c r="R3119" s="6">
        <f t="shared" si="434"/>
        <v>-0.999</v>
      </c>
      <c r="S3119" s="10">
        <f t="shared" si="435"/>
        <v>1</v>
      </c>
      <c r="T3119" t="str">
        <f t="shared" si="436"/>
        <v>theater/</v>
      </c>
      <c r="U3119" t="str">
        <f t="shared" si="437"/>
        <v>spaces</v>
      </c>
      <c r="V3119">
        <f t="shared" si="438"/>
        <v>8</v>
      </c>
      <c r="W3119">
        <f t="shared" si="439"/>
        <v>14</v>
      </c>
    </row>
    <row r="3120" spans="1:23" ht="30" x14ac:dyDescent="0.25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f t="shared" si="440"/>
        <v>42553.441238425927</v>
      </c>
      <c r="K3120">
        <v>1465832123</v>
      </c>
      <c r="L3120" s="14">
        <f t="shared" si="432"/>
        <v>42534.441238425927</v>
      </c>
      <c r="M3120" s="13">
        <f t="shared" si="433"/>
        <v>2016</v>
      </c>
      <c r="N3120" t="b">
        <v>0</v>
      </c>
      <c r="O3120">
        <v>2</v>
      </c>
      <c r="P3120" t="b">
        <v>0</v>
      </c>
      <c r="Q3120" t="s">
        <v>8302</v>
      </c>
      <c r="R3120" s="6">
        <f t="shared" si="434"/>
        <v>-0.99690000000000001</v>
      </c>
      <c r="S3120" s="10">
        <f t="shared" si="435"/>
        <v>775</v>
      </c>
      <c r="T3120" t="str">
        <f t="shared" si="436"/>
        <v>theater/</v>
      </c>
      <c r="U3120" t="str">
        <f t="shared" si="437"/>
        <v>spaces</v>
      </c>
      <c r="V3120">
        <f t="shared" si="438"/>
        <v>8</v>
      </c>
      <c r="W3120">
        <f t="shared" si="439"/>
        <v>14</v>
      </c>
    </row>
    <row r="3121" spans="1:23" ht="45" x14ac:dyDescent="0.25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f t="shared" si="440"/>
        <v>42089.795509259253</v>
      </c>
      <c r="K3121">
        <v>1424826332</v>
      </c>
      <c r="L3121" s="14">
        <f t="shared" si="432"/>
        <v>42059.837175925924</v>
      </c>
      <c r="M3121" s="13">
        <f t="shared" si="433"/>
        <v>2015</v>
      </c>
      <c r="N3121" t="b">
        <v>0</v>
      </c>
      <c r="O3121">
        <v>1</v>
      </c>
      <c r="P3121" t="b">
        <v>0</v>
      </c>
      <c r="Q3121" t="s">
        <v>8302</v>
      </c>
      <c r="R3121" s="6">
        <f t="shared" si="434"/>
        <v>-0.99950000000000006</v>
      </c>
      <c r="S3121" s="10">
        <f t="shared" si="435"/>
        <v>5</v>
      </c>
      <c r="T3121" t="str">
        <f t="shared" si="436"/>
        <v>theater/</v>
      </c>
      <c r="U3121" t="str">
        <f t="shared" si="437"/>
        <v>spaces</v>
      </c>
      <c r="V3121">
        <f t="shared" si="438"/>
        <v>8</v>
      </c>
      <c r="W3121">
        <f t="shared" si="439"/>
        <v>14</v>
      </c>
    </row>
    <row r="3122" spans="1:23" ht="30" x14ac:dyDescent="0.25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f t="shared" si="440"/>
        <v>42495.692083333335</v>
      </c>
      <c r="K3122">
        <v>1457303796</v>
      </c>
      <c r="L3122" s="14">
        <f t="shared" si="432"/>
        <v>42435.733749999992</v>
      </c>
      <c r="M3122" s="13">
        <f t="shared" si="433"/>
        <v>2016</v>
      </c>
      <c r="N3122" t="b">
        <v>0</v>
      </c>
      <c r="O3122">
        <v>10</v>
      </c>
      <c r="P3122" t="b">
        <v>0</v>
      </c>
      <c r="Q3122" t="s">
        <v>8302</v>
      </c>
      <c r="R3122" s="6">
        <f t="shared" si="434"/>
        <v>-0.99990153846153851</v>
      </c>
      <c r="S3122" s="10">
        <f t="shared" si="435"/>
        <v>12.8</v>
      </c>
      <c r="T3122" t="str">
        <f t="shared" si="436"/>
        <v>theater/</v>
      </c>
      <c r="U3122" t="str">
        <f t="shared" si="437"/>
        <v>spaces</v>
      </c>
      <c r="V3122">
        <f t="shared" si="438"/>
        <v>8</v>
      </c>
      <c r="W3122">
        <f t="shared" si="439"/>
        <v>14</v>
      </c>
    </row>
    <row r="3123" spans="1:23" ht="30" x14ac:dyDescent="0.25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f t="shared" si="440"/>
        <v>41908.471469907403</v>
      </c>
      <c r="K3123">
        <v>1406564335</v>
      </c>
      <c r="L3123" s="14">
        <f t="shared" si="432"/>
        <v>41848.471469907403</v>
      </c>
      <c r="M3123" s="13">
        <f t="shared" si="433"/>
        <v>2014</v>
      </c>
      <c r="N3123" t="b">
        <v>0</v>
      </c>
      <c r="O3123">
        <v>1</v>
      </c>
      <c r="P3123" t="b">
        <v>0</v>
      </c>
      <c r="Q3123" t="s">
        <v>8302</v>
      </c>
      <c r="R3123" s="6">
        <f t="shared" si="434"/>
        <v>-0.99333333333333329</v>
      </c>
      <c r="S3123" s="10">
        <f t="shared" si="435"/>
        <v>10</v>
      </c>
      <c r="T3123" t="str">
        <f t="shared" si="436"/>
        <v>theater/</v>
      </c>
      <c r="U3123" t="str">
        <f t="shared" si="437"/>
        <v>spaces</v>
      </c>
      <c r="V3123">
        <f t="shared" si="438"/>
        <v>8</v>
      </c>
      <c r="W3123">
        <f t="shared" si="439"/>
        <v>14</v>
      </c>
    </row>
    <row r="3124" spans="1:23" x14ac:dyDescent="0.25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f t="shared" si="440"/>
        <v>42683.765416666669</v>
      </c>
      <c r="K3124">
        <v>1478298132</v>
      </c>
      <c r="L3124" s="14">
        <f t="shared" si="432"/>
        <v>42678.723749999997</v>
      </c>
      <c r="M3124" s="13">
        <f t="shared" si="433"/>
        <v>2016</v>
      </c>
      <c r="N3124" t="b">
        <v>0</v>
      </c>
      <c r="O3124">
        <v>2</v>
      </c>
      <c r="P3124" t="b">
        <v>0</v>
      </c>
      <c r="Q3124" t="s">
        <v>8302</v>
      </c>
      <c r="R3124" s="6">
        <f t="shared" si="434"/>
        <v>-0.41708542713567837</v>
      </c>
      <c r="S3124" s="10">
        <f t="shared" si="435"/>
        <v>58</v>
      </c>
      <c r="T3124" t="str">
        <f t="shared" si="436"/>
        <v>theater/</v>
      </c>
      <c r="U3124" t="str">
        <f t="shared" si="437"/>
        <v>spaces</v>
      </c>
      <c r="V3124">
        <f t="shared" si="438"/>
        <v>8</v>
      </c>
      <c r="W3124">
        <f t="shared" si="439"/>
        <v>14</v>
      </c>
    </row>
    <row r="3125" spans="1:23" ht="45" x14ac:dyDescent="0.25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f t="shared" si="440"/>
        <v>42560.784699074073</v>
      </c>
      <c r="K3125">
        <v>1465516198</v>
      </c>
      <c r="L3125" s="14">
        <f t="shared" si="432"/>
        <v>42530.784699074073</v>
      </c>
      <c r="M3125" s="13">
        <f t="shared" si="433"/>
        <v>2016</v>
      </c>
      <c r="N3125" t="b">
        <v>0</v>
      </c>
      <c r="O3125">
        <v>348</v>
      </c>
      <c r="P3125" t="b">
        <v>0</v>
      </c>
      <c r="Q3125" t="s">
        <v>8302</v>
      </c>
      <c r="R3125" s="6">
        <f t="shared" si="434"/>
        <v>-0.31846400000000002</v>
      </c>
      <c r="S3125" s="10">
        <f t="shared" si="435"/>
        <v>244.80459770114942</v>
      </c>
      <c r="T3125" t="str">
        <f t="shared" si="436"/>
        <v>theater/</v>
      </c>
      <c r="U3125" t="str">
        <f t="shared" si="437"/>
        <v>spaces</v>
      </c>
      <c r="V3125">
        <f t="shared" si="438"/>
        <v>8</v>
      </c>
      <c r="W3125">
        <f t="shared" si="439"/>
        <v>14</v>
      </c>
    </row>
    <row r="3126" spans="1:23" ht="30" x14ac:dyDescent="0.25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f t="shared" si="440"/>
        <v>42037.571770833332</v>
      </c>
      <c r="K3126">
        <v>1417718601</v>
      </c>
      <c r="L3126" s="14">
        <f t="shared" si="432"/>
        <v>41977.571770833332</v>
      </c>
      <c r="M3126" s="13">
        <f t="shared" si="433"/>
        <v>2014</v>
      </c>
      <c r="N3126" t="b">
        <v>0</v>
      </c>
      <c r="O3126">
        <v>4</v>
      </c>
      <c r="P3126" t="b">
        <v>0</v>
      </c>
      <c r="Q3126" t="s">
        <v>8302</v>
      </c>
      <c r="R3126" s="6">
        <f t="shared" si="434"/>
        <v>-0.99996750000000001</v>
      </c>
      <c r="S3126" s="10">
        <f t="shared" si="435"/>
        <v>6.5</v>
      </c>
      <c r="T3126" t="str">
        <f t="shared" si="436"/>
        <v>theater/</v>
      </c>
      <c r="U3126" t="str">
        <f t="shared" si="437"/>
        <v>spaces</v>
      </c>
      <c r="V3126">
        <f t="shared" si="438"/>
        <v>8</v>
      </c>
      <c r="W3126">
        <f t="shared" si="439"/>
        <v>14</v>
      </c>
    </row>
    <row r="3127" spans="1:23" x14ac:dyDescent="0.25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f t="shared" si="440"/>
        <v>42375.998518518514</v>
      </c>
      <c r="K3127">
        <v>1449550672</v>
      </c>
      <c r="L3127" s="14">
        <f t="shared" si="432"/>
        <v>42345.998518518514</v>
      </c>
      <c r="M3127" s="13">
        <f t="shared" si="433"/>
        <v>2015</v>
      </c>
      <c r="N3127" t="b">
        <v>0</v>
      </c>
      <c r="O3127">
        <v>0</v>
      </c>
      <c r="P3127" t="b">
        <v>0</v>
      </c>
      <c r="Q3127" t="s">
        <v>8302</v>
      </c>
      <c r="R3127" s="6">
        <f t="shared" si="434"/>
        <v>-1</v>
      </c>
      <c r="S3127" s="10" t="e">
        <f t="shared" si="435"/>
        <v>#DIV/0!</v>
      </c>
      <c r="T3127" t="str">
        <f t="shared" si="436"/>
        <v>theater/</v>
      </c>
      <c r="U3127" t="str">
        <f t="shared" si="437"/>
        <v>spaces</v>
      </c>
      <c r="V3127">
        <f t="shared" si="438"/>
        <v>8</v>
      </c>
      <c r="W3127">
        <f t="shared" si="439"/>
        <v>14</v>
      </c>
    </row>
    <row r="3128" spans="1:23" ht="60" x14ac:dyDescent="0.25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f t="shared" si="440"/>
        <v>42456.768078703702</v>
      </c>
      <c r="K3128">
        <v>1456532762</v>
      </c>
      <c r="L3128" s="14">
        <f t="shared" si="432"/>
        <v>42426.809745370367</v>
      </c>
      <c r="M3128" s="13">
        <f t="shared" si="433"/>
        <v>2016</v>
      </c>
      <c r="N3128" t="b">
        <v>0</v>
      </c>
      <c r="O3128">
        <v>17</v>
      </c>
      <c r="P3128" t="b">
        <v>0</v>
      </c>
      <c r="Q3128" t="s">
        <v>8302</v>
      </c>
      <c r="R3128" s="6">
        <f t="shared" si="434"/>
        <v>-0.95840000000000003</v>
      </c>
      <c r="S3128" s="10">
        <f t="shared" si="435"/>
        <v>61.176470588235297</v>
      </c>
      <c r="T3128" t="str">
        <f t="shared" si="436"/>
        <v>theater/</v>
      </c>
      <c r="U3128" t="str">
        <f t="shared" si="437"/>
        <v>spaces</v>
      </c>
      <c r="V3128">
        <f t="shared" si="438"/>
        <v>8</v>
      </c>
      <c r="W3128">
        <f t="shared" si="439"/>
        <v>14</v>
      </c>
    </row>
    <row r="3129" spans="1:23" ht="45" x14ac:dyDescent="0.25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f t="shared" si="440"/>
        <v>42064.648483796293</v>
      </c>
      <c r="K3129">
        <v>1422650029</v>
      </c>
      <c r="L3129" s="14">
        <f t="shared" si="432"/>
        <v>42034.648483796293</v>
      </c>
      <c r="M3129" s="13">
        <f t="shared" si="433"/>
        <v>2015</v>
      </c>
      <c r="N3129" t="b">
        <v>0</v>
      </c>
      <c r="O3129">
        <v>0</v>
      </c>
      <c r="P3129" t="b">
        <v>0</v>
      </c>
      <c r="Q3129" t="s">
        <v>8302</v>
      </c>
      <c r="R3129" s="6">
        <f t="shared" si="434"/>
        <v>-1</v>
      </c>
      <c r="S3129" s="10" t="e">
        <f t="shared" si="435"/>
        <v>#DIV/0!</v>
      </c>
      <c r="T3129" t="str">
        <f t="shared" si="436"/>
        <v>theater/</v>
      </c>
      <c r="U3129" t="str">
        <f t="shared" si="437"/>
        <v>spaces</v>
      </c>
      <c r="V3129">
        <f t="shared" si="438"/>
        <v>8</v>
      </c>
      <c r="W3129">
        <f t="shared" si="439"/>
        <v>14</v>
      </c>
    </row>
    <row r="3130" spans="1:23" ht="45" x14ac:dyDescent="0.25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f t="shared" si="440"/>
        <v>42810.575706018521</v>
      </c>
      <c r="K3130">
        <v>1487101741</v>
      </c>
      <c r="L3130" s="14">
        <f t="shared" si="432"/>
        <v>42780.617372685178</v>
      </c>
      <c r="M3130" s="13">
        <f t="shared" si="433"/>
        <v>2017</v>
      </c>
      <c r="N3130" t="b">
        <v>0</v>
      </c>
      <c r="O3130">
        <v>117</v>
      </c>
      <c r="P3130" t="b">
        <v>0</v>
      </c>
      <c r="Q3130" t="s">
        <v>8270</v>
      </c>
      <c r="R3130" s="6">
        <f t="shared" si="434"/>
        <v>8.6066666666666666E-2</v>
      </c>
      <c r="S3130" s="10">
        <f t="shared" si="435"/>
        <v>139.23931623931625</v>
      </c>
      <c r="T3130" t="str">
        <f t="shared" si="436"/>
        <v>theater/</v>
      </c>
      <c r="U3130" t="str">
        <f t="shared" si="437"/>
        <v>plays</v>
      </c>
      <c r="V3130">
        <f t="shared" si="438"/>
        <v>8</v>
      </c>
      <c r="W3130">
        <f t="shared" si="439"/>
        <v>13</v>
      </c>
    </row>
    <row r="3131" spans="1:23" ht="45" x14ac:dyDescent="0.25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f t="shared" si="440"/>
        <v>42843.592812499999</v>
      </c>
      <c r="K3131">
        <v>1489090419</v>
      </c>
      <c r="L3131" s="14">
        <f t="shared" si="432"/>
        <v>42803.634479166663</v>
      </c>
      <c r="M3131" s="13">
        <f t="shared" si="433"/>
        <v>2017</v>
      </c>
      <c r="N3131" t="b">
        <v>0</v>
      </c>
      <c r="O3131">
        <v>1</v>
      </c>
      <c r="P3131" t="b">
        <v>0</v>
      </c>
      <c r="Q3131" t="s">
        <v>8270</v>
      </c>
      <c r="R3131" s="6">
        <f t="shared" si="434"/>
        <v>-0.99199999999999999</v>
      </c>
      <c r="S3131" s="10">
        <f t="shared" si="435"/>
        <v>10</v>
      </c>
      <c r="T3131" t="str">
        <f t="shared" si="436"/>
        <v>theater/</v>
      </c>
      <c r="U3131" t="str">
        <f t="shared" si="437"/>
        <v>plays</v>
      </c>
      <c r="V3131">
        <f t="shared" si="438"/>
        <v>8</v>
      </c>
      <c r="W3131">
        <f t="shared" si="439"/>
        <v>13</v>
      </c>
    </row>
    <row r="3132" spans="1:23" ht="30" x14ac:dyDescent="0.25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f t="shared" si="440"/>
        <v>42838.999305555553</v>
      </c>
      <c r="K3132">
        <v>1489504916</v>
      </c>
      <c r="L3132" s="14">
        <f t="shared" si="432"/>
        <v>42808.431898148141</v>
      </c>
      <c r="M3132" s="13">
        <f t="shared" si="433"/>
        <v>2017</v>
      </c>
      <c r="N3132" t="b">
        <v>0</v>
      </c>
      <c r="O3132">
        <v>4</v>
      </c>
      <c r="P3132" t="b">
        <v>0</v>
      </c>
      <c r="Q3132" t="s">
        <v>8270</v>
      </c>
      <c r="R3132" s="6">
        <f t="shared" si="434"/>
        <v>-0.96250000000000002</v>
      </c>
      <c r="S3132" s="10">
        <f t="shared" si="435"/>
        <v>93.75</v>
      </c>
      <c r="T3132" t="str">
        <f t="shared" si="436"/>
        <v>theater/</v>
      </c>
      <c r="U3132" t="str">
        <f t="shared" si="437"/>
        <v>plays</v>
      </c>
      <c r="V3132">
        <f t="shared" si="438"/>
        <v>8</v>
      </c>
      <c r="W3132">
        <f t="shared" si="439"/>
        <v>13</v>
      </c>
    </row>
    <row r="3133" spans="1:23" ht="30" x14ac:dyDescent="0.25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f t="shared" si="440"/>
        <v>42833.329224537032</v>
      </c>
      <c r="K3133">
        <v>1489067645</v>
      </c>
      <c r="L3133" s="14">
        <f t="shared" si="432"/>
        <v>42803.370891203704</v>
      </c>
      <c r="M3133" s="13">
        <f t="shared" si="433"/>
        <v>2017</v>
      </c>
      <c r="N3133" t="b">
        <v>0</v>
      </c>
      <c r="O3133">
        <v>12</v>
      </c>
      <c r="P3133" t="b">
        <v>0</v>
      </c>
      <c r="Q3133" t="s">
        <v>8270</v>
      </c>
      <c r="R3133" s="6">
        <f t="shared" si="434"/>
        <v>-0.84268292682926826</v>
      </c>
      <c r="S3133" s="10">
        <f t="shared" si="435"/>
        <v>53.75</v>
      </c>
      <c r="T3133" t="str">
        <f t="shared" si="436"/>
        <v>theater/</v>
      </c>
      <c r="U3133" t="str">
        <f t="shared" si="437"/>
        <v>plays</v>
      </c>
      <c r="V3133">
        <f t="shared" si="438"/>
        <v>8</v>
      </c>
      <c r="W3133">
        <f t="shared" si="439"/>
        <v>13</v>
      </c>
    </row>
    <row r="3134" spans="1:23" ht="30" x14ac:dyDescent="0.25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f t="shared" si="440"/>
        <v>42846.100231481476</v>
      </c>
      <c r="K3134">
        <v>1487579060</v>
      </c>
      <c r="L3134" s="14">
        <f t="shared" si="432"/>
        <v>42786.141898148147</v>
      </c>
      <c r="M3134" s="13">
        <f t="shared" si="433"/>
        <v>2017</v>
      </c>
      <c r="N3134" t="b">
        <v>0</v>
      </c>
      <c r="O3134">
        <v>1</v>
      </c>
      <c r="P3134" t="b">
        <v>0</v>
      </c>
      <c r="Q3134" t="s">
        <v>8270</v>
      </c>
      <c r="R3134" s="6">
        <f t="shared" si="434"/>
        <v>-0.9996666666666667</v>
      </c>
      <c r="S3134" s="10">
        <f t="shared" si="435"/>
        <v>10</v>
      </c>
      <c r="T3134" t="str">
        <f t="shared" si="436"/>
        <v>theater/</v>
      </c>
      <c r="U3134" t="str">
        <f t="shared" si="437"/>
        <v>plays</v>
      </c>
      <c r="V3134">
        <f t="shared" si="438"/>
        <v>8</v>
      </c>
      <c r="W3134">
        <f t="shared" si="439"/>
        <v>13</v>
      </c>
    </row>
    <row r="3135" spans="1:23" ht="45" x14ac:dyDescent="0.25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f t="shared" si="440"/>
        <v>42818.315208333333</v>
      </c>
      <c r="K3135">
        <v>1487770434</v>
      </c>
      <c r="L3135" s="14">
        <f t="shared" si="432"/>
        <v>42788.356874999998</v>
      </c>
      <c r="M3135" s="13">
        <f t="shared" si="433"/>
        <v>2017</v>
      </c>
      <c r="N3135" t="b">
        <v>0</v>
      </c>
      <c r="O3135">
        <v>16</v>
      </c>
      <c r="P3135" t="b">
        <v>0</v>
      </c>
      <c r="Q3135" t="s">
        <v>8270</v>
      </c>
      <c r="R3135" s="6">
        <f t="shared" si="434"/>
        <v>0.08</v>
      </c>
      <c r="S3135" s="10">
        <f t="shared" si="435"/>
        <v>33.75</v>
      </c>
      <c r="T3135" t="str">
        <f t="shared" si="436"/>
        <v>theater/</v>
      </c>
      <c r="U3135" t="str">
        <f t="shared" si="437"/>
        <v>plays</v>
      </c>
      <c r="V3135">
        <f t="shared" si="438"/>
        <v>8</v>
      </c>
      <c r="W3135">
        <f t="shared" si="439"/>
        <v>13</v>
      </c>
    </row>
    <row r="3136" spans="1:23" ht="45" x14ac:dyDescent="0.25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f t="shared" si="440"/>
        <v>42821.470127314817</v>
      </c>
      <c r="K3136">
        <v>1488820619</v>
      </c>
      <c r="L3136" s="14">
        <f t="shared" si="432"/>
        <v>42800.511793981474</v>
      </c>
      <c r="M3136" s="13">
        <f t="shared" si="433"/>
        <v>2017</v>
      </c>
      <c r="N3136" t="b">
        <v>0</v>
      </c>
      <c r="O3136">
        <v>12</v>
      </c>
      <c r="P3136" t="b">
        <v>0</v>
      </c>
      <c r="Q3136" t="s">
        <v>8270</v>
      </c>
      <c r="R3136" s="6">
        <f t="shared" si="434"/>
        <v>-0.77500000000000002</v>
      </c>
      <c r="S3136" s="10">
        <f t="shared" si="435"/>
        <v>18.75</v>
      </c>
      <c r="T3136" t="str">
        <f t="shared" si="436"/>
        <v>theater/</v>
      </c>
      <c r="U3136" t="str">
        <f t="shared" si="437"/>
        <v>plays</v>
      </c>
      <c r="V3136">
        <f t="shared" si="438"/>
        <v>8</v>
      </c>
      <c r="W3136">
        <f t="shared" si="439"/>
        <v>13</v>
      </c>
    </row>
    <row r="3137" spans="1:23" ht="45" x14ac:dyDescent="0.25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f t="shared" si="440"/>
        <v>42828.943530092591</v>
      </c>
      <c r="K3137">
        <v>1489376321</v>
      </c>
      <c r="L3137" s="14">
        <f t="shared" si="432"/>
        <v>42806.943530092591</v>
      </c>
      <c r="M3137" s="13">
        <f t="shared" si="433"/>
        <v>2017</v>
      </c>
      <c r="N3137" t="b">
        <v>0</v>
      </c>
      <c r="O3137">
        <v>7</v>
      </c>
      <c r="P3137" t="b">
        <v>0</v>
      </c>
      <c r="Q3137" t="s">
        <v>8270</v>
      </c>
      <c r="R3137" s="6">
        <f t="shared" si="434"/>
        <v>-0.79150579150579148</v>
      </c>
      <c r="S3137" s="10">
        <f t="shared" si="435"/>
        <v>23.142857142857142</v>
      </c>
      <c r="T3137" t="str">
        <f t="shared" si="436"/>
        <v>theater/</v>
      </c>
      <c r="U3137" t="str">
        <f t="shared" si="437"/>
        <v>plays</v>
      </c>
      <c r="V3137">
        <f t="shared" si="438"/>
        <v>8</v>
      </c>
      <c r="W3137">
        <f t="shared" si="439"/>
        <v>13</v>
      </c>
    </row>
    <row r="3138" spans="1:23" ht="45" x14ac:dyDescent="0.25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f t="shared" si="440"/>
        <v>42825.749305555553</v>
      </c>
      <c r="K3138">
        <v>1487847954</v>
      </c>
      <c r="L3138" s="14">
        <f t="shared" si="432"/>
        <v>42789.25409722222</v>
      </c>
      <c r="M3138" s="13">
        <f t="shared" si="433"/>
        <v>2017</v>
      </c>
      <c r="N3138" t="b">
        <v>0</v>
      </c>
      <c r="O3138">
        <v>22</v>
      </c>
      <c r="P3138" t="b">
        <v>0</v>
      </c>
      <c r="Q3138" t="s">
        <v>8270</v>
      </c>
      <c r="R3138" s="6">
        <f t="shared" si="434"/>
        <v>0.27800000000000002</v>
      </c>
      <c r="S3138" s="10">
        <f t="shared" si="435"/>
        <v>29.045454545454547</v>
      </c>
      <c r="T3138" t="str">
        <f t="shared" si="436"/>
        <v>theater/</v>
      </c>
      <c r="U3138" t="str">
        <f t="shared" si="437"/>
        <v>plays</v>
      </c>
      <c r="V3138">
        <f t="shared" si="438"/>
        <v>8</v>
      </c>
      <c r="W3138">
        <f t="shared" si="439"/>
        <v>13</v>
      </c>
    </row>
    <row r="3139" spans="1:23" ht="30" x14ac:dyDescent="0.25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f t="shared" si="440"/>
        <v>42858.591666666667</v>
      </c>
      <c r="K3139">
        <v>1489439669</v>
      </c>
      <c r="L3139" s="14">
        <f t="shared" ref="L3139:L3202" si="441">(K3139/86400)+25569+(-5/24)</f>
        <v>42807.676724537036</v>
      </c>
      <c r="M3139" s="13">
        <f t="shared" ref="M3139:M3202" si="442">YEAR(L3139)</f>
        <v>2017</v>
      </c>
      <c r="N3139" t="b">
        <v>0</v>
      </c>
      <c r="O3139">
        <v>1</v>
      </c>
      <c r="P3139" t="b">
        <v>0</v>
      </c>
      <c r="Q3139" t="s">
        <v>8270</v>
      </c>
      <c r="R3139" s="6">
        <f t="shared" ref="R3139:R3202" si="443">(E3139-D3139)/D3139</f>
        <v>-0.96666666666666667</v>
      </c>
      <c r="S3139" s="10">
        <f t="shared" ref="S3139:S3202" si="444">E3139/O3139</f>
        <v>50</v>
      </c>
      <c r="T3139" t="str">
        <f t="shared" ref="T3139:T3202" si="445">LEFT(Q3139,V3139)</f>
        <v>theater/</v>
      </c>
      <c r="U3139" t="str">
        <f t="shared" ref="U3139:U3202" si="446">RIGHT(Q3139, W3139-V3139)</f>
        <v>plays</v>
      </c>
      <c r="V3139">
        <f t="shared" ref="V3139:V3202" si="447">FIND("/",Q3139)</f>
        <v>8</v>
      </c>
      <c r="W3139">
        <f t="shared" ref="W3139:W3202" si="448">LEN(Q3139)</f>
        <v>13</v>
      </c>
    </row>
    <row r="3140" spans="1:23" ht="45" x14ac:dyDescent="0.25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f t="shared" ref="J3140:J3203" si="449">(I3140/86400)+25569+(-5/24)</f>
        <v>42828.437581018516</v>
      </c>
      <c r="K3140">
        <v>1489591807</v>
      </c>
      <c r="L3140" s="14">
        <f t="shared" si="441"/>
        <v>42809.437581018516</v>
      </c>
      <c r="M3140" s="13">
        <f t="shared" si="442"/>
        <v>2017</v>
      </c>
      <c r="N3140" t="b">
        <v>0</v>
      </c>
      <c r="O3140">
        <v>0</v>
      </c>
      <c r="P3140" t="b">
        <v>0</v>
      </c>
      <c r="Q3140" t="s">
        <v>8270</v>
      </c>
      <c r="R3140" s="6">
        <f t="shared" si="443"/>
        <v>-1</v>
      </c>
      <c r="S3140" s="10" t="e">
        <f t="shared" si="444"/>
        <v>#DIV/0!</v>
      </c>
      <c r="T3140" t="str">
        <f t="shared" si="445"/>
        <v>theater/</v>
      </c>
      <c r="U3140" t="str">
        <f t="shared" si="446"/>
        <v>plays</v>
      </c>
      <c r="V3140">
        <f t="shared" si="447"/>
        <v>8</v>
      </c>
      <c r="W3140">
        <f t="shared" si="448"/>
        <v>13</v>
      </c>
    </row>
    <row r="3141" spans="1:23" ht="45" x14ac:dyDescent="0.25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f t="shared" si="449"/>
        <v>42818.981249999997</v>
      </c>
      <c r="K3141">
        <v>1487485760</v>
      </c>
      <c r="L3141" s="14">
        <f t="shared" si="441"/>
        <v>42785.062037037038</v>
      </c>
      <c r="M3141" s="13">
        <f t="shared" si="442"/>
        <v>2017</v>
      </c>
      <c r="N3141" t="b">
        <v>0</v>
      </c>
      <c r="O3141">
        <v>6</v>
      </c>
      <c r="P3141" t="b">
        <v>0</v>
      </c>
      <c r="Q3141" t="s">
        <v>8270</v>
      </c>
      <c r="R3141" s="6">
        <f t="shared" si="443"/>
        <v>-0.94599999999999995</v>
      </c>
      <c r="S3141" s="10">
        <f t="shared" si="444"/>
        <v>450</v>
      </c>
      <c r="T3141" t="str">
        <f t="shared" si="445"/>
        <v>theater/</v>
      </c>
      <c r="U3141" t="str">
        <f t="shared" si="446"/>
        <v>plays</v>
      </c>
      <c r="V3141">
        <f t="shared" si="447"/>
        <v>8</v>
      </c>
      <c r="W3141">
        <f t="shared" si="448"/>
        <v>13</v>
      </c>
    </row>
    <row r="3142" spans="1:23" ht="45" x14ac:dyDescent="0.25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f t="shared" si="449"/>
        <v>42832.468784722216</v>
      </c>
      <c r="K3142">
        <v>1488993303</v>
      </c>
      <c r="L3142" s="14">
        <f t="shared" si="441"/>
        <v>42802.510451388887</v>
      </c>
      <c r="M3142" s="13">
        <f t="shared" si="442"/>
        <v>2017</v>
      </c>
      <c r="N3142" t="b">
        <v>0</v>
      </c>
      <c r="O3142">
        <v>4</v>
      </c>
      <c r="P3142" t="b">
        <v>0</v>
      </c>
      <c r="Q3142" t="s">
        <v>8270</v>
      </c>
      <c r="R3142" s="6">
        <f t="shared" si="443"/>
        <v>-0.99039999999999995</v>
      </c>
      <c r="S3142" s="10">
        <f t="shared" si="444"/>
        <v>24</v>
      </c>
      <c r="T3142" t="str">
        <f t="shared" si="445"/>
        <v>theater/</v>
      </c>
      <c r="U3142" t="str">
        <f t="shared" si="446"/>
        <v>plays</v>
      </c>
      <c r="V3142">
        <f t="shared" si="447"/>
        <v>8</v>
      </c>
      <c r="W3142">
        <f t="shared" si="448"/>
        <v>13</v>
      </c>
    </row>
    <row r="3143" spans="1:23" ht="60" x14ac:dyDescent="0.25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f t="shared" si="449"/>
        <v>42841.624999999993</v>
      </c>
      <c r="K3143">
        <v>1488823488</v>
      </c>
      <c r="L3143" s="14">
        <f t="shared" si="441"/>
        <v>42800.544999999998</v>
      </c>
      <c r="M3143" s="13">
        <f t="shared" si="442"/>
        <v>2017</v>
      </c>
      <c r="N3143" t="b">
        <v>0</v>
      </c>
      <c r="O3143">
        <v>8</v>
      </c>
      <c r="P3143" t="b">
        <v>0</v>
      </c>
      <c r="Q3143" t="s">
        <v>8270</v>
      </c>
      <c r="R3143" s="6">
        <f t="shared" si="443"/>
        <v>-0.48399999999999999</v>
      </c>
      <c r="S3143" s="10">
        <f t="shared" si="444"/>
        <v>32.25</v>
      </c>
      <c r="T3143" t="str">
        <f t="shared" si="445"/>
        <v>theater/</v>
      </c>
      <c r="U3143" t="str">
        <f t="shared" si="446"/>
        <v>plays</v>
      </c>
      <c r="V3143">
        <f t="shared" si="447"/>
        <v>8</v>
      </c>
      <c r="W3143">
        <f t="shared" si="448"/>
        <v>13</v>
      </c>
    </row>
    <row r="3144" spans="1:23" ht="45" x14ac:dyDescent="0.25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f t="shared" si="449"/>
        <v>42813.263182870367</v>
      </c>
      <c r="K3144">
        <v>1487333939</v>
      </c>
      <c r="L3144" s="14">
        <f t="shared" si="441"/>
        <v>42783.304849537039</v>
      </c>
      <c r="M3144" s="13">
        <f t="shared" si="442"/>
        <v>2017</v>
      </c>
      <c r="N3144" t="b">
        <v>0</v>
      </c>
      <c r="O3144">
        <v>3</v>
      </c>
      <c r="P3144" t="b">
        <v>0</v>
      </c>
      <c r="Q3144" t="s">
        <v>8270</v>
      </c>
      <c r="R3144" s="6">
        <f t="shared" si="443"/>
        <v>-0.98363636363636364</v>
      </c>
      <c r="S3144" s="10">
        <f t="shared" si="444"/>
        <v>15</v>
      </c>
      <c r="T3144" t="str">
        <f t="shared" si="445"/>
        <v>theater/</v>
      </c>
      <c r="U3144" t="str">
        <f t="shared" si="446"/>
        <v>plays</v>
      </c>
      <c r="V3144">
        <f t="shared" si="447"/>
        <v>8</v>
      </c>
      <c r="W3144">
        <f t="shared" si="448"/>
        <v>13</v>
      </c>
    </row>
    <row r="3145" spans="1:23" ht="60" x14ac:dyDescent="0.25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f t="shared" si="449"/>
        <v>42834.149953703702</v>
      </c>
      <c r="K3145">
        <v>1489480556</v>
      </c>
      <c r="L3145" s="14">
        <f t="shared" si="441"/>
        <v>42808.149953703702</v>
      </c>
      <c r="M3145" s="13">
        <f t="shared" si="442"/>
        <v>2017</v>
      </c>
      <c r="N3145" t="b">
        <v>0</v>
      </c>
      <c r="O3145">
        <v>0</v>
      </c>
      <c r="P3145" t="b">
        <v>0</v>
      </c>
      <c r="Q3145" t="s">
        <v>8270</v>
      </c>
      <c r="R3145" s="6">
        <f t="shared" si="443"/>
        <v>-1</v>
      </c>
      <c r="S3145" s="10" t="e">
        <f t="shared" si="444"/>
        <v>#DIV/0!</v>
      </c>
      <c r="T3145" t="str">
        <f t="shared" si="445"/>
        <v>theater/</v>
      </c>
      <c r="U3145" t="str">
        <f t="shared" si="446"/>
        <v>plays</v>
      </c>
      <c r="V3145">
        <f t="shared" si="447"/>
        <v>8</v>
      </c>
      <c r="W3145">
        <f t="shared" si="448"/>
        <v>13</v>
      </c>
    </row>
    <row r="3146" spans="1:23" ht="45" x14ac:dyDescent="0.25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f t="shared" si="449"/>
        <v>42813.041666666664</v>
      </c>
      <c r="K3146">
        <v>1488459307</v>
      </c>
      <c r="L3146" s="14">
        <f t="shared" si="441"/>
        <v>42796.329942129632</v>
      </c>
      <c r="M3146" s="13">
        <f t="shared" si="442"/>
        <v>2017</v>
      </c>
      <c r="N3146" t="b">
        <v>0</v>
      </c>
      <c r="O3146">
        <v>30</v>
      </c>
      <c r="P3146" t="b">
        <v>0</v>
      </c>
      <c r="Q3146" t="s">
        <v>8270</v>
      </c>
      <c r="R3146" s="6">
        <f t="shared" si="443"/>
        <v>-0.246</v>
      </c>
      <c r="S3146" s="10">
        <f t="shared" si="444"/>
        <v>251.33333333333334</v>
      </c>
      <c r="T3146" t="str">
        <f t="shared" si="445"/>
        <v>theater/</v>
      </c>
      <c r="U3146" t="str">
        <f t="shared" si="446"/>
        <v>plays</v>
      </c>
      <c r="V3146">
        <f t="shared" si="447"/>
        <v>8</v>
      </c>
      <c r="W3146">
        <f t="shared" si="448"/>
        <v>13</v>
      </c>
    </row>
    <row r="3147" spans="1:23" ht="30" x14ac:dyDescent="0.25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f t="shared" si="449"/>
        <v>42821.790902777771</v>
      </c>
      <c r="K3147">
        <v>1485478734</v>
      </c>
      <c r="L3147" s="14">
        <f t="shared" si="441"/>
        <v>42761.832569444443</v>
      </c>
      <c r="M3147" s="13">
        <f t="shared" si="442"/>
        <v>2017</v>
      </c>
      <c r="N3147" t="b">
        <v>0</v>
      </c>
      <c r="O3147">
        <v>0</v>
      </c>
      <c r="P3147" t="b">
        <v>0</v>
      </c>
      <c r="Q3147" t="s">
        <v>8270</v>
      </c>
      <c r="R3147" s="6">
        <f t="shared" si="443"/>
        <v>-1</v>
      </c>
      <c r="S3147" s="10" t="e">
        <f t="shared" si="444"/>
        <v>#DIV/0!</v>
      </c>
      <c r="T3147" t="str">
        <f t="shared" si="445"/>
        <v>theater/</v>
      </c>
      <c r="U3147" t="str">
        <f t="shared" si="446"/>
        <v>plays</v>
      </c>
      <c r="V3147">
        <f t="shared" si="447"/>
        <v>8</v>
      </c>
      <c r="W3147">
        <f t="shared" si="448"/>
        <v>13</v>
      </c>
    </row>
    <row r="3148" spans="1:23" ht="30" x14ac:dyDescent="0.25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f t="shared" si="449"/>
        <v>42841.432476851849</v>
      </c>
      <c r="K3148">
        <v>1488471766</v>
      </c>
      <c r="L3148" s="14">
        <f t="shared" si="441"/>
        <v>42796.474143518521</v>
      </c>
      <c r="M3148" s="13">
        <f t="shared" si="442"/>
        <v>2017</v>
      </c>
      <c r="N3148" t="b">
        <v>0</v>
      </c>
      <c r="O3148">
        <v>12</v>
      </c>
      <c r="P3148" t="b">
        <v>0</v>
      </c>
      <c r="Q3148" t="s">
        <v>8270</v>
      </c>
      <c r="R3148" s="6">
        <f t="shared" si="443"/>
        <v>-0.89500000000000002</v>
      </c>
      <c r="S3148" s="10">
        <f t="shared" si="444"/>
        <v>437.5</v>
      </c>
      <c r="T3148" t="str">
        <f t="shared" si="445"/>
        <v>theater/</v>
      </c>
      <c r="U3148" t="str">
        <f t="shared" si="446"/>
        <v>plays</v>
      </c>
      <c r="V3148">
        <f t="shared" si="447"/>
        <v>8</v>
      </c>
      <c r="W3148">
        <f t="shared" si="448"/>
        <v>13</v>
      </c>
    </row>
    <row r="3149" spans="1:23" ht="45" x14ac:dyDescent="0.25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f t="shared" si="449"/>
        <v>41949.802719907406</v>
      </c>
      <c r="K3149">
        <v>1411859755</v>
      </c>
      <c r="L3149" s="14">
        <f t="shared" si="441"/>
        <v>41909.761053240734</v>
      </c>
      <c r="M3149" s="13">
        <f t="shared" si="442"/>
        <v>2014</v>
      </c>
      <c r="N3149" t="b">
        <v>1</v>
      </c>
      <c r="O3149">
        <v>213</v>
      </c>
      <c r="P3149" t="b">
        <v>1</v>
      </c>
      <c r="Q3149" t="s">
        <v>8270</v>
      </c>
      <c r="R3149" s="6">
        <f t="shared" si="443"/>
        <v>0.17524999999999999</v>
      </c>
      <c r="S3149" s="10">
        <f t="shared" si="444"/>
        <v>110.35211267605634</v>
      </c>
      <c r="T3149" t="str">
        <f t="shared" si="445"/>
        <v>theater/</v>
      </c>
      <c r="U3149" t="str">
        <f t="shared" si="446"/>
        <v>plays</v>
      </c>
      <c r="V3149">
        <f t="shared" si="447"/>
        <v>8</v>
      </c>
      <c r="W3149">
        <f t="shared" si="448"/>
        <v>13</v>
      </c>
    </row>
    <row r="3150" spans="1:23" ht="30" x14ac:dyDescent="0.25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f t="shared" si="449"/>
        <v>41912.958333333328</v>
      </c>
      <c r="K3150">
        <v>1410278284</v>
      </c>
      <c r="L3150" s="14">
        <f t="shared" si="441"/>
        <v>41891.456990740735</v>
      </c>
      <c r="M3150" s="13">
        <f t="shared" si="442"/>
        <v>2014</v>
      </c>
      <c r="N3150" t="b">
        <v>1</v>
      </c>
      <c r="O3150">
        <v>57</v>
      </c>
      <c r="P3150" t="b">
        <v>1</v>
      </c>
      <c r="Q3150" t="s">
        <v>8270</v>
      </c>
      <c r="R3150" s="6">
        <f t="shared" si="443"/>
        <v>0.31166666666666665</v>
      </c>
      <c r="S3150" s="10">
        <f t="shared" si="444"/>
        <v>41.421052631578945</v>
      </c>
      <c r="T3150" t="str">
        <f t="shared" si="445"/>
        <v>theater/</v>
      </c>
      <c r="U3150" t="str">
        <f t="shared" si="446"/>
        <v>plays</v>
      </c>
      <c r="V3150">
        <f t="shared" si="447"/>
        <v>8</v>
      </c>
      <c r="W3150">
        <f t="shared" si="448"/>
        <v>13</v>
      </c>
    </row>
    <row r="3151" spans="1:23" ht="45" x14ac:dyDescent="0.25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f t="shared" si="449"/>
        <v>41249.875</v>
      </c>
      <c r="K3151">
        <v>1352766300</v>
      </c>
      <c r="L3151" s="14">
        <f t="shared" si="441"/>
        <v>41225.809027777774</v>
      </c>
      <c r="M3151" s="13">
        <f t="shared" si="442"/>
        <v>2012</v>
      </c>
      <c r="N3151" t="b">
        <v>1</v>
      </c>
      <c r="O3151">
        <v>25</v>
      </c>
      <c r="P3151" t="b">
        <v>1</v>
      </c>
      <c r="Q3151" t="s">
        <v>8270</v>
      </c>
      <c r="R3151" s="6">
        <f t="shared" si="443"/>
        <v>0.04</v>
      </c>
      <c r="S3151" s="10">
        <f t="shared" si="444"/>
        <v>52</v>
      </c>
      <c r="T3151" t="str">
        <f t="shared" si="445"/>
        <v>theater/</v>
      </c>
      <c r="U3151" t="str">
        <f t="shared" si="446"/>
        <v>plays</v>
      </c>
      <c r="V3151">
        <f t="shared" si="447"/>
        <v>8</v>
      </c>
      <c r="W3151">
        <f t="shared" si="448"/>
        <v>13</v>
      </c>
    </row>
    <row r="3152" spans="1:23" ht="60" x14ac:dyDescent="0.25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f t="shared" si="449"/>
        <v>40567.958333333328</v>
      </c>
      <c r="K3152">
        <v>1288160403</v>
      </c>
      <c r="L3152" s="14">
        <f t="shared" si="441"/>
        <v>40478.055590277778</v>
      </c>
      <c r="M3152" s="13">
        <f t="shared" si="442"/>
        <v>2010</v>
      </c>
      <c r="N3152" t="b">
        <v>1</v>
      </c>
      <c r="O3152">
        <v>104</v>
      </c>
      <c r="P3152" t="b">
        <v>1</v>
      </c>
      <c r="Q3152" t="s">
        <v>8270</v>
      </c>
      <c r="R3152" s="6">
        <f t="shared" si="443"/>
        <v>0.01</v>
      </c>
      <c r="S3152" s="10">
        <f t="shared" si="444"/>
        <v>33.990384615384613</v>
      </c>
      <c r="T3152" t="str">
        <f t="shared" si="445"/>
        <v>theater/</v>
      </c>
      <c r="U3152" t="str">
        <f t="shared" si="446"/>
        <v>plays</v>
      </c>
      <c r="V3152">
        <f t="shared" si="447"/>
        <v>8</v>
      </c>
      <c r="W3152">
        <f t="shared" si="448"/>
        <v>13</v>
      </c>
    </row>
    <row r="3153" spans="1:23" ht="30" x14ac:dyDescent="0.25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f t="shared" si="449"/>
        <v>41892.631643518514</v>
      </c>
      <c r="K3153">
        <v>1407787774</v>
      </c>
      <c r="L3153" s="14">
        <f t="shared" si="441"/>
        <v>41862.631643518514</v>
      </c>
      <c r="M3153" s="13">
        <f t="shared" si="442"/>
        <v>2014</v>
      </c>
      <c r="N3153" t="b">
        <v>1</v>
      </c>
      <c r="O3153">
        <v>34</v>
      </c>
      <c r="P3153" t="b">
        <v>1</v>
      </c>
      <c r="Q3153" t="s">
        <v>8270</v>
      </c>
      <c r="R3153" s="6">
        <f t="shared" si="443"/>
        <v>4.0000000000000001E-3</v>
      </c>
      <c r="S3153" s="10">
        <f t="shared" si="444"/>
        <v>103.35294117647059</v>
      </c>
      <c r="T3153" t="str">
        <f t="shared" si="445"/>
        <v>theater/</v>
      </c>
      <c r="U3153" t="str">
        <f t="shared" si="446"/>
        <v>plays</v>
      </c>
      <c r="V3153">
        <f t="shared" si="447"/>
        <v>8</v>
      </c>
      <c r="W3153">
        <f t="shared" si="448"/>
        <v>13</v>
      </c>
    </row>
    <row r="3154" spans="1:23" ht="45" x14ac:dyDescent="0.25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f t="shared" si="449"/>
        <v>41580.659340277773</v>
      </c>
      <c r="K3154">
        <v>1380833367</v>
      </c>
      <c r="L3154" s="14">
        <f t="shared" si="441"/>
        <v>41550.659340277773</v>
      </c>
      <c r="M3154" s="13">
        <f t="shared" si="442"/>
        <v>2013</v>
      </c>
      <c r="N3154" t="b">
        <v>1</v>
      </c>
      <c r="O3154">
        <v>67</v>
      </c>
      <c r="P3154" t="b">
        <v>1</v>
      </c>
      <c r="Q3154" t="s">
        <v>8270</v>
      </c>
      <c r="R3154" s="6">
        <f t="shared" si="443"/>
        <v>5.9545454545454547E-2</v>
      </c>
      <c r="S3154" s="10">
        <f t="shared" si="444"/>
        <v>34.791044776119406</v>
      </c>
      <c r="T3154" t="str">
        <f t="shared" si="445"/>
        <v>theater/</v>
      </c>
      <c r="U3154" t="str">
        <f t="shared" si="446"/>
        <v>plays</v>
      </c>
      <c r="V3154">
        <f t="shared" si="447"/>
        <v>8</v>
      </c>
      <c r="W3154">
        <f t="shared" si="448"/>
        <v>13</v>
      </c>
    </row>
    <row r="3155" spans="1:23" ht="45" x14ac:dyDescent="0.25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f t="shared" si="449"/>
        <v>40663.999305555553</v>
      </c>
      <c r="K3155">
        <v>1301542937</v>
      </c>
      <c r="L3155" s="14">
        <f t="shared" si="441"/>
        <v>40632.946030092593</v>
      </c>
      <c r="M3155" s="13">
        <f t="shared" si="442"/>
        <v>2011</v>
      </c>
      <c r="N3155" t="b">
        <v>1</v>
      </c>
      <c r="O3155">
        <v>241</v>
      </c>
      <c r="P3155" t="b">
        <v>1</v>
      </c>
      <c r="Q3155" t="s">
        <v>8270</v>
      </c>
      <c r="R3155" s="6">
        <f t="shared" si="443"/>
        <v>2.3558333333333334</v>
      </c>
      <c r="S3155" s="10">
        <f t="shared" si="444"/>
        <v>41.773858921161825</v>
      </c>
      <c r="T3155" t="str">
        <f t="shared" si="445"/>
        <v>theater/</v>
      </c>
      <c r="U3155" t="str">
        <f t="shared" si="446"/>
        <v>plays</v>
      </c>
      <c r="V3155">
        <f t="shared" si="447"/>
        <v>8</v>
      </c>
      <c r="W3155">
        <f t="shared" si="448"/>
        <v>13</v>
      </c>
    </row>
    <row r="3156" spans="1:23" ht="45" x14ac:dyDescent="0.25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f t="shared" si="449"/>
        <v>41000.625671296293</v>
      </c>
      <c r="K3156">
        <v>1330722058</v>
      </c>
      <c r="L3156" s="14">
        <f t="shared" si="441"/>
        <v>40970.667337962957</v>
      </c>
      <c r="M3156" s="13">
        <f t="shared" si="442"/>
        <v>2012</v>
      </c>
      <c r="N3156" t="b">
        <v>1</v>
      </c>
      <c r="O3156">
        <v>123</v>
      </c>
      <c r="P3156" t="b">
        <v>1</v>
      </c>
      <c r="Q3156" t="s">
        <v>8270</v>
      </c>
      <c r="R3156" s="6">
        <f t="shared" si="443"/>
        <v>0.12928571428571428</v>
      </c>
      <c r="S3156" s="10">
        <f t="shared" si="444"/>
        <v>64.268292682926827</v>
      </c>
      <c r="T3156" t="str">
        <f t="shared" si="445"/>
        <v>theater/</v>
      </c>
      <c r="U3156" t="str">
        <f t="shared" si="446"/>
        <v>plays</v>
      </c>
      <c r="V3156">
        <f t="shared" si="447"/>
        <v>8</v>
      </c>
      <c r="W3156">
        <f t="shared" si="448"/>
        <v>13</v>
      </c>
    </row>
    <row r="3157" spans="1:23" ht="45" x14ac:dyDescent="0.25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f t="shared" si="449"/>
        <v>41263.290798611109</v>
      </c>
      <c r="K3157">
        <v>1353412725</v>
      </c>
      <c r="L3157" s="14">
        <f t="shared" si="441"/>
        <v>41233.290798611109</v>
      </c>
      <c r="M3157" s="13">
        <f t="shared" si="442"/>
        <v>2012</v>
      </c>
      <c r="N3157" t="b">
        <v>1</v>
      </c>
      <c r="O3157">
        <v>302</v>
      </c>
      <c r="P3157" t="b">
        <v>1</v>
      </c>
      <c r="Q3157" t="s">
        <v>8270</v>
      </c>
      <c r="R3157" s="6">
        <f t="shared" si="443"/>
        <v>0.88504599999999989</v>
      </c>
      <c r="S3157" s="10">
        <f t="shared" si="444"/>
        <v>31.209370860927152</v>
      </c>
      <c r="T3157" t="str">
        <f t="shared" si="445"/>
        <v>theater/</v>
      </c>
      <c r="U3157" t="str">
        <f t="shared" si="446"/>
        <v>plays</v>
      </c>
      <c r="V3157">
        <f t="shared" si="447"/>
        <v>8</v>
      </c>
      <c r="W3157">
        <f t="shared" si="448"/>
        <v>13</v>
      </c>
    </row>
    <row r="3158" spans="1:23" ht="45" x14ac:dyDescent="0.25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f t="shared" si="449"/>
        <v>41061.744722222218</v>
      </c>
      <c r="K3158">
        <v>1335567144</v>
      </c>
      <c r="L3158" s="14">
        <f t="shared" si="441"/>
        <v>41026.744722222218</v>
      </c>
      <c r="M3158" s="13">
        <f t="shared" si="442"/>
        <v>2012</v>
      </c>
      <c r="N3158" t="b">
        <v>1</v>
      </c>
      <c r="O3158">
        <v>89</v>
      </c>
      <c r="P3158" t="b">
        <v>1</v>
      </c>
      <c r="Q3158" t="s">
        <v>8270</v>
      </c>
      <c r="R3158" s="6">
        <f t="shared" si="443"/>
        <v>1.8181818181818181E-2</v>
      </c>
      <c r="S3158" s="10">
        <f t="shared" si="444"/>
        <v>62.921348314606739</v>
      </c>
      <c r="T3158" t="str">
        <f t="shared" si="445"/>
        <v>theater/</v>
      </c>
      <c r="U3158" t="str">
        <f t="shared" si="446"/>
        <v>plays</v>
      </c>
      <c r="V3158">
        <f t="shared" si="447"/>
        <v>8</v>
      </c>
      <c r="W3158">
        <f t="shared" si="448"/>
        <v>13</v>
      </c>
    </row>
    <row r="3159" spans="1:23" x14ac:dyDescent="0.25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f t="shared" si="449"/>
        <v>41839</v>
      </c>
      <c r="K3159">
        <v>1404932105</v>
      </c>
      <c r="L3159" s="14">
        <f t="shared" si="441"/>
        <v>41829.579918981479</v>
      </c>
      <c r="M3159" s="13">
        <f t="shared" si="442"/>
        <v>2014</v>
      </c>
      <c r="N3159" t="b">
        <v>1</v>
      </c>
      <c r="O3159">
        <v>41</v>
      </c>
      <c r="P3159" t="b">
        <v>1</v>
      </c>
      <c r="Q3159" t="s">
        <v>8270</v>
      </c>
      <c r="R3159" s="6">
        <f t="shared" si="443"/>
        <v>0.01</v>
      </c>
      <c r="S3159" s="10">
        <f t="shared" si="444"/>
        <v>98.536585365853654</v>
      </c>
      <c r="T3159" t="str">
        <f t="shared" si="445"/>
        <v>theater/</v>
      </c>
      <c r="U3159" t="str">
        <f t="shared" si="446"/>
        <v>plays</v>
      </c>
      <c r="V3159">
        <f t="shared" si="447"/>
        <v>8</v>
      </c>
      <c r="W3159">
        <f t="shared" si="448"/>
        <v>13</v>
      </c>
    </row>
    <row r="3160" spans="1:23" x14ac:dyDescent="0.25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f t="shared" si="449"/>
        <v>41477.631388888891</v>
      </c>
      <c r="K3160">
        <v>1371931752</v>
      </c>
      <c r="L3160" s="14">
        <f t="shared" si="441"/>
        <v>41447.631388888891</v>
      </c>
      <c r="M3160" s="13">
        <f t="shared" si="442"/>
        <v>2013</v>
      </c>
      <c r="N3160" t="b">
        <v>1</v>
      </c>
      <c r="O3160">
        <v>69</v>
      </c>
      <c r="P3160" t="b">
        <v>1</v>
      </c>
      <c r="Q3160" t="s">
        <v>8270</v>
      </c>
      <c r="R3160" s="6">
        <f t="shared" si="443"/>
        <v>0.14000000000000001</v>
      </c>
      <c r="S3160" s="10">
        <f t="shared" si="444"/>
        <v>82.608695652173907</v>
      </c>
      <c r="T3160" t="str">
        <f t="shared" si="445"/>
        <v>theater/</v>
      </c>
      <c r="U3160" t="str">
        <f t="shared" si="446"/>
        <v>plays</v>
      </c>
      <c r="V3160">
        <f t="shared" si="447"/>
        <v>8</v>
      </c>
      <c r="W3160">
        <f t="shared" si="448"/>
        <v>13</v>
      </c>
    </row>
    <row r="3161" spans="1:23" ht="30" x14ac:dyDescent="0.25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f t="shared" si="449"/>
        <v>40926.75</v>
      </c>
      <c r="K3161">
        <v>1323221761</v>
      </c>
      <c r="L3161" s="14">
        <f t="shared" si="441"/>
        <v>40883.858344907407</v>
      </c>
      <c r="M3161" s="13">
        <f t="shared" si="442"/>
        <v>2011</v>
      </c>
      <c r="N3161" t="b">
        <v>1</v>
      </c>
      <c r="O3161">
        <v>52</v>
      </c>
      <c r="P3161" t="b">
        <v>1</v>
      </c>
      <c r="Q3161" t="s">
        <v>8270</v>
      </c>
      <c r="R3161" s="6">
        <f t="shared" si="443"/>
        <v>0.33481333333333335</v>
      </c>
      <c r="S3161" s="10">
        <f t="shared" si="444"/>
        <v>38.504230769230773</v>
      </c>
      <c r="T3161" t="str">
        <f t="shared" si="445"/>
        <v>theater/</v>
      </c>
      <c r="U3161" t="str">
        <f t="shared" si="446"/>
        <v>plays</v>
      </c>
      <c r="V3161">
        <f t="shared" si="447"/>
        <v>8</v>
      </c>
      <c r="W3161">
        <f t="shared" si="448"/>
        <v>13</v>
      </c>
    </row>
    <row r="3162" spans="1:23" ht="45" x14ac:dyDescent="0.25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f t="shared" si="449"/>
        <v>41863.999305555553</v>
      </c>
      <c r="K3162">
        <v>1405923687</v>
      </c>
      <c r="L3162" s="14">
        <f t="shared" si="441"/>
        <v>41841.056562499994</v>
      </c>
      <c r="M3162" s="13">
        <f t="shared" si="442"/>
        <v>2014</v>
      </c>
      <c r="N3162" t="b">
        <v>1</v>
      </c>
      <c r="O3162">
        <v>57</v>
      </c>
      <c r="P3162" t="b">
        <v>1</v>
      </c>
      <c r="Q3162" t="s">
        <v>8270</v>
      </c>
      <c r="R3162" s="6">
        <f t="shared" si="443"/>
        <v>1.5333333333333332E-2</v>
      </c>
      <c r="S3162" s="10">
        <f t="shared" si="444"/>
        <v>80.15789473684211</v>
      </c>
      <c r="T3162" t="str">
        <f t="shared" si="445"/>
        <v>theater/</v>
      </c>
      <c r="U3162" t="str">
        <f t="shared" si="446"/>
        <v>plays</v>
      </c>
      <c r="V3162">
        <f t="shared" si="447"/>
        <v>8</v>
      </c>
      <c r="W3162">
        <f t="shared" si="448"/>
        <v>13</v>
      </c>
    </row>
    <row r="3163" spans="1:23" ht="45" x14ac:dyDescent="0.25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f t="shared" si="449"/>
        <v>41927.327800925923</v>
      </c>
      <c r="K3163">
        <v>1410785522</v>
      </c>
      <c r="L3163" s="14">
        <f t="shared" si="441"/>
        <v>41897.327800925923</v>
      </c>
      <c r="M3163" s="13">
        <f t="shared" si="442"/>
        <v>2014</v>
      </c>
      <c r="N3163" t="b">
        <v>1</v>
      </c>
      <c r="O3163">
        <v>74</v>
      </c>
      <c r="P3163" t="b">
        <v>1</v>
      </c>
      <c r="Q3163" t="s">
        <v>8270</v>
      </c>
      <c r="R3163" s="6">
        <f t="shared" si="443"/>
        <v>5.0999999999999997E-2</v>
      </c>
      <c r="S3163" s="10">
        <f t="shared" si="444"/>
        <v>28.405405405405407</v>
      </c>
      <c r="T3163" t="str">
        <f t="shared" si="445"/>
        <v>theater/</v>
      </c>
      <c r="U3163" t="str">
        <f t="shared" si="446"/>
        <v>plays</v>
      </c>
      <c r="V3163">
        <f t="shared" si="447"/>
        <v>8</v>
      </c>
      <c r="W3163">
        <f t="shared" si="448"/>
        <v>13</v>
      </c>
    </row>
    <row r="3164" spans="1:23" ht="45" x14ac:dyDescent="0.25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f t="shared" si="449"/>
        <v>41826.875</v>
      </c>
      <c r="K3164">
        <v>1402331262</v>
      </c>
      <c r="L3164" s="14">
        <f t="shared" si="441"/>
        <v>41799.47756944444</v>
      </c>
      <c r="M3164" s="13">
        <f t="shared" si="442"/>
        <v>2014</v>
      </c>
      <c r="N3164" t="b">
        <v>1</v>
      </c>
      <c r="O3164">
        <v>63</v>
      </c>
      <c r="P3164" t="b">
        <v>1</v>
      </c>
      <c r="Q3164" t="s">
        <v>8270</v>
      </c>
      <c r="R3164" s="6">
        <f t="shared" si="443"/>
        <v>0.27150000000000002</v>
      </c>
      <c r="S3164" s="10">
        <f t="shared" si="444"/>
        <v>80.730158730158735</v>
      </c>
      <c r="T3164" t="str">
        <f t="shared" si="445"/>
        <v>theater/</v>
      </c>
      <c r="U3164" t="str">
        <f t="shared" si="446"/>
        <v>plays</v>
      </c>
      <c r="V3164">
        <f t="shared" si="447"/>
        <v>8</v>
      </c>
      <c r="W3164">
        <f t="shared" si="448"/>
        <v>13</v>
      </c>
    </row>
    <row r="3165" spans="1:23" ht="45" x14ac:dyDescent="0.25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f t="shared" si="449"/>
        <v>41805.545428240737</v>
      </c>
      <c r="K3165">
        <v>1400263525</v>
      </c>
      <c r="L3165" s="14">
        <f t="shared" si="441"/>
        <v>41775.545428240737</v>
      </c>
      <c r="M3165" s="13">
        <f t="shared" si="442"/>
        <v>2014</v>
      </c>
      <c r="N3165" t="b">
        <v>1</v>
      </c>
      <c r="O3165">
        <v>72</v>
      </c>
      <c r="P3165" t="b">
        <v>1</v>
      </c>
      <c r="Q3165" t="s">
        <v>8270</v>
      </c>
      <c r="R3165" s="6">
        <f t="shared" si="443"/>
        <v>0.11153846153846154</v>
      </c>
      <c r="S3165" s="10">
        <f t="shared" si="444"/>
        <v>200.69444444444446</v>
      </c>
      <c r="T3165" t="str">
        <f t="shared" si="445"/>
        <v>theater/</v>
      </c>
      <c r="U3165" t="str">
        <f t="shared" si="446"/>
        <v>plays</v>
      </c>
      <c r="V3165">
        <f t="shared" si="447"/>
        <v>8</v>
      </c>
      <c r="W3165">
        <f t="shared" si="448"/>
        <v>13</v>
      </c>
    </row>
    <row r="3166" spans="1:23" ht="45" x14ac:dyDescent="0.25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f t="shared" si="449"/>
        <v>41799.597395833327</v>
      </c>
      <c r="K3166">
        <v>1399490415</v>
      </c>
      <c r="L3166" s="14">
        <f t="shared" si="441"/>
        <v>41766.597395833327</v>
      </c>
      <c r="M3166" s="13">
        <f t="shared" si="442"/>
        <v>2014</v>
      </c>
      <c r="N3166" t="b">
        <v>1</v>
      </c>
      <c r="O3166">
        <v>71</v>
      </c>
      <c r="P3166" t="b">
        <v>1</v>
      </c>
      <c r="Q3166" t="s">
        <v>8270</v>
      </c>
      <c r="R3166" s="6">
        <f t="shared" si="443"/>
        <v>6.7599999999999993E-2</v>
      </c>
      <c r="S3166" s="10">
        <f t="shared" si="444"/>
        <v>37.591549295774648</v>
      </c>
      <c r="T3166" t="str">
        <f t="shared" si="445"/>
        <v>theater/</v>
      </c>
      <c r="U3166" t="str">
        <f t="shared" si="446"/>
        <v>plays</v>
      </c>
      <c r="V3166">
        <f t="shared" si="447"/>
        <v>8</v>
      </c>
      <c r="W3166">
        <f t="shared" si="448"/>
        <v>13</v>
      </c>
    </row>
    <row r="3167" spans="1:23" ht="45" x14ac:dyDescent="0.25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f t="shared" si="449"/>
        <v>40665.957638888889</v>
      </c>
      <c r="K3167">
        <v>1302493760</v>
      </c>
      <c r="L3167" s="14">
        <f t="shared" si="441"/>
        <v>40643.950925925921</v>
      </c>
      <c r="M3167" s="13">
        <f t="shared" si="442"/>
        <v>2011</v>
      </c>
      <c r="N3167" t="b">
        <v>1</v>
      </c>
      <c r="O3167">
        <v>21</v>
      </c>
      <c r="P3167" t="b">
        <v>1</v>
      </c>
      <c r="Q3167" t="s">
        <v>8270</v>
      </c>
      <c r="R3167" s="6">
        <f t="shared" si="443"/>
        <v>0.62666666666666671</v>
      </c>
      <c r="S3167" s="10">
        <f t="shared" si="444"/>
        <v>58.095238095238095</v>
      </c>
      <c r="T3167" t="str">
        <f t="shared" si="445"/>
        <v>theater/</v>
      </c>
      <c r="U3167" t="str">
        <f t="shared" si="446"/>
        <v>plays</v>
      </c>
      <c r="V3167">
        <f t="shared" si="447"/>
        <v>8</v>
      </c>
      <c r="W3167">
        <f t="shared" si="448"/>
        <v>13</v>
      </c>
    </row>
    <row r="3168" spans="1:23" ht="45" x14ac:dyDescent="0.25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f t="shared" si="449"/>
        <v>41969.124305555553</v>
      </c>
      <c r="K3168">
        <v>1414514153</v>
      </c>
      <c r="L3168" s="14">
        <f t="shared" si="441"/>
        <v>41940.483252314814</v>
      </c>
      <c r="M3168" s="13">
        <f t="shared" si="442"/>
        <v>2014</v>
      </c>
      <c r="N3168" t="b">
        <v>1</v>
      </c>
      <c r="O3168">
        <v>930</v>
      </c>
      <c r="P3168" t="b">
        <v>1</v>
      </c>
      <c r="Q3168" t="s">
        <v>8270</v>
      </c>
      <c r="R3168" s="6">
        <f t="shared" si="443"/>
        <v>0.60228085714285717</v>
      </c>
      <c r="S3168" s="10">
        <f t="shared" si="444"/>
        <v>60.300892473118282</v>
      </c>
      <c r="T3168" t="str">
        <f t="shared" si="445"/>
        <v>theater/</v>
      </c>
      <c r="U3168" t="str">
        <f t="shared" si="446"/>
        <v>plays</v>
      </c>
      <c r="V3168">
        <f t="shared" si="447"/>
        <v>8</v>
      </c>
      <c r="W3168">
        <f t="shared" si="448"/>
        <v>13</v>
      </c>
    </row>
    <row r="3169" spans="1:23" ht="30" x14ac:dyDescent="0.25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f t="shared" si="449"/>
        <v>41852.967372685183</v>
      </c>
      <c r="K3169">
        <v>1405743181</v>
      </c>
      <c r="L3169" s="14">
        <f t="shared" si="441"/>
        <v>41838.967372685183</v>
      </c>
      <c r="M3169" s="13">
        <f t="shared" si="442"/>
        <v>2014</v>
      </c>
      <c r="N3169" t="b">
        <v>1</v>
      </c>
      <c r="O3169">
        <v>55</v>
      </c>
      <c r="P3169" t="b">
        <v>1</v>
      </c>
      <c r="Q3169" t="s">
        <v>8270</v>
      </c>
      <c r="R3169" s="6">
        <f t="shared" si="443"/>
        <v>0.16166666666666665</v>
      </c>
      <c r="S3169" s="10">
        <f t="shared" si="444"/>
        <v>63.363636363636367</v>
      </c>
      <c r="T3169" t="str">
        <f t="shared" si="445"/>
        <v>theater/</v>
      </c>
      <c r="U3169" t="str">
        <f t="shared" si="446"/>
        <v>plays</v>
      </c>
      <c r="V3169">
        <f t="shared" si="447"/>
        <v>8</v>
      </c>
      <c r="W3169">
        <f t="shared" si="448"/>
        <v>13</v>
      </c>
    </row>
    <row r="3170" spans="1:23" ht="45" x14ac:dyDescent="0.25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f t="shared" si="449"/>
        <v>41803.708333333328</v>
      </c>
      <c r="K3170">
        <v>1399948353</v>
      </c>
      <c r="L3170" s="14">
        <f t="shared" si="441"/>
        <v>41771.897604166668</v>
      </c>
      <c r="M3170" s="13">
        <f t="shared" si="442"/>
        <v>2014</v>
      </c>
      <c r="N3170" t="b">
        <v>1</v>
      </c>
      <c r="O3170">
        <v>61</v>
      </c>
      <c r="P3170" t="b">
        <v>1</v>
      </c>
      <c r="Q3170" t="s">
        <v>8270</v>
      </c>
      <c r="R3170" s="6">
        <f t="shared" si="443"/>
        <v>0.24199999999999999</v>
      </c>
      <c r="S3170" s="10">
        <f t="shared" si="444"/>
        <v>50.901639344262293</v>
      </c>
      <c r="T3170" t="str">
        <f t="shared" si="445"/>
        <v>theater/</v>
      </c>
      <c r="U3170" t="str">
        <f t="shared" si="446"/>
        <v>plays</v>
      </c>
      <c r="V3170">
        <f t="shared" si="447"/>
        <v>8</v>
      </c>
      <c r="W3170">
        <f t="shared" si="448"/>
        <v>13</v>
      </c>
    </row>
    <row r="3171" spans="1:23" ht="30" x14ac:dyDescent="0.25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f t="shared" si="449"/>
        <v>41620.999305555553</v>
      </c>
      <c r="K3171">
        <v>1384364561</v>
      </c>
      <c r="L3171" s="14">
        <f t="shared" si="441"/>
        <v>41591.529641203699</v>
      </c>
      <c r="M3171" s="13">
        <f t="shared" si="442"/>
        <v>2013</v>
      </c>
      <c r="N3171" t="b">
        <v>1</v>
      </c>
      <c r="O3171">
        <v>82</v>
      </c>
      <c r="P3171" t="b">
        <v>1</v>
      </c>
      <c r="Q3171" t="s">
        <v>8270</v>
      </c>
      <c r="R3171" s="6">
        <f t="shared" si="443"/>
        <v>3.0124999999999999E-2</v>
      </c>
      <c r="S3171" s="10">
        <f t="shared" si="444"/>
        <v>100.5</v>
      </c>
      <c r="T3171" t="str">
        <f t="shared" si="445"/>
        <v>theater/</v>
      </c>
      <c r="U3171" t="str">
        <f t="shared" si="446"/>
        <v>plays</v>
      </c>
      <c r="V3171">
        <f t="shared" si="447"/>
        <v>8</v>
      </c>
      <c r="W3171">
        <f t="shared" si="448"/>
        <v>13</v>
      </c>
    </row>
    <row r="3172" spans="1:23" ht="30" x14ac:dyDescent="0.25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f t="shared" si="449"/>
        <v>41821.958333333328</v>
      </c>
      <c r="K3172">
        <v>1401414944</v>
      </c>
      <c r="L3172" s="14">
        <f t="shared" si="441"/>
        <v>41788.872037037036</v>
      </c>
      <c r="M3172" s="13">
        <f t="shared" si="442"/>
        <v>2014</v>
      </c>
      <c r="N3172" t="b">
        <v>1</v>
      </c>
      <c r="O3172">
        <v>71</v>
      </c>
      <c r="P3172" t="b">
        <v>1</v>
      </c>
      <c r="Q3172" t="s">
        <v>8270</v>
      </c>
      <c r="R3172" s="6">
        <f t="shared" si="443"/>
        <v>0.1225</v>
      </c>
      <c r="S3172" s="10">
        <f t="shared" si="444"/>
        <v>31.619718309859156</v>
      </c>
      <c r="T3172" t="str">
        <f t="shared" si="445"/>
        <v>theater/</v>
      </c>
      <c r="U3172" t="str">
        <f t="shared" si="446"/>
        <v>plays</v>
      </c>
      <c r="V3172">
        <f t="shared" si="447"/>
        <v>8</v>
      </c>
      <c r="W3172">
        <f t="shared" si="448"/>
        <v>13</v>
      </c>
    </row>
    <row r="3173" spans="1:23" ht="45" x14ac:dyDescent="0.25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f t="shared" si="449"/>
        <v>42496.399976851848</v>
      </c>
      <c r="K3173">
        <v>1459953358</v>
      </c>
      <c r="L3173" s="14">
        <f t="shared" si="441"/>
        <v>42466.399976851848</v>
      </c>
      <c r="M3173" s="13">
        <f t="shared" si="442"/>
        <v>2016</v>
      </c>
      <c r="N3173" t="b">
        <v>1</v>
      </c>
      <c r="O3173">
        <v>117</v>
      </c>
      <c r="P3173" t="b">
        <v>1</v>
      </c>
      <c r="Q3173" t="s">
        <v>8270</v>
      </c>
      <c r="R3173" s="6">
        <f t="shared" si="443"/>
        <v>8.8142857142857148E-2</v>
      </c>
      <c r="S3173" s="10">
        <f t="shared" si="444"/>
        <v>65.102564102564102</v>
      </c>
      <c r="T3173" t="str">
        <f t="shared" si="445"/>
        <v>theater/</v>
      </c>
      <c r="U3173" t="str">
        <f t="shared" si="446"/>
        <v>plays</v>
      </c>
      <c r="V3173">
        <f t="shared" si="447"/>
        <v>8</v>
      </c>
      <c r="W3173">
        <f t="shared" si="448"/>
        <v>13</v>
      </c>
    </row>
    <row r="3174" spans="1:23" ht="45" x14ac:dyDescent="0.25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f t="shared" si="449"/>
        <v>40953.521620370368</v>
      </c>
      <c r="K3174">
        <v>1326648668</v>
      </c>
      <c r="L3174" s="14">
        <f t="shared" si="441"/>
        <v>40923.521620370368</v>
      </c>
      <c r="M3174" s="13">
        <f t="shared" si="442"/>
        <v>2012</v>
      </c>
      <c r="N3174" t="b">
        <v>1</v>
      </c>
      <c r="O3174">
        <v>29</v>
      </c>
      <c r="P3174" t="b">
        <v>1</v>
      </c>
      <c r="Q3174" t="s">
        <v>8270</v>
      </c>
      <c r="R3174" s="6">
        <f t="shared" si="443"/>
        <v>0.15</v>
      </c>
      <c r="S3174" s="10">
        <f t="shared" si="444"/>
        <v>79.310344827586206</v>
      </c>
      <c r="T3174" t="str">
        <f t="shared" si="445"/>
        <v>theater/</v>
      </c>
      <c r="U3174" t="str">
        <f t="shared" si="446"/>
        <v>plays</v>
      </c>
      <c r="V3174">
        <f t="shared" si="447"/>
        <v>8</v>
      </c>
      <c r="W3174">
        <f t="shared" si="448"/>
        <v>13</v>
      </c>
    </row>
    <row r="3175" spans="1:23" ht="45" x14ac:dyDescent="0.25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f t="shared" si="449"/>
        <v>41908.670046296298</v>
      </c>
      <c r="K3175">
        <v>1409173492</v>
      </c>
      <c r="L3175" s="14">
        <f t="shared" si="441"/>
        <v>41878.670046296298</v>
      </c>
      <c r="M3175" s="13">
        <f t="shared" si="442"/>
        <v>2014</v>
      </c>
      <c r="N3175" t="b">
        <v>1</v>
      </c>
      <c r="O3175">
        <v>74</v>
      </c>
      <c r="P3175" t="b">
        <v>1</v>
      </c>
      <c r="Q3175" t="s">
        <v>8270</v>
      </c>
      <c r="R3175" s="6">
        <f t="shared" si="443"/>
        <v>0.03</v>
      </c>
      <c r="S3175" s="10">
        <f t="shared" si="444"/>
        <v>139.18918918918919</v>
      </c>
      <c r="T3175" t="str">
        <f t="shared" si="445"/>
        <v>theater/</v>
      </c>
      <c r="U3175" t="str">
        <f t="shared" si="446"/>
        <v>plays</v>
      </c>
      <c r="V3175">
        <f t="shared" si="447"/>
        <v>8</v>
      </c>
      <c r="W3175">
        <f t="shared" si="448"/>
        <v>13</v>
      </c>
    </row>
    <row r="3176" spans="1:23" ht="45" x14ac:dyDescent="0.25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f t="shared" si="449"/>
        <v>41876.656342592592</v>
      </c>
      <c r="K3176">
        <v>1407789908</v>
      </c>
      <c r="L3176" s="14">
        <f t="shared" si="441"/>
        <v>41862.656342592592</v>
      </c>
      <c r="M3176" s="13">
        <f t="shared" si="442"/>
        <v>2014</v>
      </c>
      <c r="N3176" t="b">
        <v>1</v>
      </c>
      <c r="O3176">
        <v>23</v>
      </c>
      <c r="P3176" t="b">
        <v>1</v>
      </c>
      <c r="Q3176" t="s">
        <v>8270</v>
      </c>
      <c r="R3176" s="6">
        <f t="shared" si="443"/>
        <v>1.1333333333333334E-2</v>
      </c>
      <c r="S3176" s="10">
        <f t="shared" si="444"/>
        <v>131.91304347826087</v>
      </c>
      <c r="T3176" t="str">
        <f t="shared" si="445"/>
        <v>theater/</v>
      </c>
      <c r="U3176" t="str">
        <f t="shared" si="446"/>
        <v>plays</v>
      </c>
      <c r="V3176">
        <f t="shared" si="447"/>
        <v>8</v>
      </c>
      <c r="W3176">
        <f t="shared" si="448"/>
        <v>13</v>
      </c>
    </row>
    <row r="3177" spans="1:23" ht="45" x14ac:dyDescent="0.25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f t="shared" si="449"/>
        <v>40591.678553240738</v>
      </c>
      <c r="K3177">
        <v>1292793427</v>
      </c>
      <c r="L3177" s="14">
        <f t="shared" si="441"/>
        <v>40531.678553240738</v>
      </c>
      <c r="M3177" s="13">
        <f t="shared" si="442"/>
        <v>2010</v>
      </c>
      <c r="N3177" t="b">
        <v>1</v>
      </c>
      <c r="O3177">
        <v>60</v>
      </c>
      <c r="P3177" t="b">
        <v>1</v>
      </c>
      <c r="Q3177" t="s">
        <v>8270</v>
      </c>
      <c r="R3177" s="6">
        <f t="shared" si="443"/>
        <v>9.5600000000000004E-2</v>
      </c>
      <c r="S3177" s="10">
        <f t="shared" si="444"/>
        <v>91.3</v>
      </c>
      <c r="T3177" t="str">
        <f t="shared" si="445"/>
        <v>theater/</v>
      </c>
      <c r="U3177" t="str">
        <f t="shared" si="446"/>
        <v>plays</v>
      </c>
      <c r="V3177">
        <f t="shared" si="447"/>
        <v>8</v>
      </c>
      <c r="W3177">
        <f t="shared" si="448"/>
        <v>13</v>
      </c>
    </row>
    <row r="3178" spans="1:23" ht="45" x14ac:dyDescent="0.25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f t="shared" si="449"/>
        <v>41504.416666666664</v>
      </c>
      <c r="K3178">
        <v>1374531631</v>
      </c>
      <c r="L3178" s="14">
        <f t="shared" si="441"/>
        <v>41477.722581018512</v>
      </c>
      <c r="M3178" s="13">
        <f t="shared" si="442"/>
        <v>2013</v>
      </c>
      <c r="N3178" t="b">
        <v>1</v>
      </c>
      <c r="O3178">
        <v>55</v>
      </c>
      <c r="P3178" t="b">
        <v>1</v>
      </c>
      <c r="Q3178" t="s">
        <v>8270</v>
      </c>
      <c r="R3178" s="6">
        <f t="shared" si="443"/>
        <v>0.14842105263157895</v>
      </c>
      <c r="S3178" s="10">
        <f t="shared" si="444"/>
        <v>39.672727272727272</v>
      </c>
      <c r="T3178" t="str">
        <f t="shared" si="445"/>
        <v>theater/</v>
      </c>
      <c r="U3178" t="str">
        <f t="shared" si="446"/>
        <v>plays</v>
      </c>
      <c r="V3178">
        <f t="shared" si="447"/>
        <v>8</v>
      </c>
      <c r="W3178">
        <f t="shared" si="448"/>
        <v>13</v>
      </c>
    </row>
    <row r="3179" spans="1:23" ht="45" x14ac:dyDescent="0.25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f t="shared" si="449"/>
        <v>41811.458437499998</v>
      </c>
      <c r="K3179">
        <v>1400774409</v>
      </c>
      <c r="L3179" s="14">
        <f t="shared" si="441"/>
        <v>41781.458437499998</v>
      </c>
      <c r="M3179" s="13">
        <f t="shared" si="442"/>
        <v>2014</v>
      </c>
      <c r="N3179" t="b">
        <v>1</v>
      </c>
      <c r="O3179">
        <v>51</v>
      </c>
      <c r="P3179" t="b">
        <v>1</v>
      </c>
      <c r="Q3179" t="s">
        <v>8270</v>
      </c>
      <c r="R3179" s="6">
        <f t="shared" si="443"/>
        <v>0.17399999999999999</v>
      </c>
      <c r="S3179" s="10">
        <f t="shared" si="444"/>
        <v>57.549019607843135</v>
      </c>
      <c r="T3179" t="str">
        <f t="shared" si="445"/>
        <v>theater/</v>
      </c>
      <c r="U3179" t="str">
        <f t="shared" si="446"/>
        <v>plays</v>
      </c>
      <c r="V3179">
        <f t="shared" si="447"/>
        <v>8</v>
      </c>
      <c r="W3179">
        <f t="shared" si="448"/>
        <v>13</v>
      </c>
    </row>
    <row r="3180" spans="1:23" ht="45" x14ac:dyDescent="0.25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f t="shared" si="449"/>
        <v>41836.396701388883</v>
      </c>
      <c r="K3180">
        <v>1402929075</v>
      </c>
      <c r="L3180" s="14">
        <f t="shared" si="441"/>
        <v>41806.396701388883</v>
      </c>
      <c r="M3180" s="13">
        <f t="shared" si="442"/>
        <v>2014</v>
      </c>
      <c r="N3180" t="b">
        <v>1</v>
      </c>
      <c r="O3180">
        <v>78</v>
      </c>
      <c r="P3180" t="b">
        <v>1</v>
      </c>
      <c r="Q3180" t="s">
        <v>8270</v>
      </c>
      <c r="R3180" s="6">
        <f t="shared" si="443"/>
        <v>0.71733333333333338</v>
      </c>
      <c r="S3180" s="10">
        <f t="shared" si="444"/>
        <v>33.025641025641029</v>
      </c>
      <c r="T3180" t="str">
        <f t="shared" si="445"/>
        <v>theater/</v>
      </c>
      <c r="U3180" t="str">
        <f t="shared" si="446"/>
        <v>plays</v>
      </c>
      <c r="V3180">
        <f t="shared" si="447"/>
        <v>8</v>
      </c>
      <c r="W3180">
        <f t="shared" si="448"/>
        <v>13</v>
      </c>
    </row>
    <row r="3181" spans="1:23" ht="30" x14ac:dyDescent="0.25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f t="shared" si="449"/>
        <v>41400.49387731481</v>
      </c>
      <c r="K3181">
        <v>1365699071</v>
      </c>
      <c r="L3181" s="14">
        <f t="shared" si="441"/>
        <v>41375.49387731481</v>
      </c>
      <c r="M3181" s="13">
        <f t="shared" si="442"/>
        <v>2013</v>
      </c>
      <c r="N3181" t="b">
        <v>1</v>
      </c>
      <c r="O3181">
        <v>62</v>
      </c>
      <c r="P3181" t="b">
        <v>1</v>
      </c>
      <c r="Q3181" t="s">
        <v>8270</v>
      </c>
      <c r="R3181" s="6">
        <f t="shared" si="443"/>
        <v>0.14162380952380946</v>
      </c>
      <c r="S3181" s="10">
        <f t="shared" si="444"/>
        <v>77.335806451612896</v>
      </c>
      <c r="T3181" t="str">
        <f t="shared" si="445"/>
        <v>theater/</v>
      </c>
      <c r="U3181" t="str">
        <f t="shared" si="446"/>
        <v>plays</v>
      </c>
      <c r="V3181">
        <f t="shared" si="447"/>
        <v>8</v>
      </c>
      <c r="W3181">
        <f t="shared" si="448"/>
        <v>13</v>
      </c>
    </row>
    <row r="3182" spans="1:23" ht="45" x14ac:dyDescent="0.25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f t="shared" si="449"/>
        <v>41810.204270833332</v>
      </c>
      <c r="K3182">
        <v>1400666049</v>
      </c>
      <c r="L3182" s="14">
        <f t="shared" si="441"/>
        <v>41780.204270833332</v>
      </c>
      <c r="M3182" s="13">
        <f t="shared" si="442"/>
        <v>2014</v>
      </c>
      <c r="N3182" t="b">
        <v>1</v>
      </c>
      <c r="O3182">
        <v>45</v>
      </c>
      <c r="P3182" t="b">
        <v>1</v>
      </c>
      <c r="Q3182" t="s">
        <v>8270</v>
      </c>
      <c r="R3182" s="6">
        <f t="shared" si="443"/>
        <v>0.19750000000000001</v>
      </c>
      <c r="S3182" s="10">
        <f t="shared" si="444"/>
        <v>31.933333333333334</v>
      </c>
      <c r="T3182" t="str">
        <f t="shared" si="445"/>
        <v>theater/</v>
      </c>
      <c r="U3182" t="str">
        <f t="shared" si="446"/>
        <v>plays</v>
      </c>
      <c r="V3182">
        <f t="shared" si="447"/>
        <v>8</v>
      </c>
      <c r="W3182">
        <f t="shared" si="448"/>
        <v>13</v>
      </c>
    </row>
    <row r="3183" spans="1:23" ht="45" x14ac:dyDescent="0.25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f t="shared" si="449"/>
        <v>41805.458333333328</v>
      </c>
      <c r="K3183">
        <v>1400570787</v>
      </c>
      <c r="L3183" s="14">
        <f t="shared" si="441"/>
        <v>41779.101701388885</v>
      </c>
      <c r="M3183" s="13">
        <f t="shared" si="442"/>
        <v>2014</v>
      </c>
      <c r="N3183" t="b">
        <v>1</v>
      </c>
      <c r="O3183">
        <v>15</v>
      </c>
      <c r="P3183" t="b">
        <v>1</v>
      </c>
      <c r="Q3183" t="s">
        <v>8270</v>
      </c>
      <c r="R3183" s="6">
        <f t="shared" si="443"/>
        <v>0.09</v>
      </c>
      <c r="S3183" s="10">
        <f t="shared" si="444"/>
        <v>36.333333333333336</v>
      </c>
      <c r="T3183" t="str">
        <f t="shared" si="445"/>
        <v>theater/</v>
      </c>
      <c r="U3183" t="str">
        <f t="shared" si="446"/>
        <v>plays</v>
      </c>
      <c r="V3183">
        <f t="shared" si="447"/>
        <v>8</v>
      </c>
      <c r="W3183">
        <f t="shared" si="448"/>
        <v>13</v>
      </c>
    </row>
    <row r="3184" spans="1:23" ht="60" x14ac:dyDescent="0.25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f t="shared" si="449"/>
        <v>40939.5</v>
      </c>
      <c r="K3184">
        <v>1323211621</v>
      </c>
      <c r="L3184" s="14">
        <f t="shared" si="441"/>
        <v>40883.740983796291</v>
      </c>
      <c r="M3184" s="13">
        <f t="shared" si="442"/>
        <v>2011</v>
      </c>
      <c r="N3184" t="b">
        <v>1</v>
      </c>
      <c r="O3184">
        <v>151</v>
      </c>
      <c r="P3184" t="b">
        <v>1</v>
      </c>
      <c r="Q3184" t="s">
        <v>8270</v>
      </c>
      <c r="R3184" s="6">
        <f t="shared" si="443"/>
        <v>8.8571428571428568E-3</v>
      </c>
      <c r="S3184" s="10">
        <f t="shared" si="444"/>
        <v>46.768211920529801</v>
      </c>
      <c r="T3184" t="str">
        <f t="shared" si="445"/>
        <v>theater/</v>
      </c>
      <c r="U3184" t="str">
        <f t="shared" si="446"/>
        <v>plays</v>
      </c>
      <c r="V3184">
        <f t="shared" si="447"/>
        <v>8</v>
      </c>
      <c r="W3184">
        <f t="shared" si="448"/>
        <v>13</v>
      </c>
    </row>
    <row r="3185" spans="1:23" ht="45" x14ac:dyDescent="0.25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f t="shared" si="449"/>
        <v>41509.586446759255</v>
      </c>
      <c r="K3185">
        <v>1375729469</v>
      </c>
      <c r="L3185" s="14">
        <f t="shared" si="441"/>
        <v>41491.586446759255</v>
      </c>
      <c r="M3185" s="13">
        <f t="shared" si="442"/>
        <v>2013</v>
      </c>
      <c r="N3185" t="b">
        <v>1</v>
      </c>
      <c r="O3185">
        <v>68</v>
      </c>
      <c r="P3185" t="b">
        <v>1</v>
      </c>
      <c r="Q3185" t="s">
        <v>8270</v>
      </c>
      <c r="R3185" s="6">
        <f t="shared" si="443"/>
        <v>0.09</v>
      </c>
      <c r="S3185" s="10">
        <f t="shared" si="444"/>
        <v>40.073529411764703</v>
      </c>
      <c r="T3185" t="str">
        <f t="shared" si="445"/>
        <v>theater/</v>
      </c>
      <c r="U3185" t="str">
        <f t="shared" si="446"/>
        <v>plays</v>
      </c>
      <c r="V3185">
        <f t="shared" si="447"/>
        <v>8</v>
      </c>
      <c r="W3185">
        <f t="shared" si="448"/>
        <v>13</v>
      </c>
    </row>
    <row r="3186" spans="1:23" ht="45" x14ac:dyDescent="0.25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f t="shared" si="449"/>
        <v>41821.785081018512</v>
      </c>
      <c r="K3186">
        <v>1401666631</v>
      </c>
      <c r="L3186" s="14">
        <f t="shared" si="441"/>
        <v>41791.785081018512</v>
      </c>
      <c r="M3186" s="13">
        <f t="shared" si="442"/>
        <v>2014</v>
      </c>
      <c r="N3186" t="b">
        <v>1</v>
      </c>
      <c r="O3186">
        <v>46</v>
      </c>
      <c r="P3186" t="b">
        <v>1</v>
      </c>
      <c r="Q3186" t="s">
        <v>8270</v>
      </c>
      <c r="R3186" s="6">
        <f t="shared" si="443"/>
        <v>7.2093023255813959E-2</v>
      </c>
      <c r="S3186" s="10">
        <f t="shared" si="444"/>
        <v>100.21739130434783</v>
      </c>
      <c r="T3186" t="str">
        <f t="shared" si="445"/>
        <v>theater/</v>
      </c>
      <c r="U3186" t="str">
        <f t="shared" si="446"/>
        <v>plays</v>
      </c>
      <c r="V3186">
        <f t="shared" si="447"/>
        <v>8</v>
      </c>
      <c r="W3186">
        <f t="shared" si="448"/>
        <v>13</v>
      </c>
    </row>
    <row r="3187" spans="1:23" ht="45" x14ac:dyDescent="0.25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f t="shared" si="449"/>
        <v>41836.768993055557</v>
      </c>
      <c r="K3187">
        <v>1404948441</v>
      </c>
      <c r="L3187" s="14">
        <f t="shared" si="441"/>
        <v>41829.768993055557</v>
      </c>
      <c r="M3187" s="13">
        <f t="shared" si="442"/>
        <v>2014</v>
      </c>
      <c r="N3187" t="b">
        <v>1</v>
      </c>
      <c r="O3187">
        <v>24</v>
      </c>
      <c r="P3187" t="b">
        <v>1</v>
      </c>
      <c r="Q3187" t="s">
        <v>8270</v>
      </c>
      <c r="R3187" s="6">
        <f t="shared" si="443"/>
        <v>0</v>
      </c>
      <c r="S3187" s="10">
        <f t="shared" si="444"/>
        <v>41.666666666666664</v>
      </c>
      <c r="T3187" t="str">
        <f t="shared" si="445"/>
        <v>theater/</v>
      </c>
      <c r="U3187" t="str">
        <f t="shared" si="446"/>
        <v>plays</v>
      </c>
      <c r="V3187">
        <f t="shared" si="447"/>
        <v>8</v>
      </c>
      <c r="W3187">
        <f t="shared" si="448"/>
        <v>13</v>
      </c>
    </row>
    <row r="3188" spans="1:23" ht="45" x14ac:dyDescent="0.25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f t="shared" si="449"/>
        <v>41898.666666666664</v>
      </c>
      <c r="K3188">
        <v>1408313438</v>
      </c>
      <c r="L3188" s="14">
        <f t="shared" si="441"/>
        <v>41868.715717592589</v>
      </c>
      <c r="M3188" s="13">
        <f t="shared" si="442"/>
        <v>2014</v>
      </c>
      <c r="N3188" t="b">
        <v>1</v>
      </c>
      <c r="O3188">
        <v>70</v>
      </c>
      <c r="P3188" t="b">
        <v>1</v>
      </c>
      <c r="Q3188" t="s">
        <v>8270</v>
      </c>
      <c r="R3188" s="6">
        <f t="shared" si="443"/>
        <v>2.1874999999999999E-2</v>
      </c>
      <c r="S3188" s="10">
        <f t="shared" si="444"/>
        <v>46.714285714285715</v>
      </c>
      <c r="T3188" t="str">
        <f t="shared" si="445"/>
        <v>theater/</v>
      </c>
      <c r="U3188" t="str">
        <f t="shared" si="446"/>
        <v>plays</v>
      </c>
      <c r="V3188">
        <f t="shared" si="447"/>
        <v>8</v>
      </c>
      <c r="W3188">
        <f t="shared" si="448"/>
        <v>13</v>
      </c>
    </row>
    <row r="3189" spans="1:23" ht="45" x14ac:dyDescent="0.25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f t="shared" si="449"/>
        <v>41855.458020833328</v>
      </c>
      <c r="K3189">
        <v>1405439973</v>
      </c>
      <c r="L3189" s="14">
        <f t="shared" si="441"/>
        <v>41835.458020833328</v>
      </c>
      <c r="M3189" s="13">
        <f t="shared" si="442"/>
        <v>2014</v>
      </c>
      <c r="N3189" t="b">
        <v>1</v>
      </c>
      <c r="O3189">
        <v>244</v>
      </c>
      <c r="P3189" t="b">
        <v>1</v>
      </c>
      <c r="Q3189" t="s">
        <v>8270</v>
      </c>
      <c r="R3189" s="6">
        <f t="shared" si="443"/>
        <v>0.16293333333333335</v>
      </c>
      <c r="S3189" s="10">
        <f t="shared" si="444"/>
        <v>71.491803278688522</v>
      </c>
      <c r="T3189" t="str">
        <f t="shared" si="445"/>
        <v>theater/</v>
      </c>
      <c r="U3189" t="str">
        <f t="shared" si="446"/>
        <v>plays</v>
      </c>
      <c r="V3189">
        <f t="shared" si="447"/>
        <v>8</v>
      </c>
      <c r="W3189">
        <f t="shared" si="448"/>
        <v>13</v>
      </c>
    </row>
    <row r="3190" spans="1:23" ht="45" x14ac:dyDescent="0.25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f t="shared" si="449"/>
        <v>42165.207199074073</v>
      </c>
      <c r="K3190">
        <v>1432115902</v>
      </c>
      <c r="L3190" s="14">
        <f t="shared" si="441"/>
        <v>42144.207199074073</v>
      </c>
      <c r="M3190" s="13">
        <f t="shared" si="442"/>
        <v>2015</v>
      </c>
      <c r="N3190" t="b">
        <v>0</v>
      </c>
      <c r="O3190">
        <v>9</v>
      </c>
      <c r="P3190" t="b">
        <v>0</v>
      </c>
      <c r="Q3190" t="s">
        <v>8304</v>
      </c>
      <c r="R3190" s="6">
        <f t="shared" si="443"/>
        <v>-0.35</v>
      </c>
      <c r="S3190" s="10">
        <f t="shared" si="444"/>
        <v>14.444444444444445</v>
      </c>
      <c r="T3190" t="str">
        <f t="shared" si="445"/>
        <v>theater/</v>
      </c>
      <c r="U3190" t="str">
        <f t="shared" si="446"/>
        <v>musical</v>
      </c>
      <c r="V3190">
        <f t="shared" si="447"/>
        <v>8</v>
      </c>
      <c r="W3190">
        <f t="shared" si="448"/>
        <v>15</v>
      </c>
    </row>
    <row r="3191" spans="1:23" ht="45" x14ac:dyDescent="0.25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f t="shared" si="449"/>
        <v>42148.138101851851</v>
      </c>
      <c r="K3191">
        <v>1429863532</v>
      </c>
      <c r="L3191" s="14">
        <f t="shared" si="441"/>
        <v>42118.138101851851</v>
      </c>
      <c r="M3191" s="13">
        <f t="shared" si="442"/>
        <v>2015</v>
      </c>
      <c r="N3191" t="b">
        <v>0</v>
      </c>
      <c r="O3191">
        <v>19</v>
      </c>
      <c r="P3191" t="b">
        <v>0</v>
      </c>
      <c r="Q3191" t="s">
        <v>8304</v>
      </c>
      <c r="R3191" s="6">
        <f t="shared" si="443"/>
        <v>-0.87672727272727269</v>
      </c>
      <c r="S3191" s="10">
        <f t="shared" si="444"/>
        <v>356.84210526315792</v>
      </c>
      <c r="T3191" t="str">
        <f t="shared" si="445"/>
        <v>theater/</v>
      </c>
      <c r="U3191" t="str">
        <f t="shared" si="446"/>
        <v>musical</v>
      </c>
      <c r="V3191">
        <f t="shared" si="447"/>
        <v>8</v>
      </c>
      <c r="W3191">
        <f t="shared" si="448"/>
        <v>15</v>
      </c>
    </row>
    <row r="3192" spans="1:23" ht="30" x14ac:dyDescent="0.25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f t="shared" si="449"/>
        <v>42712.984664351847</v>
      </c>
      <c r="K3192">
        <v>1478662675</v>
      </c>
      <c r="L3192" s="14">
        <f t="shared" si="441"/>
        <v>42682.942997685182</v>
      </c>
      <c r="M3192" s="13">
        <f t="shared" si="442"/>
        <v>2016</v>
      </c>
      <c r="N3192" t="b">
        <v>0</v>
      </c>
      <c r="O3192">
        <v>0</v>
      </c>
      <c r="P3192" t="b">
        <v>0</v>
      </c>
      <c r="Q3192" t="s">
        <v>8304</v>
      </c>
      <c r="R3192" s="6">
        <f t="shared" si="443"/>
        <v>-1</v>
      </c>
      <c r="S3192" s="10" t="e">
        <f t="shared" si="444"/>
        <v>#DIV/0!</v>
      </c>
      <c r="T3192" t="str">
        <f t="shared" si="445"/>
        <v>theater/</v>
      </c>
      <c r="U3192" t="str">
        <f t="shared" si="446"/>
        <v>musical</v>
      </c>
      <c r="V3192">
        <f t="shared" si="447"/>
        <v>8</v>
      </c>
      <c r="W3192">
        <f t="shared" si="448"/>
        <v>15</v>
      </c>
    </row>
    <row r="3193" spans="1:23" ht="45" x14ac:dyDescent="0.25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f t="shared" si="449"/>
        <v>42598.547094907401</v>
      </c>
      <c r="K3193">
        <v>1466186869</v>
      </c>
      <c r="L3193" s="14">
        <f t="shared" si="441"/>
        <v>42538.547094907401</v>
      </c>
      <c r="M3193" s="13">
        <f t="shared" si="442"/>
        <v>2016</v>
      </c>
      <c r="N3193" t="b">
        <v>0</v>
      </c>
      <c r="O3193">
        <v>4</v>
      </c>
      <c r="P3193" t="b">
        <v>0</v>
      </c>
      <c r="Q3193" t="s">
        <v>8304</v>
      </c>
      <c r="R3193" s="6">
        <f t="shared" si="443"/>
        <v>-0.95973333333333333</v>
      </c>
      <c r="S3193" s="10">
        <f t="shared" si="444"/>
        <v>37.75</v>
      </c>
      <c r="T3193" t="str">
        <f t="shared" si="445"/>
        <v>theater/</v>
      </c>
      <c r="U3193" t="str">
        <f t="shared" si="446"/>
        <v>musical</v>
      </c>
      <c r="V3193">
        <f t="shared" si="447"/>
        <v>8</v>
      </c>
      <c r="W3193">
        <f t="shared" si="448"/>
        <v>15</v>
      </c>
    </row>
    <row r="3194" spans="1:23" ht="45" x14ac:dyDescent="0.25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f t="shared" si="449"/>
        <v>42063.708333333336</v>
      </c>
      <c r="K3194">
        <v>1421274859</v>
      </c>
      <c r="L3194" s="14">
        <f t="shared" si="441"/>
        <v>42018.732164351844</v>
      </c>
      <c r="M3194" s="13">
        <f t="shared" si="442"/>
        <v>2015</v>
      </c>
      <c r="N3194" t="b">
        <v>0</v>
      </c>
      <c r="O3194">
        <v>8</v>
      </c>
      <c r="P3194" t="b">
        <v>0</v>
      </c>
      <c r="Q3194" t="s">
        <v>8304</v>
      </c>
      <c r="R3194" s="6">
        <f t="shared" si="443"/>
        <v>-0.98980000000000001</v>
      </c>
      <c r="S3194" s="10">
        <f t="shared" si="444"/>
        <v>12.75</v>
      </c>
      <c r="T3194" t="str">
        <f t="shared" si="445"/>
        <v>theater/</v>
      </c>
      <c r="U3194" t="str">
        <f t="shared" si="446"/>
        <v>musical</v>
      </c>
      <c r="V3194">
        <f t="shared" si="447"/>
        <v>8</v>
      </c>
      <c r="W3194">
        <f t="shared" si="448"/>
        <v>15</v>
      </c>
    </row>
    <row r="3195" spans="1:23" ht="45" x14ac:dyDescent="0.25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f t="shared" si="449"/>
        <v>42055.759907407402</v>
      </c>
      <c r="K3195">
        <v>1420586056</v>
      </c>
      <c r="L3195" s="14">
        <f t="shared" si="441"/>
        <v>42010.759907407402</v>
      </c>
      <c r="M3195" s="13">
        <f t="shared" si="442"/>
        <v>2015</v>
      </c>
      <c r="N3195" t="b">
        <v>0</v>
      </c>
      <c r="O3195">
        <v>24</v>
      </c>
      <c r="P3195" t="b">
        <v>0</v>
      </c>
      <c r="Q3195" t="s">
        <v>8304</v>
      </c>
      <c r="R3195" s="6">
        <f t="shared" si="443"/>
        <v>-0.88260000000000005</v>
      </c>
      <c r="S3195" s="10">
        <f t="shared" si="444"/>
        <v>24.458333333333332</v>
      </c>
      <c r="T3195" t="str">
        <f t="shared" si="445"/>
        <v>theater/</v>
      </c>
      <c r="U3195" t="str">
        <f t="shared" si="446"/>
        <v>musical</v>
      </c>
      <c r="V3195">
        <f t="shared" si="447"/>
        <v>8</v>
      </c>
      <c r="W3195">
        <f t="shared" si="448"/>
        <v>15</v>
      </c>
    </row>
    <row r="3196" spans="1:23" ht="45" x14ac:dyDescent="0.25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f t="shared" si="449"/>
        <v>42211.854143518511</v>
      </c>
      <c r="K3196">
        <v>1435368598</v>
      </c>
      <c r="L3196" s="14">
        <f t="shared" si="441"/>
        <v>42181.854143518511</v>
      </c>
      <c r="M3196" s="13">
        <f t="shared" si="442"/>
        <v>2015</v>
      </c>
      <c r="N3196" t="b">
        <v>0</v>
      </c>
      <c r="O3196">
        <v>0</v>
      </c>
      <c r="P3196" t="b">
        <v>0</v>
      </c>
      <c r="Q3196" t="s">
        <v>8304</v>
      </c>
      <c r="R3196" s="6">
        <f t="shared" si="443"/>
        <v>-1</v>
      </c>
      <c r="S3196" s="10" t="e">
        <f t="shared" si="444"/>
        <v>#DIV/0!</v>
      </c>
      <c r="T3196" t="str">
        <f t="shared" si="445"/>
        <v>theater/</v>
      </c>
      <c r="U3196" t="str">
        <f t="shared" si="446"/>
        <v>musical</v>
      </c>
      <c r="V3196">
        <f t="shared" si="447"/>
        <v>8</v>
      </c>
      <c r="W3196">
        <f t="shared" si="448"/>
        <v>15</v>
      </c>
    </row>
    <row r="3197" spans="1:23" ht="45" x14ac:dyDescent="0.25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f t="shared" si="449"/>
        <v>42047.385902777773</v>
      </c>
      <c r="K3197">
        <v>1421158542</v>
      </c>
      <c r="L3197" s="14">
        <f t="shared" si="441"/>
        <v>42017.385902777773</v>
      </c>
      <c r="M3197" s="13">
        <f t="shared" si="442"/>
        <v>2015</v>
      </c>
      <c r="N3197" t="b">
        <v>0</v>
      </c>
      <c r="O3197">
        <v>39</v>
      </c>
      <c r="P3197" t="b">
        <v>0</v>
      </c>
      <c r="Q3197" t="s">
        <v>8304</v>
      </c>
      <c r="R3197" s="6">
        <f t="shared" si="443"/>
        <v>-0.40857142857142859</v>
      </c>
      <c r="S3197" s="10">
        <f t="shared" si="444"/>
        <v>53.07692307692308</v>
      </c>
      <c r="T3197" t="str">
        <f t="shared" si="445"/>
        <v>theater/</v>
      </c>
      <c r="U3197" t="str">
        <f t="shared" si="446"/>
        <v>musical</v>
      </c>
      <c r="V3197">
        <f t="shared" si="447"/>
        <v>8</v>
      </c>
      <c r="W3197">
        <f t="shared" si="448"/>
        <v>15</v>
      </c>
    </row>
    <row r="3198" spans="1:23" ht="45" x14ac:dyDescent="0.25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f t="shared" si="449"/>
        <v>42217.374999999993</v>
      </c>
      <c r="K3198">
        <v>1433254875</v>
      </c>
      <c r="L3198" s="14">
        <f t="shared" si="441"/>
        <v>42157.389756944445</v>
      </c>
      <c r="M3198" s="13">
        <f t="shared" si="442"/>
        <v>2015</v>
      </c>
      <c r="N3198" t="b">
        <v>0</v>
      </c>
      <c r="O3198">
        <v>6</v>
      </c>
      <c r="P3198" t="b">
        <v>0</v>
      </c>
      <c r="Q3198" t="s">
        <v>8304</v>
      </c>
      <c r="R3198" s="6">
        <f t="shared" si="443"/>
        <v>-0.99939999999999996</v>
      </c>
      <c r="S3198" s="10">
        <f t="shared" si="444"/>
        <v>300</v>
      </c>
      <c r="T3198" t="str">
        <f t="shared" si="445"/>
        <v>theater/</v>
      </c>
      <c r="U3198" t="str">
        <f t="shared" si="446"/>
        <v>musical</v>
      </c>
      <c r="V3198">
        <f t="shared" si="447"/>
        <v>8</v>
      </c>
      <c r="W3198">
        <f t="shared" si="448"/>
        <v>15</v>
      </c>
    </row>
    <row r="3199" spans="1:23" ht="30" x14ac:dyDescent="0.25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f t="shared" si="449"/>
        <v>42039.28493055555</v>
      </c>
      <c r="K3199">
        <v>1420458618</v>
      </c>
      <c r="L3199" s="14">
        <f t="shared" si="441"/>
        <v>42009.28493055555</v>
      </c>
      <c r="M3199" s="13">
        <f t="shared" si="442"/>
        <v>2015</v>
      </c>
      <c r="N3199" t="b">
        <v>0</v>
      </c>
      <c r="O3199">
        <v>4</v>
      </c>
      <c r="P3199" t="b">
        <v>0</v>
      </c>
      <c r="Q3199" t="s">
        <v>8304</v>
      </c>
      <c r="R3199" s="6">
        <f t="shared" si="443"/>
        <v>-0.88549999999999995</v>
      </c>
      <c r="S3199" s="10">
        <f t="shared" si="444"/>
        <v>286.25</v>
      </c>
      <c r="T3199" t="str">
        <f t="shared" si="445"/>
        <v>theater/</v>
      </c>
      <c r="U3199" t="str">
        <f t="shared" si="446"/>
        <v>musical</v>
      </c>
      <c r="V3199">
        <f t="shared" si="447"/>
        <v>8</v>
      </c>
      <c r="W3199">
        <f t="shared" si="448"/>
        <v>15</v>
      </c>
    </row>
    <row r="3200" spans="1:23" ht="45" x14ac:dyDescent="0.25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f t="shared" si="449"/>
        <v>42051.216168981475</v>
      </c>
      <c r="K3200">
        <v>1420798277</v>
      </c>
      <c r="L3200" s="14">
        <f t="shared" si="441"/>
        <v>42013.216168981475</v>
      </c>
      <c r="M3200" s="13">
        <f t="shared" si="442"/>
        <v>2015</v>
      </c>
      <c r="N3200" t="b">
        <v>0</v>
      </c>
      <c r="O3200">
        <v>3</v>
      </c>
      <c r="P3200" t="b">
        <v>0</v>
      </c>
      <c r="Q3200" t="s">
        <v>8304</v>
      </c>
      <c r="R3200" s="6">
        <f t="shared" si="443"/>
        <v>-0.99633333333333329</v>
      </c>
      <c r="S3200" s="10">
        <f t="shared" si="444"/>
        <v>36.666666666666664</v>
      </c>
      <c r="T3200" t="str">
        <f t="shared" si="445"/>
        <v>theater/</v>
      </c>
      <c r="U3200" t="str">
        <f t="shared" si="446"/>
        <v>musical</v>
      </c>
      <c r="V3200">
        <f t="shared" si="447"/>
        <v>8</v>
      </c>
      <c r="W3200">
        <f t="shared" si="448"/>
        <v>15</v>
      </c>
    </row>
    <row r="3201" spans="1:23" ht="45" x14ac:dyDescent="0.25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f t="shared" si="449"/>
        <v>41888.666666666664</v>
      </c>
      <c r="K3201">
        <v>1407435418</v>
      </c>
      <c r="L3201" s="14">
        <f t="shared" si="441"/>
        <v>41858.553449074076</v>
      </c>
      <c r="M3201" s="13">
        <f t="shared" si="442"/>
        <v>2014</v>
      </c>
      <c r="N3201" t="b">
        <v>0</v>
      </c>
      <c r="O3201">
        <v>53</v>
      </c>
      <c r="P3201" t="b">
        <v>0</v>
      </c>
      <c r="Q3201" t="s">
        <v>8304</v>
      </c>
      <c r="R3201" s="6">
        <f t="shared" si="443"/>
        <v>-0.47839999999999999</v>
      </c>
      <c r="S3201" s="10">
        <f t="shared" si="444"/>
        <v>49.20754716981132</v>
      </c>
      <c r="T3201" t="str">
        <f t="shared" si="445"/>
        <v>theater/</v>
      </c>
      <c r="U3201" t="str">
        <f t="shared" si="446"/>
        <v>musical</v>
      </c>
      <c r="V3201">
        <f t="shared" si="447"/>
        <v>8</v>
      </c>
      <c r="W3201">
        <f t="shared" si="448"/>
        <v>15</v>
      </c>
    </row>
    <row r="3202" spans="1:23" ht="45" x14ac:dyDescent="0.25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f t="shared" si="449"/>
        <v>42490.023611111108</v>
      </c>
      <c r="K3202">
        <v>1459410101</v>
      </c>
      <c r="L3202" s="14">
        <f t="shared" si="441"/>
        <v>42460.112280092588</v>
      </c>
      <c r="M3202" s="13">
        <f t="shared" si="442"/>
        <v>2016</v>
      </c>
      <c r="N3202" t="b">
        <v>0</v>
      </c>
      <c r="O3202">
        <v>1</v>
      </c>
      <c r="P3202" t="b">
        <v>0</v>
      </c>
      <c r="Q3202" t="s">
        <v>8304</v>
      </c>
      <c r="R3202" s="6">
        <f t="shared" si="443"/>
        <v>-0.99997999999999998</v>
      </c>
      <c r="S3202" s="10">
        <f t="shared" si="444"/>
        <v>1</v>
      </c>
      <c r="T3202" t="str">
        <f t="shared" si="445"/>
        <v>theater/</v>
      </c>
      <c r="U3202" t="str">
        <f t="shared" si="446"/>
        <v>musical</v>
      </c>
      <c r="V3202">
        <f t="shared" si="447"/>
        <v>8</v>
      </c>
      <c r="W3202">
        <f t="shared" si="448"/>
        <v>15</v>
      </c>
    </row>
    <row r="3203" spans="1:23" ht="45" x14ac:dyDescent="0.25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f t="shared" si="449"/>
        <v>41882.558761574073</v>
      </c>
      <c r="K3203">
        <v>1407695077</v>
      </c>
      <c r="L3203" s="14">
        <f t="shared" ref="L3203:L3266" si="450">(K3203/86400)+25569+(-5/24)</f>
        <v>41861.558761574073</v>
      </c>
      <c r="M3203" s="13">
        <f t="shared" ref="M3203:M3266" si="451">YEAR(L3203)</f>
        <v>2014</v>
      </c>
      <c r="N3203" t="b">
        <v>0</v>
      </c>
      <c r="O3203">
        <v>2</v>
      </c>
      <c r="P3203" t="b">
        <v>0</v>
      </c>
      <c r="Q3203" t="s">
        <v>8304</v>
      </c>
      <c r="R3203" s="6">
        <f t="shared" ref="R3203:R3266" si="452">(E3203-D3203)/D3203</f>
        <v>-0.98750000000000004</v>
      </c>
      <c r="S3203" s="10">
        <f t="shared" ref="S3203:S3266" si="453">E3203/O3203</f>
        <v>12.5</v>
      </c>
      <c r="T3203" t="str">
        <f t="shared" ref="T3203:T3266" si="454">LEFT(Q3203,V3203)</f>
        <v>theater/</v>
      </c>
      <c r="U3203" t="str">
        <f t="shared" ref="U3203:U3266" si="455">RIGHT(Q3203, W3203-V3203)</f>
        <v>musical</v>
      </c>
      <c r="V3203">
        <f t="shared" ref="V3203:V3266" si="456">FIND("/",Q3203)</f>
        <v>8</v>
      </c>
      <c r="W3203">
        <f t="shared" ref="W3203:W3266" si="457">LEN(Q3203)</f>
        <v>15</v>
      </c>
    </row>
    <row r="3204" spans="1:23" ht="45" x14ac:dyDescent="0.25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f t="shared" ref="J3204:J3267" si="458">(I3204/86400)+25569+(-5/24)</f>
        <v>42352.040972222218</v>
      </c>
      <c r="K3204">
        <v>1445027346</v>
      </c>
      <c r="L3204" s="14">
        <f t="shared" si="450"/>
        <v>42293.645208333335</v>
      </c>
      <c r="M3204" s="13">
        <f t="shared" si="451"/>
        <v>2015</v>
      </c>
      <c r="N3204" t="b">
        <v>0</v>
      </c>
      <c r="O3204">
        <v>25</v>
      </c>
      <c r="P3204" t="b">
        <v>0</v>
      </c>
      <c r="Q3204" t="s">
        <v>8304</v>
      </c>
      <c r="R3204" s="6">
        <f t="shared" si="452"/>
        <v>-0.45479999999999998</v>
      </c>
      <c r="S3204" s="10">
        <f t="shared" si="453"/>
        <v>109.04</v>
      </c>
      <c r="T3204" t="str">
        <f t="shared" si="454"/>
        <v>theater/</v>
      </c>
      <c r="U3204" t="str">
        <f t="shared" si="455"/>
        <v>musical</v>
      </c>
      <c r="V3204">
        <f t="shared" si="456"/>
        <v>8</v>
      </c>
      <c r="W3204">
        <f t="shared" si="457"/>
        <v>15</v>
      </c>
    </row>
    <row r="3205" spans="1:23" ht="30" x14ac:dyDescent="0.25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f t="shared" si="458"/>
        <v>42272.780347222222</v>
      </c>
      <c r="K3205">
        <v>1440632622</v>
      </c>
      <c r="L3205" s="14">
        <f t="shared" si="450"/>
        <v>42242.780347222222</v>
      </c>
      <c r="M3205" s="13">
        <f t="shared" si="451"/>
        <v>2015</v>
      </c>
      <c r="N3205" t="b">
        <v>0</v>
      </c>
      <c r="O3205">
        <v>6</v>
      </c>
      <c r="P3205" t="b">
        <v>0</v>
      </c>
      <c r="Q3205" t="s">
        <v>8304</v>
      </c>
      <c r="R3205" s="6">
        <f t="shared" si="452"/>
        <v>-0.75</v>
      </c>
      <c r="S3205" s="10">
        <f t="shared" si="453"/>
        <v>41.666666666666664</v>
      </c>
      <c r="T3205" t="str">
        <f t="shared" si="454"/>
        <v>theater/</v>
      </c>
      <c r="U3205" t="str">
        <f t="shared" si="455"/>
        <v>musical</v>
      </c>
      <c r="V3205">
        <f t="shared" si="456"/>
        <v>8</v>
      </c>
      <c r="W3205">
        <f t="shared" si="457"/>
        <v>15</v>
      </c>
    </row>
    <row r="3206" spans="1:23" ht="45" x14ac:dyDescent="0.25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f t="shared" si="458"/>
        <v>42202.468055555553</v>
      </c>
      <c r="K3206">
        <v>1434558479</v>
      </c>
      <c r="L3206" s="14">
        <f t="shared" si="450"/>
        <v>42172.477766203701</v>
      </c>
      <c r="M3206" s="13">
        <f t="shared" si="451"/>
        <v>2015</v>
      </c>
      <c r="N3206" t="b">
        <v>0</v>
      </c>
      <c r="O3206">
        <v>0</v>
      </c>
      <c r="P3206" t="b">
        <v>0</v>
      </c>
      <c r="Q3206" t="s">
        <v>8304</v>
      </c>
      <c r="R3206" s="6">
        <f t="shared" si="452"/>
        <v>-1</v>
      </c>
      <c r="S3206" s="10" t="e">
        <f t="shared" si="453"/>
        <v>#DIV/0!</v>
      </c>
      <c r="T3206" t="str">
        <f t="shared" si="454"/>
        <v>theater/</v>
      </c>
      <c r="U3206" t="str">
        <f t="shared" si="455"/>
        <v>musical</v>
      </c>
      <c r="V3206">
        <f t="shared" si="456"/>
        <v>8</v>
      </c>
      <c r="W3206">
        <f t="shared" si="457"/>
        <v>15</v>
      </c>
    </row>
    <row r="3207" spans="1:23" ht="45" x14ac:dyDescent="0.25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f t="shared" si="458"/>
        <v>42125.166342592587</v>
      </c>
      <c r="K3207">
        <v>1427878772</v>
      </c>
      <c r="L3207" s="14">
        <f t="shared" si="450"/>
        <v>42095.166342592587</v>
      </c>
      <c r="M3207" s="13">
        <f t="shared" si="451"/>
        <v>2015</v>
      </c>
      <c r="N3207" t="b">
        <v>0</v>
      </c>
      <c r="O3207">
        <v>12</v>
      </c>
      <c r="P3207" t="b">
        <v>0</v>
      </c>
      <c r="Q3207" t="s">
        <v>8304</v>
      </c>
      <c r="R3207" s="6">
        <f t="shared" si="452"/>
        <v>-0.96587500000000004</v>
      </c>
      <c r="S3207" s="10">
        <f t="shared" si="453"/>
        <v>22.75</v>
      </c>
      <c r="T3207" t="str">
        <f t="shared" si="454"/>
        <v>theater/</v>
      </c>
      <c r="U3207" t="str">
        <f t="shared" si="455"/>
        <v>musical</v>
      </c>
      <c r="V3207">
        <f t="shared" si="456"/>
        <v>8</v>
      </c>
      <c r="W3207">
        <f t="shared" si="457"/>
        <v>15</v>
      </c>
    </row>
    <row r="3208" spans="1:23" ht="45" x14ac:dyDescent="0.25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f t="shared" si="458"/>
        <v>42266.067719907405</v>
      </c>
      <c r="K3208">
        <v>1440052651</v>
      </c>
      <c r="L3208" s="14">
        <f t="shared" si="450"/>
        <v>42236.067719907405</v>
      </c>
      <c r="M3208" s="13">
        <f t="shared" si="451"/>
        <v>2015</v>
      </c>
      <c r="N3208" t="b">
        <v>0</v>
      </c>
      <c r="O3208">
        <v>0</v>
      </c>
      <c r="P3208" t="b">
        <v>0</v>
      </c>
      <c r="Q3208" t="s">
        <v>8304</v>
      </c>
      <c r="R3208" s="6">
        <f t="shared" si="452"/>
        <v>-1</v>
      </c>
      <c r="S3208" s="10" t="e">
        <f t="shared" si="453"/>
        <v>#DIV/0!</v>
      </c>
      <c r="T3208" t="str">
        <f t="shared" si="454"/>
        <v>theater/</v>
      </c>
      <c r="U3208" t="str">
        <f t="shared" si="455"/>
        <v>musical</v>
      </c>
      <c r="V3208">
        <f t="shared" si="456"/>
        <v>8</v>
      </c>
      <c r="W3208">
        <f t="shared" si="457"/>
        <v>15</v>
      </c>
    </row>
    <row r="3209" spans="1:23" ht="45" x14ac:dyDescent="0.25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f t="shared" si="458"/>
        <v>42117.027858796289</v>
      </c>
      <c r="K3209">
        <v>1424587207</v>
      </c>
      <c r="L3209" s="14">
        <f t="shared" si="450"/>
        <v>42057.069525462961</v>
      </c>
      <c r="M3209" s="13">
        <f t="shared" si="451"/>
        <v>2015</v>
      </c>
      <c r="N3209" t="b">
        <v>0</v>
      </c>
      <c r="O3209">
        <v>36</v>
      </c>
      <c r="P3209" t="b">
        <v>0</v>
      </c>
      <c r="Q3209" t="s">
        <v>8304</v>
      </c>
      <c r="R3209" s="6">
        <f t="shared" si="452"/>
        <v>-0.53636363636363638</v>
      </c>
      <c r="S3209" s="10">
        <f t="shared" si="453"/>
        <v>70.833333333333329</v>
      </c>
      <c r="T3209" t="str">
        <f t="shared" si="454"/>
        <v>theater/</v>
      </c>
      <c r="U3209" t="str">
        <f t="shared" si="455"/>
        <v>musical</v>
      </c>
      <c r="V3209">
        <f t="shared" si="456"/>
        <v>8</v>
      </c>
      <c r="W3209">
        <f t="shared" si="457"/>
        <v>15</v>
      </c>
    </row>
    <row r="3210" spans="1:23" ht="45" x14ac:dyDescent="0.25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f t="shared" si="458"/>
        <v>41848.396724537037</v>
      </c>
      <c r="K3210">
        <v>1404743477</v>
      </c>
      <c r="L3210" s="14">
        <f t="shared" si="450"/>
        <v>41827.396724537037</v>
      </c>
      <c r="M3210" s="13">
        <f t="shared" si="451"/>
        <v>2014</v>
      </c>
      <c r="N3210" t="b">
        <v>1</v>
      </c>
      <c r="O3210">
        <v>82</v>
      </c>
      <c r="P3210" t="b">
        <v>1</v>
      </c>
      <c r="Q3210" t="s">
        <v>8270</v>
      </c>
      <c r="R3210" s="6">
        <f t="shared" si="452"/>
        <v>3.5000000000000003E-2</v>
      </c>
      <c r="S3210" s="10">
        <f t="shared" si="453"/>
        <v>63.109756097560975</v>
      </c>
      <c r="T3210" t="str">
        <f t="shared" si="454"/>
        <v>theater/</v>
      </c>
      <c r="U3210" t="str">
        <f t="shared" si="455"/>
        <v>plays</v>
      </c>
      <c r="V3210">
        <f t="shared" si="456"/>
        <v>8</v>
      </c>
      <c r="W3210">
        <f t="shared" si="457"/>
        <v>13</v>
      </c>
    </row>
    <row r="3211" spans="1:23" ht="45" x14ac:dyDescent="0.25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f t="shared" si="458"/>
        <v>41810.75</v>
      </c>
      <c r="K3211">
        <v>1400512658</v>
      </c>
      <c r="L3211" s="14">
        <f t="shared" si="450"/>
        <v>41778.42891203703</v>
      </c>
      <c r="M3211" s="13">
        <f t="shared" si="451"/>
        <v>2014</v>
      </c>
      <c r="N3211" t="b">
        <v>1</v>
      </c>
      <c r="O3211">
        <v>226</v>
      </c>
      <c r="P3211" t="b">
        <v>1</v>
      </c>
      <c r="Q3211" t="s">
        <v>8270</v>
      </c>
      <c r="R3211" s="6">
        <f t="shared" si="452"/>
        <v>0.1932315789473685</v>
      </c>
      <c r="S3211" s="10">
        <f t="shared" si="453"/>
        <v>50.157964601769912</v>
      </c>
      <c r="T3211" t="str">
        <f t="shared" si="454"/>
        <v>theater/</v>
      </c>
      <c r="U3211" t="str">
        <f t="shared" si="455"/>
        <v>plays</v>
      </c>
      <c r="V3211">
        <f t="shared" si="456"/>
        <v>8</v>
      </c>
      <c r="W3211">
        <f t="shared" si="457"/>
        <v>13</v>
      </c>
    </row>
    <row r="3212" spans="1:23" ht="45" x14ac:dyDescent="0.25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f t="shared" si="458"/>
        <v>41060.957638888889</v>
      </c>
      <c r="K3212">
        <v>1334442519</v>
      </c>
      <c r="L3212" s="14">
        <f t="shared" si="450"/>
        <v>41013.728229166663</v>
      </c>
      <c r="M3212" s="13">
        <f t="shared" si="451"/>
        <v>2012</v>
      </c>
      <c r="N3212" t="b">
        <v>1</v>
      </c>
      <c r="O3212">
        <v>60</v>
      </c>
      <c r="P3212" t="b">
        <v>1</v>
      </c>
      <c r="Q3212" t="s">
        <v>8270</v>
      </c>
      <c r="R3212" s="6">
        <f t="shared" si="452"/>
        <v>0.25766666666666665</v>
      </c>
      <c r="S3212" s="10">
        <f t="shared" si="453"/>
        <v>62.883333333333333</v>
      </c>
      <c r="T3212" t="str">
        <f t="shared" si="454"/>
        <v>theater/</v>
      </c>
      <c r="U3212" t="str">
        <f t="shared" si="455"/>
        <v>plays</v>
      </c>
      <c r="V3212">
        <f t="shared" si="456"/>
        <v>8</v>
      </c>
      <c r="W3212">
        <f t="shared" si="457"/>
        <v>13</v>
      </c>
    </row>
    <row r="3213" spans="1:23" ht="45" x14ac:dyDescent="0.25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f t="shared" si="458"/>
        <v>41865.875</v>
      </c>
      <c r="K3213">
        <v>1405346680</v>
      </c>
      <c r="L3213" s="14">
        <f t="shared" si="450"/>
        <v>41834.378240740734</v>
      </c>
      <c r="M3213" s="13">
        <f t="shared" si="451"/>
        <v>2014</v>
      </c>
      <c r="N3213" t="b">
        <v>1</v>
      </c>
      <c r="O3213">
        <v>322</v>
      </c>
      <c r="P3213" t="b">
        <v>1</v>
      </c>
      <c r="Q3213" t="s">
        <v>8270</v>
      </c>
      <c r="R3213" s="6">
        <f t="shared" si="452"/>
        <v>0.19743478260869565</v>
      </c>
      <c r="S3213" s="10">
        <f t="shared" si="453"/>
        <v>85.531055900621112</v>
      </c>
      <c r="T3213" t="str">
        <f t="shared" si="454"/>
        <v>theater/</v>
      </c>
      <c r="U3213" t="str">
        <f t="shared" si="455"/>
        <v>plays</v>
      </c>
      <c r="V3213">
        <f t="shared" si="456"/>
        <v>8</v>
      </c>
      <c r="W3213">
        <f t="shared" si="457"/>
        <v>13</v>
      </c>
    </row>
    <row r="3214" spans="1:23" ht="30" x14ac:dyDescent="0.25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f t="shared" si="458"/>
        <v>41859.587395833332</v>
      </c>
      <c r="K3214">
        <v>1404932751</v>
      </c>
      <c r="L3214" s="14">
        <f t="shared" si="450"/>
        <v>41829.587395833332</v>
      </c>
      <c r="M3214" s="13">
        <f t="shared" si="451"/>
        <v>2014</v>
      </c>
      <c r="N3214" t="b">
        <v>1</v>
      </c>
      <c r="O3214">
        <v>94</v>
      </c>
      <c r="P3214" t="b">
        <v>1</v>
      </c>
      <c r="Q3214" t="s">
        <v>8270</v>
      </c>
      <c r="R3214" s="6">
        <f t="shared" si="452"/>
        <v>0.26250000000000001</v>
      </c>
      <c r="S3214" s="10">
        <f t="shared" si="453"/>
        <v>53.723404255319146</v>
      </c>
      <c r="T3214" t="str">
        <f t="shared" si="454"/>
        <v>theater/</v>
      </c>
      <c r="U3214" t="str">
        <f t="shared" si="455"/>
        <v>plays</v>
      </c>
      <c r="V3214">
        <f t="shared" si="456"/>
        <v>8</v>
      </c>
      <c r="W3214">
        <f t="shared" si="457"/>
        <v>13</v>
      </c>
    </row>
    <row r="3215" spans="1:23" ht="45" x14ac:dyDescent="0.25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f t="shared" si="458"/>
        <v>42211.555081018516</v>
      </c>
      <c r="K3215">
        <v>1434478759</v>
      </c>
      <c r="L3215" s="14">
        <f t="shared" si="450"/>
        <v>42171.555081018516</v>
      </c>
      <c r="M3215" s="13">
        <f t="shared" si="451"/>
        <v>2015</v>
      </c>
      <c r="N3215" t="b">
        <v>1</v>
      </c>
      <c r="O3215">
        <v>47</v>
      </c>
      <c r="P3215" t="b">
        <v>1</v>
      </c>
      <c r="Q3215" t="s">
        <v>8270</v>
      </c>
      <c r="R3215" s="6">
        <f t="shared" si="452"/>
        <v>1.1666666666666668E-3</v>
      </c>
      <c r="S3215" s="10">
        <f t="shared" si="453"/>
        <v>127.80851063829788</v>
      </c>
      <c r="T3215" t="str">
        <f t="shared" si="454"/>
        <v>theater/</v>
      </c>
      <c r="U3215" t="str">
        <f t="shared" si="455"/>
        <v>plays</v>
      </c>
      <c r="V3215">
        <f t="shared" si="456"/>
        <v>8</v>
      </c>
      <c r="W3215">
        <f t="shared" si="457"/>
        <v>13</v>
      </c>
    </row>
    <row r="3216" spans="1:23" ht="45" x14ac:dyDescent="0.25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f t="shared" si="458"/>
        <v>42374.788194444445</v>
      </c>
      <c r="K3216">
        <v>1448823673</v>
      </c>
      <c r="L3216" s="14">
        <f t="shared" si="450"/>
        <v>42337.584178240737</v>
      </c>
      <c r="M3216" s="13">
        <f t="shared" si="451"/>
        <v>2015</v>
      </c>
      <c r="N3216" t="b">
        <v>1</v>
      </c>
      <c r="O3216">
        <v>115</v>
      </c>
      <c r="P3216" t="b">
        <v>1</v>
      </c>
      <c r="Q3216" t="s">
        <v>8270</v>
      </c>
      <c r="R3216" s="6">
        <f t="shared" si="452"/>
        <v>2.1333333333333333E-2</v>
      </c>
      <c r="S3216" s="10">
        <f t="shared" si="453"/>
        <v>106.57391304347826</v>
      </c>
      <c r="T3216" t="str">
        <f t="shared" si="454"/>
        <v>theater/</v>
      </c>
      <c r="U3216" t="str">
        <f t="shared" si="455"/>
        <v>plays</v>
      </c>
      <c r="V3216">
        <f t="shared" si="456"/>
        <v>8</v>
      </c>
      <c r="W3216">
        <f t="shared" si="457"/>
        <v>13</v>
      </c>
    </row>
    <row r="3217" spans="1:23" ht="60" x14ac:dyDescent="0.25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f t="shared" si="458"/>
        <v>42256.957638888889</v>
      </c>
      <c r="K3217">
        <v>1438617471</v>
      </c>
      <c r="L3217" s="14">
        <f t="shared" si="450"/>
        <v>42219.456840277773</v>
      </c>
      <c r="M3217" s="13">
        <f t="shared" si="451"/>
        <v>2015</v>
      </c>
      <c r="N3217" t="b">
        <v>1</v>
      </c>
      <c r="O3217">
        <v>134</v>
      </c>
      <c r="P3217" t="b">
        <v>1</v>
      </c>
      <c r="Q3217" t="s">
        <v>8270</v>
      </c>
      <c r="R3217" s="6">
        <f t="shared" si="452"/>
        <v>3.5142857142857141E-3</v>
      </c>
      <c r="S3217" s="10">
        <f t="shared" si="453"/>
        <v>262.11194029850748</v>
      </c>
      <c r="T3217" t="str">
        <f t="shared" si="454"/>
        <v>theater/</v>
      </c>
      <c r="U3217" t="str">
        <f t="shared" si="455"/>
        <v>plays</v>
      </c>
      <c r="V3217">
        <f t="shared" si="456"/>
        <v>8</v>
      </c>
      <c r="W3217">
        <f t="shared" si="457"/>
        <v>13</v>
      </c>
    </row>
    <row r="3218" spans="1:23" ht="45" x14ac:dyDescent="0.25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f t="shared" si="458"/>
        <v>42196.395833333336</v>
      </c>
      <c r="K3218">
        <v>1433934371</v>
      </c>
      <c r="L3218" s="14">
        <f t="shared" si="450"/>
        <v>42165.254293981481</v>
      </c>
      <c r="M3218" s="13">
        <f t="shared" si="451"/>
        <v>2015</v>
      </c>
      <c r="N3218" t="b">
        <v>1</v>
      </c>
      <c r="O3218">
        <v>35</v>
      </c>
      <c r="P3218" t="b">
        <v>1</v>
      </c>
      <c r="Q3218" t="s">
        <v>8270</v>
      </c>
      <c r="R3218" s="6">
        <f t="shared" si="452"/>
        <v>5.0000000000000001E-4</v>
      </c>
      <c r="S3218" s="10">
        <f t="shared" si="453"/>
        <v>57.171428571428571</v>
      </c>
      <c r="T3218" t="str">
        <f t="shared" si="454"/>
        <v>theater/</v>
      </c>
      <c r="U3218" t="str">
        <f t="shared" si="455"/>
        <v>plays</v>
      </c>
      <c r="V3218">
        <f t="shared" si="456"/>
        <v>8</v>
      </c>
      <c r="W3218">
        <f t="shared" si="457"/>
        <v>13</v>
      </c>
    </row>
    <row r="3219" spans="1:23" ht="30" x14ac:dyDescent="0.25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f t="shared" si="458"/>
        <v>42678.337777777771</v>
      </c>
      <c r="K3219">
        <v>1475672784</v>
      </c>
      <c r="L3219" s="14">
        <f t="shared" si="450"/>
        <v>42648.337777777771</v>
      </c>
      <c r="M3219" s="13">
        <f t="shared" si="451"/>
        <v>2016</v>
      </c>
      <c r="N3219" t="b">
        <v>1</v>
      </c>
      <c r="O3219">
        <v>104</v>
      </c>
      <c r="P3219" t="b">
        <v>1</v>
      </c>
      <c r="Q3219" t="s">
        <v>8270</v>
      </c>
      <c r="R3219" s="6">
        <f t="shared" si="452"/>
        <v>0.16022222222222221</v>
      </c>
      <c r="S3219" s="10">
        <f t="shared" si="453"/>
        <v>50.20192307692308</v>
      </c>
      <c r="T3219" t="str">
        <f t="shared" si="454"/>
        <v>theater/</v>
      </c>
      <c r="U3219" t="str">
        <f t="shared" si="455"/>
        <v>plays</v>
      </c>
      <c r="V3219">
        <f t="shared" si="456"/>
        <v>8</v>
      </c>
      <c r="W3219">
        <f t="shared" si="457"/>
        <v>13</v>
      </c>
    </row>
    <row r="3220" spans="1:23" ht="45" x14ac:dyDescent="0.25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f t="shared" si="458"/>
        <v>42003.791666666664</v>
      </c>
      <c r="K3220">
        <v>1417132986</v>
      </c>
      <c r="L3220" s="14">
        <f t="shared" si="450"/>
        <v>41970.793819444443</v>
      </c>
      <c r="M3220" s="13">
        <f t="shared" si="451"/>
        <v>2014</v>
      </c>
      <c r="N3220" t="b">
        <v>1</v>
      </c>
      <c r="O3220">
        <v>184</v>
      </c>
      <c r="P3220" t="b">
        <v>1</v>
      </c>
      <c r="Q3220" t="s">
        <v>8270</v>
      </c>
      <c r="R3220" s="6">
        <f t="shared" si="452"/>
        <v>2.1000000000000001E-2</v>
      </c>
      <c r="S3220" s="10">
        <f t="shared" si="453"/>
        <v>66.586956521739125</v>
      </c>
      <c r="T3220" t="str">
        <f t="shared" si="454"/>
        <v>theater/</v>
      </c>
      <c r="U3220" t="str">
        <f t="shared" si="455"/>
        <v>plays</v>
      </c>
      <c r="V3220">
        <f t="shared" si="456"/>
        <v>8</v>
      </c>
      <c r="W3220">
        <f t="shared" si="457"/>
        <v>13</v>
      </c>
    </row>
    <row r="3221" spans="1:23" ht="30" x14ac:dyDescent="0.25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f t="shared" si="458"/>
        <v>42085.733182870368</v>
      </c>
      <c r="K3221">
        <v>1424043347</v>
      </c>
      <c r="L3221" s="14">
        <f t="shared" si="450"/>
        <v>42050.77484953704</v>
      </c>
      <c r="M3221" s="13">
        <f t="shared" si="451"/>
        <v>2015</v>
      </c>
      <c r="N3221" t="b">
        <v>1</v>
      </c>
      <c r="O3221">
        <v>119</v>
      </c>
      <c r="P3221" t="b">
        <v>1</v>
      </c>
      <c r="Q3221" t="s">
        <v>8270</v>
      </c>
      <c r="R3221" s="6">
        <f t="shared" si="452"/>
        <v>1.1000000000000001E-3</v>
      </c>
      <c r="S3221" s="10">
        <f t="shared" si="453"/>
        <v>168.25210084033614</v>
      </c>
      <c r="T3221" t="str">
        <f t="shared" si="454"/>
        <v>theater/</v>
      </c>
      <c r="U3221" t="str">
        <f t="shared" si="455"/>
        <v>plays</v>
      </c>
      <c r="V3221">
        <f t="shared" si="456"/>
        <v>8</v>
      </c>
      <c r="W3221">
        <f t="shared" si="457"/>
        <v>13</v>
      </c>
    </row>
    <row r="3222" spans="1:23" ht="30" x14ac:dyDescent="0.25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f t="shared" si="458"/>
        <v>42806.666666666664</v>
      </c>
      <c r="K3222">
        <v>1486411204</v>
      </c>
      <c r="L3222" s="14">
        <f t="shared" si="450"/>
        <v>42772.625046296293</v>
      </c>
      <c r="M3222" s="13">
        <f t="shared" si="451"/>
        <v>2017</v>
      </c>
      <c r="N3222" t="b">
        <v>1</v>
      </c>
      <c r="O3222">
        <v>59</v>
      </c>
      <c r="P3222" t="b">
        <v>1</v>
      </c>
      <c r="Q3222" t="s">
        <v>8270</v>
      </c>
      <c r="R3222" s="6">
        <f t="shared" si="452"/>
        <v>8.3999999999999995E-3</v>
      </c>
      <c r="S3222" s="10">
        <f t="shared" si="453"/>
        <v>256.37288135593218</v>
      </c>
      <c r="T3222" t="str">
        <f t="shared" si="454"/>
        <v>theater/</v>
      </c>
      <c r="U3222" t="str">
        <f t="shared" si="455"/>
        <v>plays</v>
      </c>
      <c r="V3222">
        <f t="shared" si="456"/>
        <v>8</v>
      </c>
      <c r="W3222">
        <f t="shared" si="457"/>
        <v>13</v>
      </c>
    </row>
    <row r="3223" spans="1:23" ht="45" x14ac:dyDescent="0.25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f t="shared" si="458"/>
        <v>42190.488460648143</v>
      </c>
      <c r="K3223">
        <v>1433090603</v>
      </c>
      <c r="L3223" s="14">
        <f t="shared" si="450"/>
        <v>42155.488460648143</v>
      </c>
      <c r="M3223" s="13">
        <f t="shared" si="451"/>
        <v>2015</v>
      </c>
      <c r="N3223" t="b">
        <v>1</v>
      </c>
      <c r="O3223">
        <v>113</v>
      </c>
      <c r="P3223" t="b">
        <v>1</v>
      </c>
      <c r="Q3223" t="s">
        <v>8270</v>
      </c>
      <c r="R3223" s="6">
        <f t="shared" si="452"/>
        <v>3.4250000000000003E-2</v>
      </c>
      <c r="S3223" s="10">
        <f t="shared" si="453"/>
        <v>36.610619469026545</v>
      </c>
      <c r="T3223" t="str">
        <f t="shared" si="454"/>
        <v>theater/</v>
      </c>
      <c r="U3223" t="str">
        <f t="shared" si="455"/>
        <v>plays</v>
      </c>
      <c r="V3223">
        <f t="shared" si="456"/>
        <v>8</v>
      </c>
      <c r="W3223">
        <f t="shared" si="457"/>
        <v>13</v>
      </c>
    </row>
    <row r="3224" spans="1:23" ht="30" x14ac:dyDescent="0.25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f t="shared" si="458"/>
        <v>42301.686805555553</v>
      </c>
      <c r="K3224">
        <v>1443016697</v>
      </c>
      <c r="L3224" s="14">
        <f t="shared" si="450"/>
        <v>42270.373807870368</v>
      </c>
      <c r="M3224" s="13">
        <f t="shared" si="451"/>
        <v>2015</v>
      </c>
      <c r="N3224" t="b">
        <v>1</v>
      </c>
      <c r="O3224">
        <v>84</v>
      </c>
      <c r="P3224" t="b">
        <v>1</v>
      </c>
      <c r="Q3224" t="s">
        <v>8270</v>
      </c>
      <c r="R3224" s="6">
        <f t="shared" si="452"/>
        <v>0.248</v>
      </c>
      <c r="S3224" s="10">
        <f t="shared" si="453"/>
        <v>37.142857142857146</v>
      </c>
      <c r="T3224" t="str">
        <f t="shared" si="454"/>
        <v>theater/</v>
      </c>
      <c r="U3224" t="str">
        <f t="shared" si="455"/>
        <v>plays</v>
      </c>
      <c r="V3224">
        <f t="shared" si="456"/>
        <v>8</v>
      </c>
      <c r="W3224">
        <f t="shared" si="457"/>
        <v>13</v>
      </c>
    </row>
    <row r="3225" spans="1:23" ht="30" x14ac:dyDescent="0.25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f t="shared" si="458"/>
        <v>42236.627037037033</v>
      </c>
      <c r="K3225">
        <v>1437508976</v>
      </c>
      <c r="L3225" s="14">
        <f t="shared" si="450"/>
        <v>42206.627037037033</v>
      </c>
      <c r="M3225" s="13">
        <f t="shared" si="451"/>
        <v>2015</v>
      </c>
      <c r="N3225" t="b">
        <v>1</v>
      </c>
      <c r="O3225">
        <v>74</v>
      </c>
      <c r="P3225" t="b">
        <v>1</v>
      </c>
      <c r="Q3225" t="s">
        <v>8270</v>
      </c>
      <c r="R3225" s="6">
        <f t="shared" si="452"/>
        <v>9.5161290322580638E-2</v>
      </c>
      <c r="S3225" s="10">
        <f t="shared" si="453"/>
        <v>45.878378378378379</v>
      </c>
      <c r="T3225" t="str">
        <f t="shared" si="454"/>
        <v>theater/</v>
      </c>
      <c r="U3225" t="str">
        <f t="shared" si="455"/>
        <v>plays</v>
      </c>
      <c r="V3225">
        <f t="shared" si="456"/>
        <v>8</v>
      </c>
      <c r="W3225">
        <f t="shared" si="457"/>
        <v>13</v>
      </c>
    </row>
    <row r="3226" spans="1:23" ht="45" x14ac:dyDescent="0.25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f t="shared" si="458"/>
        <v>42744.999999999993</v>
      </c>
      <c r="K3226">
        <v>1479932713</v>
      </c>
      <c r="L3226" s="14">
        <f t="shared" si="450"/>
        <v>42697.642511574071</v>
      </c>
      <c r="M3226" s="13">
        <f t="shared" si="451"/>
        <v>2016</v>
      </c>
      <c r="N3226" t="b">
        <v>1</v>
      </c>
      <c r="O3226">
        <v>216</v>
      </c>
      <c r="P3226" t="b">
        <v>1</v>
      </c>
      <c r="Q3226" t="s">
        <v>8270</v>
      </c>
      <c r="R3226" s="6">
        <f t="shared" si="452"/>
        <v>2.0333333333333332E-2</v>
      </c>
      <c r="S3226" s="10">
        <f t="shared" si="453"/>
        <v>141.71296296296296</v>
      </c>
      <c r="T3226" t="str">
        <f t="shared" si="454"/>
        <v>theater/</v>
      </c>
      <c r="U3226" t="str">
        <f t="shared" si="455"/>
        <v>plays</v>
      </c>
      <c r="V3226">
        <f t="shared" si="456"/>
        <v>8</v>
      </c>
      <c r="W3226">
        <f t="shared" si="457"/>
        <v>13</v>
      </c>
    </row>
    <row r="3227" spans="1:23" ht="45" x14ac:dyDescent="0.25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f t="shared" si="458"/>
        <v>42524.666666666664</v>
      </c>
      <c r="K3227">
        <v>1463145938</v>
      </c>
      <c r="L3227" s="14">
        <f t="shared" si="450"/>
        <v>42503.351134259261</v>
      </c>
      <c r="M3227" s="13">
        <f t="shared" si="451"/>
        <v>2016</v>
      </c>
      <c r="N3227" t="b">
        <v>1</v>
      </c>
      <c r="O3227">
        <v>39</v>
      </c>
      <c r="P3227" t="b">
        <v>1</v>
      </c>
      <c r="Q3227" t="s">
        <v>8270</v>
      </c>
      <c r="R3227" s="6">
        <f t="shared" si="452"/>
        <v>2.35E-2</v>
      </c>
      <c r="S3227" s="10">
        <f t="shared" si="453"/>
        <v>52.487179487179489</v>
      </c>
      <c r="T3227" t="str">
        <f t="shared" si="454"/>
        <v>theater/</v>
      </c>
      <c r="U3227" t="str">
        <f t="shared" si="455"/>
        <v>plays</v>
      </c>
      <c r="V3227">
        <f t="shared" si="456"/>
        <v>8</v>
      </c>
      <c r="W3227">
        <f t="shared" si="457"/>
        <v>13</v>
      </c>
    </row>
    <row r="3228" spans="1:23" ht="45" x14ac:dyDescent="0.25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f t="shared" si="458"/>
        <v>42307.375138888885</v>
      </c>
      <c r="K3228">
        <v>1443621612</v>
      </c>
      <c r="L3228" s="14">
        <f t="shared" si="450"/>
        <v>42277.375138888885</v>
      </c>
      <c r="M3228" s="13">
        <f t="shared" si="451"/>
        <v>2015</v>
      </c>
      <c r="N3228" t="b">
        <v>1</v>
      </c>
      <c r="O3228">
        <v>21</v>
      </c>
      <c r="P3228" t="b">
        <v>1</v>
      </c>
      <c r="Q3228" t="s">
        <v>8270</v>
      </c>
      <c r="R3228" s="6">
        <f t="shared" si="452"/>
        <v>4.1666666666666664E-2</v>
      </c>
      <c r="S3228" s="10">
        <f t="shared" si="453"/>
        <v>59.523809523809526</v>
      </c>
      <c r="T3228" t="str">
        <f t="shared" si="454"/>
        <v>theater/</v>
      </c>
      <c r="U3228" t="str">
        <f t="shared" si="455"/>
        <v>plays</v>
      </c>
      <c r="V3228">
        <f t="shared" si="456"/>
        <v>8</v>
      </c>
      <c r="W3228">
        <f t="shared" si="457"/>
        <v>13</v>
      </c>
    </row>
    <row r="3229" spans="1:23" ht="45" x14ac:dyDescent="0.25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f t="shared" si="458"/>
        <v>42752.674027777779</v>
      </c>
      <c r="K3229">
        <v>1482095436</v>
      </c>
      <c r="L3229" s="14">
        <f t="shared" si="450"/>
        <v>42722.674027777779</v>
      </c>
      <c r="M3229" s="13">
        <f t="shared" si="451"/>
        <v>2016</v>
      </c>
      <c r="N3229" t="b">
        <v>0</v>
      </c>
      <c r="O3229">
        <v>30</v>
      </c>
      <c r="P3229" t="b">
        <v>1</v>
      </c>
      <c r="Q3229" t="s">
        <v>8270</v>
      </c>
      <c r="R3229" s="6">
        <f t="shared" si="452"/>
        <v>0.25</v>
      </c>
      <c r="S3229" s="10">
        <f t="shared" si="453"/>
        <v>50</v>
      </c>
      <c r="T3229" t="str">
        <f t="shared" si="454"/>
        <v>theater/</v>
      </c>
      <c r="U3229" t="str">
        <f t="shared" si="455"/>
        <v>plays</v>
      </c>
      <c r="V3229">
        <f t="shared" si="456"/>
        <v>8</v>
      </c>
      <c r="W3229">
        <f t="shared" si="457"/>
        <v>13</v>
      </c>
    </row>
    <row r="3230" spans="1:23" x14ac:dyDescent="0.25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f t="shared" si="458"/>
        <v>42354.999305555553</v>
      </c>
      <c r="K3230">
        <v>1447606884</v>
      </c>
      <c r="L3230" s="14">
        <f t="shared" si="450"/>
        <v>42323.500972222224</v>
      </c>
      <c r="M3230" s="13">
        <f t="shared" si="451"/>
        <v>2015</v>
      </c>
      <c r="N3230" t="b">
        <v>1</v>
      </c>
      <c r="O3230">
        <v>37</v>
      </c>
      <c r="P3230" t="b">
        <v>1</v>
      </c>
      <c r="Q3230" t="s">
        <v>8270</v>
      </c>
      <c r="R3230" s="6">
        <f t="shared" si="452"/>
        <v>2.3428571428571427E-2</v>
      </c>
      <c r="S3230" s="10">
        <f t="shared" si="453"/>
        <v>193.62162162162161</v>
      </c>
      <c r="T3230" t="str">
        <f t="shared" si="454"/>
        <v>theater/</v>
      </c>
      <c r="U3230" t="str">
        <f t="shared" si="455"/>
        <v>plays</v>
      </c>
      <c r="V3230">
        <f t="shared" si="456"/>
        <v>8</v>
      </c>
      <c r="W3230">
        <f t="shared" si="457"/>
        <v>13</v>
      </c>
    </row>
    <row r="3231" spans="1:23" ht="30" x14ac:dyDescent="0.25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f t="shared" si="458"/>
        <v>41963.124976851854</v>
      </c>
      <c r="K3231">
        <v>1413874798</v>
      </c>
      <c r="L3231" s="14">
        <f t="shared" si="450"/>
        <v>41933.083310185182</v>
      </c>
      <c r="M3231" s="13">
        <f t="shared" si="451"/>
        <v>2014</v>
      </c>
      <c r="N3231" t="b">
        <v>1</v>
      </c>
      <c r="O3231">
        <v>202</v>
      </c>
      <c r="P3231" t="b">
        <v>1</v>
      </c>
      <c r="Q3231" t="s">
        <v>8270</v>
      </c>
      <c r="R3231" s="6">
        <f t="shared" si="452"/>
        <v>7.8649999999999998E-2</v>
      </c>
      <c r="S3231" s="10">
        <f t="shared" si="453"/>
        <v>106.79702970297029</v>
      </c>
      <c r="T3231" t="str">
        <f t="shared" si="454"/>
        <v>theater/</v>
      </c>
      <c r="U3231" t="str">
        <f t="shared" si="455"/>
        <v>plays</v>
      </c>
      <c r="V3231">
        <f t="shared" si="456"/>
        <v>8</v>
      </c>
      <c r="W3231">
        <f t="shared" si="457"/>
        <v>13</v>
      </c>
    </row>
    <row r="3232" spans="1:23" ht="45" x14ac:dyDescent="0.25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f t="shared" si="458"/>
        <v>41912.957638888889</v>
      </c>
      <c r="K3232">
        <v>1410840126</v>
      </c>
      <c r="L3232" s="14">
        <f t="shared" si="450"/>
        <v>41897.959791666661</v>
      </c>
      <c r="M3232" s="13">
        <f t="shared" si="451"/>
        <v>2014</v>
      </c>
      <c r="N3232" t="b">
        <v>1</v>
      </c>
      <c r="O3232">
        <v>37</v>
      </c>
      <c r="P3232" t="b">
        <v>1</v>
      </c>
      <c r="Q3232" t="s">
        <v>8270</v>
      </c>
      <c r="R3232" s="6">
        <f t="shared" si="452"/>
        <v>9.8846153846153847E-2</v>
      </c>
      <c r="S3232" s="10">
        <f t="shared" si="453"/>
        <v>77.21621621621621</v>
      </c>
      <c r="T3232" t="str">
        <f t="shared" si="454"/>
        <v>theater/</v>
      </c>
      <c r="U3232" t="str">
        <f t="shared" si="455"/>
        <v>plays</v>
      </c>
      <c r="V3232">
        <f t="shared" si="456"/>
        <v>8</v>
      </c>
      <c r="W3232">
        <f t="shared" si="457"/>
        <v>13</v>
      </c>
    </row>
    <row r="3233" spans="1:23" ht="45" x14ac:dyDescent="0.25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f t="shared" si="458"/>
        <v>42476.735497685186</v>
      </c>
      <c r="K3233">
        <v>1458254347</v>
      </c>
      <c r="L3233" s="14">
        <f t="shared" si="450"/>
        <v>42446.735497685186</v>
      </c>
      <c r="M3233" s="13">
        <f t="shared" si="451"/>
        <v>2016</v>
      </c>
      <c r="N3233" t="b">
        <v>0</v>
      </c>
      <c r="O3233">
        <v>28</v>
      </c>
      <c r="P3233" t="b">
        <v>1</v>
      </c>
      <c r="Q3233" t="s">
        <v>8270</v>
      </c>
      <c r="R3233" s="6">
        <f t="shared" si="452"/>
        <v>0.61</v>
      </c>
      <c r="S3233" s="10">
        <f t="shared" si="453"/>
        <v>57.5</v>
      </c>
      <c r="T3233" t="str">
        <f t="shared" si="454"/>
        <v>theater/</v>
      </c>
      <c r="U3233" t="str">
        <f t="shared" si="455"/>
        <v>plays</v>
      </c>
      <c r="V3233">
        <f t="shared" si="456"/>
        <v>8</v>
      </c>
      <c r="W3233">
        <f t="shared" si="457"/>
        <v>13</v>
      </c>
    </row>
    <row r="3234" spans="1:23" ht="45" x14ac:dyDescent="0.25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f t="shared" si="458"/>
        <v>42493.957638888889</v>
      </c>
      <c r="K3234">
        <v>1459711917</v>
      </c>
      <c r="L3234" s="14">
        <f t="shared" si="450"/>
        <v>42463.605520833335</v>
      </c>
      <c r="M3234" s="13">
        <f t="shared" si="451"/>
        <v>2016</v>
      </c>
      <c r="N3234" t="b">
        <v>1</v>
      </c>
      <c r="O3234">
        <v>26</v>
      </c>
      <c r="P3234" t="b">
        <v>1</v>
      </c>
      <c r="Q3234" t="s">
        <v>8270</v>
      </c>
      <c r="R3234" s="6">
        <f t="shared" si="452"/>
        <v>0.312</v>
      </c>
      <c r="S3234" s="10">
        <f t="shared" si="453"/>
        <v>50.46153846153846</v>
      </c>
      <c r="T3234" t="str">
        <f t="shared" si="454"/>
        <v>theater/</v>
      </c>
      <c r="U3234" t="str">
        <f t="shared" si="455"/>
        <v>plays</v>
      </c>
      <c r="V3234">
        <f t="shared" si="456"/>
        <v>8</v>
      </c>
      <c r="W3234">
        <f t="shared" si="457"/>
        <v>13</v>
      </c>
    </row>
    <row r="3235" spans="1:23" ht="45" x14ac:dyDescent="0.25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f t="shared" si="458"/>
        <v>42796.596701388888</v>
      </c>
      <c r="K3235">
        <v>1485890355</v>
      </c>
      <c r="L3235" s="14">
        <f t="shared" si="450"/>
        <v>42766.596701388888</v>
      </c>
      <c r="M3235" s="13">
        <f t="shared" si="451"/>
        <v>2017</v>
      </c>
      <c r="N3235" t="b">
        <v>0</v>
      </c>
      <c r="O3235">
        <v>61</v>
      </c>
      <c r="P3235" t="b">
        <v>1</v>
      </c>
      <c r="Q3235" t="s">
        <v>8270</v>
      </c>
      <c r="R3235" s="6">
        <f t="shared" si="452"/>
        <v>0.188</v>
      </c>
      <c r="S3235" s="10">
        <f t="shared" si="453"/>
        <v>97.377049180327873</v>
      </c>
      <c r="T3235" t="str">
        <f t="shared" si="454"/>
        <v>theater/</v>
      </c>
      <c r="U3235" t="str">
        <f t="shared" si="455"/>
        <v>plays</v>
      </c>
      <c r="V3235">
        <f t="shared" si="456"/>
        <v>8</v>
      </c>
      <c r="W3235">
        <f t="shared" si="457"/>
        <v>13</v>
      </c>
    </row>
    <row r="3236" spans="1:23" ht="45" x14ac:dyDescent="0.25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f t="shared" si="458"/>
        <v>42767.771527777775</v>
      </c>
      <c r="K3236">
        <v>1483124208</v>
      </c>
      <c r="L3236" s="14">
        <f t="shared" si="450"/>
        <v>42734.581111111103</v>
      </c>
      <c r="M3236" s="13">
        <f t="shared" si="451"/>
        <v>2016</v>
      </c>
      <c r="N3236" t="b">
        <v>0</v>
      </c>
      <c r="O3236">
        <v>115</v>
      </c>
      <c r="P3236" t="b">
        <v>1</v>
      </c>
      <c r="Q3236" t="s">
        <v>8270</v>
      </c>
      <c r="R3236" s="6">
        <f t="shared" si="452"/>
        <v>3.9275000000000091E-3</v>
      </c>
      <c r="S3236" s="10">
        <f t="shared" si="453"/>
        <v>34.91921739130435</v>
      </c>
      <c r="T3236" t="str">
        <f t="shared" si="454"/>
        <v>theater/</v>
      </c>
      <c r="U3236" t="str">
        <f t="shared" si="455"/>
        <v>plays</v>
      </c>
      <c r="V3236">
        <f t="shared" si="456"/>
        <v>8</v>
      </c>
      <c r="W3236">
        <f t="shared" si="457"/>
        <v>13</v>
      </c>
    </row>
    <row r="3237" spans="1:23" ht="45" x14ac:dyDescent="0.25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f t="shared" si="458"/>
        <v>42552.139479166661</v>
      </c>
      <c r="K3237">
        <v>1464769251</v>
      </c>
      <c r="L3237" s="14">
        <f t="shared" si="450"/>
        <v>42522.139479166661</v>
      </c>
      <c r="M3237" s="13">
        <f t="shared" si="451"/>
        <v>2016</v>
      </c>
      <c r="N3237" t="b">
        <v>1</v>
      </c>
      <c r="O3237">
        <v>181</v>
      </c>
      <c r="P3237" t="b">
        <v>1</v>
      </c>
      <c r="Q3237" t="s">
        <v>8270</v>
      </c>
      <c r="R3237" s="6">
        <f t="shared" si="452"/>
        <v>3.2066666666666667E-2</v>
      </c>
      <c r="S3237" s="10">
        <f t="shared" si="453"/>
        <v>85.530386740331494</v>
      </c>
      <c r="T3237" t="str">
        <f t="shared" si="454"/>
        <v>theater/</v>
      </c>
      <c r="U3237" t="str">
        <f t="shared" si="455"/>
        <v>plays</v>
      </c>
      <c r="V3237">
        <f t="shared" si="456"/>
        <v>8</v>
      </c>
      <c r="W3237">
        <f t="shared" si="457"/>
        <v>13</v>
      </c>
    </row>
    <row r="3238" spans="1:23" ht="45" x14ac:dyDescent="0.25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f t="shared" si="458"/>
        <v>42732.708715277775</v>
      </c>
      <c r="K3238">
        <v>1480370433</v>
      </c>
      <c r="L3238" s="14">
        <f t="shared" si="450"/>
        <v>42702.708715277775</v>
      </c>
      <c r="M3238" s="13">
        <f t="shared" si="451"/>
        <v>2016</v>
      </c>
      <c r="N3238" t="b">
        <v>0</v>
      </c>
      <c r="O3238">
        <v>110</v>
      </c>
      <c r="P3238" t="b">
        <v>1</v>
      </c>
      <c r="Q3238" t="s">
        <v>8270</v>
      </c>
      <c r="R3238" s="6">
        <f t="shared" si="452"/>
        <v>6.0000000000000001E-3</v>
      </c>
      <c r="S3238" s="10">
        <f t="shared" si="453"/>
        <v>182.90909090909091</v>
      </c>
      <c r="T3238" t="str">
        <f t="shared" si="454"/>
        <v>theater/</v>
      </c>
      <c r="U3238" t="str">
        <f t="shared" si="455"/>
        <v>plays</v>
      </c>
      <c r="V3238">
        <f t="shared" si="456"/>
        <v>8</v>
      </c>
      <c r="W3238">
        <f t="shared" si="457"/>
        <v>13</v>
      </c>
    </row>
    <row r="3239" spans="1:23" ht="30" x14ac:dyDescent="0.25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f t="shared" si="458"/>
        <v>42275.957638888889</v>
      </c>
      <c r="K3239">
        <v>1441452184</v>
      </c>
      <c r="L3239" s="14">
        <f t="shared" si="450"/>
        <v>42252.266018518516</v>
      </c>
      <c r="M3239" s="13">
        <f t="shared" si="451"/>
        <v>2015</v>
      </c>
      <c r="N3239" t="b">
        <v>1</v>
      </c>
      <c r="O3239">
        <v>269</v>
      </c>
      <c r="P3239" t="b">
        <v>1</v>
      </c>
      <c r="Q3239" t="s">
        <v>8270</v>
      </c>
      <c r="R3239" s="6">
        <f t="shared" si="452"/>
        <v>7.8754285714285541E-3</v>
      </c>
      <c r="S3239" s="10">
        <f t="shared" si="453"/>
        <v>131.13620817843866</v>
      </c>
      <c r="T3239" t="str">
        <f t="shared" si="454"/>
        <v>theater/</v>
      </c>
      <c r="U3239" t="str">
        <f t="shared" si="455"/>
        <v>plays</v>
      </c>
      <c r="V3239">
        <f t="shared" si="456"/>
        <v>8</v>
      </c>
      <c r="W3239">
        <f t="shared" si="457"/>
        <v>13</v>
      </c>
    </row>
    <row r="3240" spans="1:23" ht="45" x14ac:dyDescent="0.25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f t="shared" si="458"/>
        <v>42186.302060185182</v>
      </c>
      <c r="K3240">
        <v>1433160898</v>
      </c>
      <c r="L3240" s="14">
        <f t="shared" si="450"/>
        <v>42156.302060185182</v>
      </c>
      <c r="M3240" s="13">
        <f t="shared" si="451"/>
        <v>2015</v>
      </c>
      <c r="N3240" t="b">
        <v>1</v>
      </c>
      <c r="O3240">
        <v>79</v>
      </c>
      <c r="P3240" t="b">
        <v>1</v>
      </c>
      <c r="Q3240" t="s">
        <v>8270</v>
      </c>
      <c r="R3240" s="6">
        <f t="shared" si="452"/>
        <v>0.12321428571428572</v>
      </c>
      <c r="S3240" s="10">
        <f t="shared" si="453"/>
        <v>39.810126582278478</v>
      </c>
      <c r="T3240" t="str">
        <f t="shared" si="454"/>
        <v>theater/</v>
      </c>
      <c r="U3240" t="str">
        <f t="shared" si="455"/>
        <v>plays</v>
      </c>
      <c r="V3240">
        <f t="shared" si="456"/>
        <v>8</v>
      </c>
      <c r="W3240">
        <f t="shared" si="457"/>
        <v>13</v>
      </c>
    </row>
    <row r="3241" spans="1:23" ht="45" x14ac:dyDescent="0.25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f t="shared" si="458"/>
        <v>42302.790972222218</v>
      </c>
      <c r="K3241">
        <v>1443665293</v>
      </c>
      <c r="L3241" s="14">
        <f t="shared" si="450"/>
        <v>42277.880706018514</v>
      </c>
      <c r="M3241" s="13">
        <f t="shared" si="451"/>
        <v>2015</v>
      </c>
      <c r="N3241" t="b">
        <v>1</v>
      </c>
      <c r="O3241">
        <v>104</v>
      </c>
      <c r="P3241" t="b">
        <v>1</v>
      </c>
      <c r="Q3241" t="s">
        <v>8270</v>
      </c>
      <c r="R3241" s="6">
        <f t="shared" si="452"/>
        <v>5.919140225179112E-2</v>
      </c>
      <c r="S3241" s="10">
        <f t="shared" si="453"/>
        <v>59.701730769230764</v>
      </c>
      <c r="T3241" t="str">
        <f t="shared" si="454"/>
        <v>theater/</v>
      </c>
      <c r="U3241" t="str">
        <f t="shared" si="455"/>
        <v>plays</v>
      </c>
      <c r="V3241">
        <f t="shared" si="456"/>
        <v>8</v>
      </c>
      <c r="W3241">
        <f t="shared" si="457"/>
        <v>13</v>
      </c>
    </row>
    <row r="3242" spans="1:23" ht="45" x14ac:dyDescent="0.25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f t="shared" si="458"/>
        <v>42782.749999999993</v>
      </c>
      <c r="K3242">
        <v>1484843948</v>
      </c>
      <c r="L3242" s="14">
        <f t="shared" si="450"/>
        <v>42754.485509259255</v>
      </c>
      <c r="M3242" s="13">
        <f t="shared" si="451"/>
        <v>2017</v>
      </c>
      <c r="N3242" t="b">
        <v>0</v>
      </c>
      <c r="O3242">
        <v>34</v>
      </c>
      <c r="P3242" t="b">
        <v>1</v>
      </c>
      <c r="Q3242" t="s">
        <v>8270</v>
      </c>
      <c r="R3242" s="6">
        <f t="shared" si="452"/>
        <v>5.6666666666666671E-3</v>
      </c>
      <c r="S3242" s="10">
        <f t="shared" si="453"/>
        <v>88.735294117647058</v>
      </c>
      <c r="T3242" t="str">
        <f t="shared" si="454"/>
        <v>theater/</v>
      </c>
      <c r="U3242" t="str">
        <f t="shared" si="455"/>
        <v>plays</v>
      </c>
      <c r="V3242">
        <f t="shared" si="456"/>
        <v>8</v>
      </c>
      <c r="W3242">
        <f t="shared" si="457"/>
        <v>13</v>
      </c>
    </row>
    <row r="3243" spans="1:23" ht="45" x14ac:dyDescent="0.25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f t="shared" si="458"/>
        <v>41926.082638888889</v>
      </c>
      <c r="K3243">
        <v>1410421670</v>
      </c>
      <c r="L3243" s="14">
        <f t="shared" si="450"/>
        <v>41893.116550925923</v>
      </c>
      <c r="M3243" s="13">
        <f t="shared" si="451"/>
        <v>2014</v>
      </c>
      <c r="N3243" t="b">
        <v>1</v>
      </c>
      <c r="O3243">
        <v>167</v>
      </c>
      <c r="P3243" t="b">
        <v>1</v>
      </c>
      <c r="Q3243" t="s">
        <v>8270</v>
      </c>
      <c r="R3243" s="6">
        <f t="shared" si="452"/>
        <v>0.15305882352941177</v>
      </c>
      <c r="S3243" s="10">
        <f t="shared" si="453"/>
        <v>58.688622754491021</v>
      </c>
      <c r="T3243" t="str">
        <f t="shared" si="454"/>
        <v>theater/</v>
      </c>
      <c r="U3243" t="str">
        <f t="shared" si="455"/>
        <v>plays</v>
      </c>
      <c r="V3243">
        <f t="shared" si="456"/>
        <v>8</v>
      </c>
      <c r="W3243">
        <f t="shared" si="457"/>
        <v>13</v>
      </c>
    </row>
    <row r="3244" spans="1:23" ht="30" x14ac:dyDescent="0.25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f t="shared" si="458"/>
        <v>41901.547361111108</v>
      </c>
      <c r="K3244">
        <v>1408558092</v>
      </c>
      <c r="L3244" s="14">
        <f t="shared" si="450"/>
        <v>41871.547361111108</v>
      </c>
      <c r="M3244" s="13">
        <f t="shared" si="451"/>
        <v>2014</v>
      </c>
      <c r="N3244" t="b">
        <v>1</v>
      </c>
      <c r="O3244">
        <v>183</v>
      </c>
      <c r="P3244" t="b">
        <v>1</v>
      </c>
      <c r="Q3244" t="s">
        <v>8270</v>
      </c>
      <c r="R3244" s="6">
        <f t="shared" si="452"/>
        <v>0.27304200000000001</v>
      </c>
      <c r="S3244" s="10">
        <f t="shared" si="453"/>
        <v>69.56513661202186</v>
      </c>
      <c r="T3244" t="str">
        <f t="shared" si="454"/>
        <v>theater/</v>
      </c>
      <c r="U3244" t="str">
        <f t="shared" si="455"/>
        <v>plays</v>
      </c>
      <c r="V3244">
        <f t="shared" si="456"/>
        <v>8</v>
      </c>
      <c r="W3244">
        <f t="shared" si="457"/>
        <v>13</v>
      </c>
    </row>
    <row r="3245" spans="1:23" ht="45" x14ac:dyDescent="0.25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f t="shared" si="458"/>
        <v>42285.791666666664</v>
      </c>
      <c r="K3245">
        <v>1442283562</v>
      </c>
      <c r="L3245" s="14">
        <f t="shared" si="450"/>
        <v>42261.888449074067</v>
      </c>
      <c r="M3245" s="13">
        <f t="shared" si="451"/>
        <v>2015</v>
      </c>
      <c r="N3245" t="b">
        <v>1</v>
      </c>
      <c r="O3245">
        <v>71</v>
      </c>
      <c r="P3245" t="b">
        <v>1</v>
      </c>
      <c r="Q3245" t="s">
        <v>8270</v>
      </c>
      <c r="R3245" s="6">
        <f t="shared" si="452"/>
        <v>2.8375000000000001E-2</v>
      </c>
      <c r="S3245" s="10">
        <f t="shared" si="453"/>
        <v>115.87323943661971</v>
      </c>
      <c r="T3245" t="str">
        <f t="shared" si="454"/>
        <v>theater/</v>
      </c>
      <c r="U3245" t="str">
        <f t="shared" si="455"/>
        <v>plays</v>
      </c>
      <c r="V3245">
        <f t="shared" si="456"/>
        <v>8</v>
      </c>
      <c r="W3245">
        <f t="shared" si="457"/>
        <v>13</v>
      </c>
    </row>
    <row r="3246" spans="1:23" ht="45" x14ac:dyDescent="0.25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f t="shared" si="458"/>
        <v>42705.527569444443</v>
      </c>
      <c r="K3246">
        <v>1478018382</v>
      </c>
      <c r="L3246" s="14">
        <f t="shared" si="450"/>
        <v>42675.485902777778</v>
      </c>
      <c r="M3246" s="13">
        <f t="shared" si="451"/>
        <v>2016</v>
      </c>
      <c r="N3246" t="b">
        <v>0</v>
      </c>
      <c r="O3246">
        <v>69</v>
      </c>
      <c r="P3246" t="b">
        <v>1</v>
      </c>
      <c r="Q3246" t="s">
        <v>8270</v>
      </c>
      <c r="R3246" s="6">
        <f t="shared" si="452"/>
        <v>2.9374999999999998E-2</v>
      </c>
      <c r="S3246" s="10">
        <f t="shared" si="453"/>
        <v>23.869565217391305</v>
      </c>
      <c r="T3246" t="str">
        <f t="shared" si="454"/>
        <v>theater/</v>
      </c>
      <c r="U3246" t="str">
        <f t="shared" si="455"/>
        <v>plays</v>
      </c>
      <c r="V3246">
        <f t="shared" si="456"/>
        <v>8</v>
      </c>
      <c r="W3246">
        <f t="shared" si="457"/>
        <v>13</v>
      </c>
    </row>
    <row r="3247" spans="1:23" ht="45" x14ac:dyDescent="0.25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f t="shared" si="458"/>
        <v>42166.874999999993</v>
      </c>
      <c r="K3247">
        <v>1431354258</v>
      </c>
      <c r="L3247" s="14">
        <f t="shared" si="450"/>
        <v>42135.391874999994</v>
      </c>
      <c r="M3247" s="13">
        <f t="shared" si="451"/>
        <v>2015</v>
      </c>
      <c r="N3247" t="b">
        <v>0</v>
      </c>
      <c r="O3247">
        <v>270</v>
      </c>
      <c r="P3247" t="b">
        <v>1</v>
      </c>
      <c r="Q3247" t="s">
        <v>8270</v>
      </c>
      <c r="R3247" s="6">
        <f t="shared" si="452"/>
        <v>4.304761904761905E-2</v>
      </c>
      <c r="S3247" s="10">
        <f t="shared" si="453"/>
        <v>81.125925925925927</v>
      </c>
      <c r="T3247" t="str">
        <f t="shared" si="454"/>
        <v>theater/</v>
      </c>
      <c r="U3247" t="str">
        <f t="shared" si="455"/>
        <v>plays</v>
      </c>
      <c r="V3247">
        <f t="shared" si="456"/>
        <v>8</v>
      </c>
      <c r="W3247">
        <f t="shared" si="457"/>
        <v>13</v>
      </c>
    </row>
    <row r="3248" spans="1:23" ht="45" x14ac:dyDescent="0.25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f t="shared" si="458"/>
        <v>42258.957638888889</v>
      </c>
      <c r="K3248">
        <v>1439551200</v>
      </c>
      <c r="L3248" s="14">
        <f t="shared" si="450"/>
        <v>42230.263888888883</v>
      </c>
      <c r="M3248" s="13">
        <f t="shared" si="451"/>
        <v>2015</v>
      </c>
      <c r="N3248" t="b">
        <v>1</v>
      </c>
      <c r="O3248">
        <v>193</v>
      </c>
      <c r="P3248" t="b">
        <v>1</v>
      </c>
      <c r="Q3248" t="s">
        <v>8270</v>
      </c>
      <c r="R3248" s="6">
        <f t="shared" si="452"/>
        <v>0.11219999999999999</v>
      </c>
      <c r="S3248" s="10">
        <f t="shared" si="453"/>
        <v>57.626943005181346</v>
      </c>
      <c r="T3248" t="str">
        <f t="shared" si="454"/>
        <v>theater/</v>
      </c>
      <c r="U3248" t="str">
        <f t="shared" si="455"/>
        <v>plays</v>
      </c>
      <c r="V3248">
        <f t="shared" si="456"/>
        <v>8</v>
      </c>
      <c r="W3248">
        <f t="shared" si="457"/>
        <v>13</v>
      </c>
    </row>
    <row r="3249" spans="1:23" ht="45" x14ac:dyDescent="0.25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f t="shared" si="458"/>
        <v>42197.22583333333</v>
      </c>
      <c r="K3249">
        <v>1434104712</v>
      </c>
      <c r="L3249" s="14">
        <f t="shared" si="450"/>
        <v>42167.22583333333</v>
      </c>
      <c r="M3249" s="13">
        <f t="shared" si="451"/>
        <v>2015</v>
      </c>
      <c r="N3249" t="b">
        <v>1</v>
      </c>
      <c r="O3249">
        <v>57</v>
      </c>
      <c r="P3249" t="b">
        <v>1</v>
      </c>
      <c r="Q3249" t="s">
        <v>8270</v>
      </c>
      <c r="R3249" s="6">
        <f t="shared" si="452"/>
        <v>5.8599999999999999E-2</v>
      </c>
      <c r="S3249" s="10">
        <f t="shared" si="453"/>
        <v>46.429824561403507</v>
      </c>
      <c r="T3249" t="str">
        <f t="shared" si="454"/>
        <v>theater/</v>
      </c>
      <c r="U3249" t="str">
        <f t="shared" si="455"/>
        <v>plays</v>
      </c>
      <c r="V3249">
        <f t="shared" si="456"/>
        <v>8</v>
      </c>
      <c r="W3249">
        <f t="shared" si="457"/>
        <v>13</v>
      </c>
    </row>
    <row r="3250" spans="1:23" ht="30" x14ac:dyDescent="0.25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f t="shared" si="458"/>
        <v>42098.638391203705</v>
      </c>
      <c r="K3250">
        <v>1425590357</v>
      </c>
      <c r="L3250" s="14">
        <f t="shared" si="450"/>
        <v>42068.68005787037</v>
      </c>
      <c r="M3250" s="13">
        <f t="shared" si="451"/>
        <v>2015</v>
      </c>
      <c r="N3250" t="b">
        <v>1</v>
      </c>
      <c r="O3250">
        <v>200</v>
      </c>
      <c r="P3250" t="b">
        <v>1</v>
      </c>
      <c r="Q3250" t="s">
        <v>8270</v>
      </c>
      <c r="R3250" s="6">
        <f t="shared" si="452"/>
        <v>7.9166666666666673E-3</v>
      </c>
      <c r="S3250" s="10">
        <f t="shared" si="453"/>
        <v>60.475000000000001</v>
      </c>
      <c r="T3250" t="str">
        <f t="shared" si="454"/>
        <v>theater/</v>
      </c>
      <c r="U3250" t="str">
        <f t="shared" si="455"/>
        <v>plays</v>
      </c>
      <c r="V3250">
        <f t="shared" si="456"/>
        <v>8</v>
      </c>
      <c r="W3250">
        <f t="shared" si="457"/>
        <v>13</v>
      </c>
    </row>
    <row r="3251" spans="1:23" ht="45" x14ac:dyDescent="0.25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f t="shared" si="458"/>
        <v>42175.538356481477</v>
      </c>
      <c r="K3251">
        <v>1432230914</v>
      </c>
      <c r="L3251" s="14">
        <f t="shared" si="450"/>
        <v>42145.538356481477</v>
      </c>
      <c r="M3251" s="13">
        <f t="shared" si="451"/>
        <v>2015</v>
      </c>
      <c r="N3251" t="b">
        <v>1</v>
      </c>
      <c r="O3251">
        <v>88</v>
      </c>
      <c r="P3251" t="b">
        <v>1</v>
      </c>
      <c r="Q3251" t="s">
        <v>8270</v>
      </c>
      <c r="R3251" s="6">
        <f t="shared" si="452"/>
        <v>4.9272727272727274E-2</v>
      </c>
      <c r="S3251" s="10">
        <f t="shared" si="453"/>
        <v>65.579545454545453</v>
      </c>
      <c r="T3251" t="str">
        <f t="shared" si="454"/>
        <v>theater/</v>
      </c>
      <c r="U3251" t="str">
        <f t="shared" si="455"/>
        <v>plays</v>
      </c>
      <c r="V3251">
        <f t="shared" si="456"/>
        <v>8</v>
      </c>
      <c r="W3251">
        <f t="shared" si="457"/>
        <v>13</v>
      </c>
    </row>
    <row r="3252" spans="1:23" ht="45" x14ac:dyDescent="0.25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f t="shared" si="458"/>
        <v>41948.575509259259</v>
      </c>
      <c r="K3252">
        <v>1412617724</v>
      </c>
      <c r="L3252" s="14">
        <f t="shared" si="450"/>
        <v>41918.533842592587</v>
      </c>
      <c r="M3252" s="13">
        <f t="shared" si="451"/>
        <v>2014</v>
      </c>
      <c r="N3252" t="b">
        <v>1</v>
      </c>
      <c r="O3252">
        <v>213</v>
      </c>
      <c r="P3252" t="b">
        <v>1</v>
      </c>
      <c r="Q3252" t="s">
        <v>8270</v>
      </c>
      <c r="R3252" s="6">
        <f t="shared" si="452"/>
        <v>1.5520000000000001E-2</v>
      </c>
      <c r="S3252" s="10">
        <f t="shared" si="453"/>
        <v>119.1924882629108</v>
      </c>
      <c r="T3252" t="str">
        <f t="shared" si="454"/>
        <v>theater/</v>
      </c>
      <c r="U3252" t="str">
        <f t="shared" si="455"/>
        <v>plays</v>
      </c>
      <c r="V3252">
        <f t="shared" si="456"/>
        <v>8</v>
      </c>
      <c r="W3252">
        <f t="shared" si="457"/>
        <v>13</v>
      </c>
    </row>
    <row r="3253" spans="1:23" ht="45" x14ac:dyDescent="0.25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f t="shared" si="458"/>
        <v>42176.52275462963</v>
      </c>
      <c r="K3253">
        <v>1432315966</v>
      </c>
      <c r="L3253" s="14">
        <f t="shared" si="450"/>
        <v>42146.52275462963</v>
      </c>
      <c r="M3253" s="13">
        <f t="shared" si="451"/>
        <v>2015</v>
      </c>
      <c r="N3253" t="b">
        <v>1</v>
      </c>
      <c r="O3253">
        <v>20</v>
      </c>
      <c r="P3253" t="b">
        <v>1</v>
      </c>
      <c r="Q3253" t="s">
        <v>8270</v>
      </c>
      <c r="R3253" s="6">
        <f t="shared" si="452"/>
        <v>0.10733333333333334</v>
      </c>
      <c r="S3253" s="10">
        <f t="shared" si="453"/>
        <v>83.05</v>
      </c>
      <c r="T3253" t="str">
        <f t="shared" si="454"/>
        <v>theater/</v>
      </c>
      <c r="U3253" t="str">
        <f t="shared" si="455"/>
        <v>plays</v>
      </c>
      <c r="V3253">
        <f t="shared" si="456"/>
        <v>8</v>
      </c>
      <c r="W3253">
        <f t="shared" si="457"/>
        <v>13</v>
      </c>
    </row>
    <row r="3254" spans="1:23" ht="30" x14ac:dyDescent="0.25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f t="shared" si="458"/>
        <v>42620.264351851853</v>
      </c>
      <c r="K3254">
        <v>1470655240</v>
      </c>
      <c r="L3254" s="14">
        <f t="shared" si="450"/>
        <v>42590.264351851853</v>
      </c>
      <c r="M3254" s="13">
        <f t="shared" si="451"/>
        <v>2016</v>
      </c>
      <c r="N3254" t="b">
        <v>1</v>
      </c>
      <c r="O3254">
        <v>50</v>
      </c>
      <c r="P3254" t="b">
        <v>1</v>
      </c>
      <c r="Q3254" t="s">
        <v>8270</v>
      </c>
      <c r="R3254" s="6">
        <f t="shared" si="452"/>
        <v>0.2782222222222222</v>
      </c>
      <c r="S3254" s="10">
        <f t="shared" si="453"/>
        <v>57.52</v>
      </c>
      <c r="T3254" t="str">
        <f t="shared" si="454"/>
        <v>theater/</v>
      </c>
      <c r="U3254" t="str">
        <f t="shared" si="455"/>
        <v>plays</v>
      </c>
      <c r="V3254">
        <f t="shared" si="456"/>
        <v>8</v>
      </c>
      <c r="W3254">
        <f t="shared" si="457"/>
        <v>13</v>
      </c>
    </row>
    <row r="3255" spans="1:23" ht="45" x14ac:dyDescent="0.25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f t="shared" si="458"/>
        <v>42620.947916666664</v>
      </c>
      <c r="K3255">
        <v>1471701028</v>
      </c>
      <c r="L3255" s="14">
        <f t="shared" si="450"/>
        <v>42602.368379629632</v>
      </c>
      <c r="M3255" s="13">
        <f t="shared" si="451"/>
        <v>2016</v>
      </c>
      <c r="N3255" t="b">
        <v>1</v>
      </c>
      <c r="O3255">
        <v>115</v>
      </c>
      <c r="P3255" t="b">
        <v>1</v>
      </c>
      <c r="Q3255" t="s">
        <v>8270</v>
      </c>
      <c r="R3255" s="6">
        <f t="shared" si="452"/>
        <v>1.8249999999999999E-2</v>
      </c>
      <c r="S3255" s="10">
        <f t="shared" si="453"/>
        <v>177.08695652173913</v>
      </c>
      <c r="T3255" t="str">
        <f t="shared" si="454"/>
        <v>theater/</v>
      </c>
      <c r="U3255" t="str">
        <f t="shared" si="455"/>
        <v>plays</v>
      </c>
      <c r="V3255">
        <f t="shared" si="456"/>
        <v>8</v>
      </c>
      <c r="W3255">
        <f t="shared" si="457"/>
        <v>13</v>
      </c>
    </row>
    <row r="3256" spans="1:23" ht="45" x14ac:dyDescent="0.25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f t="shared" si="458"/>
        <v>42088.835752314808</v>
      </c>
      <c r="K3256">
        <v>1424743409</v>
      </c>
      <c r="L3256" s="14">
        <f t="shared" si="450"/>
        <v>42058.877418981479</v>
      </c>
      <c r="M3256" s="13">
        <f t="shared" si="451"/>
        <v>2015</v>
      </c>
      <c r="N3256" t="b">
        <v>1</v>
      </c>
      <c r="O3256">
        <v>186</v>
      </c>
      <c r="P3256" t="b">
        <v>1</v>
      </c>
      <c r="Q3256" t="s">
        <v>8270</v>
      </c>
      <c r="R3256" s="6">
        <f t="shared" si="452"/>
        <v>1.2576923076923078E-2</v>
      </c>
      <c r="S3256" s="10">
        <f t="shared" si="453"/>
        <v>70.771505376344081</v>
      </c>
      <c r="T3256" t="str">
        <f t="shared" si="454"/>
        <v>theater/</v>
      </c>
      <c r="U3256" t="str">
        <f t="shared" si="455"/>
        <v>plays</v>
      </c>
      <c r="V3256">
        <f t="shared" si="456"/>
        <v>8</v>
      </c>
      <c r="W3256">
        <f t="shared" si="457"/>
        <v>13</v>
      </c>
    </row>
    <row r="3257" spans="1:23" ht="45" x14ac:dyDescent="0.25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f t="shared" si="458"/>
        <v>41919.559895833328</v>
      </c>
      <c r="K3257">
        <v>1410114375</v>
      </c>
      <c r="L3257" s="14">
        <f t="shared" si="450"/>
        <v>41889.559895833328</v>
      </c>
      <c r="M3257" s="13">
        <f t="shared" si="451"/>
        <v>2014</v>
      </c>
      <c r="N3257" t="b">
        <v>1</v>
      </c>
      <c r="O3257">
        <v>18</v>
      </c>
      <c r="P3257" t="b">
        <v>1</v>
      </c>
      <c r="Q3257" t="s">
        <v>8270</v>
      </c>
      <c r="R3257" s="6">
        <f t="shared" si="452"/>
        <v>0.75</v>
      </c>
      <c r="S3257" s="10">
        <f t="shared" si="453"/>
        <v>29.166666666666668</v>
      </c>
      <c r="T3257" t="str">
        <f t="shared" si="454"/>
        <v>theater/</v>
      </c>
      <c r="U3257" t="str">
        <f t="shared" si="455"/>
        <v>plays</v>
      </c>
      <c r="V3257">
        <f t="shared" si="456"/>
        <v>8</v>
      </c>
      <c r="W3257">
        <f t="shared" si="457"/>
        <v>13</v>
      </c>
    </row>
    <row r="3258" spans="1:23" ht="30" x14ac:dyDescent="0.25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f t="shared" si="458"/>
        <v>42165.957638888889</v>
      </c>
      <c r="K3258">
        <v>1432129577</v>
      </c>
      <c r="L3258" s="14">
        <f t="shared" si="450"/>
        <v>42144.365474537037</v>
      </c>
      <c r="M3258" s="13">
        <f t="shared" si="451"/>
        <v>2015</v>
      </c>
      <c r="N3258" t="b">
        <v>1</v>
      </c>
      <c r="O3258">
        <v>176</v>
      </c>
      <c r="P3258" t="b">
        <v>1</v>
      </c>
      <c r="Q3258" t="s">
        <v>8270</v>
      </c>
      <c r="R3258" s="6">
        <f t="shared" si="452"/>
        <v>0.28060000000000002</v>
      </c>
      <c r="S3258" s="10">
        <f t="shared" si="453"/>
        <v>72.76136363636364</v>
      </c>
      <c r="T3258" t="str">
        <f t="shared" si="454"/>
        <v>theater/</v>
      </c>
      <c r="U3258" t="str">
        <f t="shared" si="455"/>
        <v>plays</v>
      </c>
      <c r="V3258">
        <f t="shared" si="456"/>
        <v>8</v>
      </c>
      <c r="W3258">
        <f t="shared" si="457"/>
        <v>13</v>
      </c>
    </row>
    <row r="3259" spans="1:23" ht="45" x14ac:dyDescent="0.25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f t="shared" si="458"/>
        <v>42788.351296296292</v>
      </c>
      <c r="K3259">
        <v>1485177952</v>
      </c>
      <c r="L3259" s="14">
        <f t="shared" si="450"/>
        <v>42758.351296296292</v>
      </c>
      <c r="M3259" s="13">
        <f t="shared" si="451"/>
        <v>2017</v>
      </c>
      <c r="N3259" t="b">
        <v>0</v>
      </c>
      <c r="O3259">
        <v>41</v>
      </c>
      <c r="P3259" t="b">
        <v>1</v>
      </c>
      <c r="Q3259" t="s">
        <v>8270</v>
      </c>
      <c r="R3259" s="6">
        <f t="shared" si="452"/>
        <v>6.2994999999999884E-2</v>
      </c>
      <c r="S3259" s="10">
        <f t="shared" si="453"/>
        <v>51.853414634146333</v>
      </c>
      <c r="T3259" t="str">
        <f t="shared" si="454"/>
        <v>theater/</v>
      </c>
      <c r="U3259" t="str">
        <f t="shared" si="455"/>
        <v>plays</v>
      </c>
      <c r="V3259">
        <f t="shared" si="456"/>
        <v>8</v>
      </c>
      <c r="W3259">
        <f t="shared" si="457"/>
        <v>13</v>
      </c>
    </row>
    <row r="3260" spans="1:23" ht="30" x14ac:dyDescent="0.25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f t="shared" si="458"/>
        <v>42012.678946759253</v>
      </c>
      <c r="K3260">
        <v>1418159861</v>
      </c>
      <c r="L3260" s="14">
        <f t="shared" si="450"/>
        <v>41982.678946759253</v>
      </c>
      <c r="M3260" s="13">
        <f t="shared" si="451"/>
        <v>2014</v>
      </c>
      <c r="N3260" t="b">
        <v>1</v>
      </c>
      <c r="O3260">
        <v>75</v>
      </c>
      <c r="P3260" t="b">
        <v>1</v>
      </c>
      <c r="Q3260" t="s">
        <v>8270</v>
      </c>
      <c r="R3260" s="6">
        <f t="shared" si="452"/>
        <v>5.2142857142857144E-2</v>
      </c>
      <c r="S3260" s="10">
        <f t="shared" si="453"/>
        <v>98.2</v>
      </c>
      <c r="T3260" t="str">
        <f t="shared" si="454"/>
        <v>theater/</v>
      </c>
      <c r="U3260" t="str">
        <f t="shared" si="455"/>
        <v>plays</v>
      </c>
      <c r="V3260">
        <f t="shared" si="456"/>
        <v>8</v>
      </c>
      <c r="W3260">
        <f t="shared" si="457"/>
        <v>13</v>
      </c>
    </row>
    <row r="3261" spans="1:23" ht="45" x14ac:dyDescent="0.25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f t="shared" si="458"/>
        <v>42643.957638888889</v>
      </c>
      <c r="K3261">
        <v>1472753745</v>
      </c>
      <c r="L3261" s="14">
        <f t="shared" si="450"/>
        <v>42614.552604166667</v>
      </c>
      <c r="M3261" s="13">
        <f t="shared" si="451"/>
        <v>2016</v>
      </c>
      <c r="N3261" t="b">
        <v>1</v>
      </c>
      <c r="O3261">
        <v>97</v>
      </c>
      <c r="P3261" t="b">
        <v>1</v>
      </c>
      <c r="Q3261" t="s">
        <v>8270</v>
      </c>
      <c r="R3261" s="6">
        <f t="shared" si="452"/>
        <v>6.1678260869565155E-2</v>
      </c>
      <c r="S3261" s="10">
        <f t="shared" si="453"/>
        <v>251.7381443298969</v>
      </c>
      <c r="T3261" t="str">
        <f t="shared" si="454"/>
        <v>theater/</v>
      </c>
      <c r="U3261" t="str">
        <f t="shared" si="455"/>
        <v>plays</v>
      </c>
      <c r="V3261">
        <f t="shared" si="456"/>
        <v>8</v>
      </c>
      <c r="W3261">
        <f t="shared" si="457"/>
        <v>13</v>
      </c>
    </row>
    <row r="3262" spans="1:23" ht="45" x14ac:dyDescent="0.25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f t="shared" si="458"/>
        <v>42338.505995370368</v>
      </c>
      <c r="K3262">
        <v>1445875718</v>
      </c>
      <c r="L3262" s="14">
        <f t="shared" si="450"/>
        <v>42303.464328703696</v>
      </c>
      <c r="M3262" s="13">
        <f t="shared" si="451"/>
        <v>2015</v>
      </c>
      <c r="N3262" t="b">
        <v>1</v>
      </c>
      <c r="O3262">
        <v>73</v>
      </c>
      <c r="P3262" t="b">
        <v>1</v>
      </c>
      <c r="Q3262" t="s">
        <v>8270</v>
      </c>
      <c r="R3262" s="6">
        <f t="shared" si="452"/>
        <v>9.2399999999999996E-2</v>
      </c>
      <c r="S3262" s="10">
        <f t="shared" si="453"/>
        <v>74.821917808219183</v>
      </c>
      <c r="T3262" t="str">
        <f t="shared" si="454"/>
        <v>theater/</v>
      </c>
      <c r="U3262" t="str">
        <f t="shared" si="455"/>
        <v>plays</v>
      </c>
      <c r="V3262">
        <f t="shared" si="456"/>
        <v>8</v>
      </c>
      <c r="W3262">
        <f t="shared" si="457"/>
        <v>13</v>
      </c>
    </row>
    <row r="3263" spans="1:23" ht="45" x14ac:dyDescent="0.25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f t="shared" si="458"/>
        <v>42201.517083333332</v>
      </c>
      <c r="K3263">
        <v>1434475476</v>
      </c>
      <c r="L3263" s="14">
        <f t="shared" si="450"/>
        <v>42171.517083333332</v>
      </c>
      <c r="M3263" s="13">
        <f t="shared" si="451"/>
        <v>2015</v>
      </c>
      <c r="N3263" t="b">
        <v>1</v>
      </c>
      <c r="O3263">
        <v>49</v>
      </c>
      <c r="P3263" t="b">
        <v>1</v>
      </c>
      <c r="Q3263" t="s">
        <v>8270</v>
      </c>
      <c r="R3263" s="6">
        <f t="shared" si="452"/>
        <v>4.5454545454545452E-3</v>
      </c>
      <c r="S3263" s="10">
        <f t="shared" si="453"/>
        <v>67.65306122448979</v>
      </c>
      <c r="T3263" t="str">
        <f t="shared" si="454"/>
        <v>theater/</v>
      </c>
      <c r="U3263" t="str">
        <f t="shared" si="455"/>
        <v>plays</v>
      </c>
      <c r="V3263">
        <f t="shared" si="456"/>
        <v>8</v>
      </c>
      <c r="W3263">
        <f t="shared" si="457"/>
        <v>13</v>
      </c>
    </row>
    <row r="3264" spans="1:23" ht="30" x14ac:dyDescent="0.25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f t="shared" si="458"/>
        <v>41994.958333333336</v>
      </c>
      <c r="K3264">
        <v>1416555262</v>
      </c>
      <c r="L3264" s="14">
        <f t="shared" si="450"/>
        <v>41964.107199074067</v>
      </c>
      <c r="M3264" s="13">
        <f t="shared" si="451"/>
        <v>2014</v>
      </c>
      <c r="N3264" t="b">
        <v>1</v>
      </c>
      <c r="O3264">
        <v>134</v>
      </c>
      <c r="P3264" t="b">
        <v>1</v>
      </c>
      <c r="Q3264" t="s">
        <v>8270</v>
      </c>
      <c r="R3264" s="6">
        <f t="shared" si="452"/>
        <v>3.0409836065573771E-2</v>
      </c>
      <c r="S3264" s="10">
        <f t="shared" si="453"/>
        <v>93.81343283582089</v>
      </c>
      <c r="T3264" t="str">
        <f t="shared" si="454"/>
        <v>theater/</v>
      </c>
      <c r="U3264" t="str">
        <f t="shared" si="455"/>
        <v>plays</v>
      </c>
      <c r="V3264">
        <f t="shared" si="456"/>
        <v>8</v>
      </c>
      <c r="W3264">
        <f t="shared" si="457"/>
        <v>13</v>
      </c>
    </row>
    <row r="3265" spans="1:23" ht="30" x14ac:dyDescent="0.25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f t="shared" si="458"/>
        <v>42307.666666666664</v>
      </c>
      <c r="K3265">
        <v>1444220588</v>
      </c>
      <c r="L3265" s="14">
        <f t="shared" si="450"/>
        <v>42284.30773148148</v>
      </c>
      <c r="M3265" s="13">
        <f t="shared" si="451"/>
        <v>2015</v>
      </c>
      <c r="N3265" t="b">
        <v>1</v>
      </c>
      <c r="O3265">
        <v>68</v>
      </c>
      <c r="P3265" t="b">
        <v>1</v>
      </c>
      <c r="Q3265" t="s">
        <v>8270</v>
      </c>
      <c r="R3265" s="6">
        <f t="shared" si="452"/>
        <v>0.12166399999999994</v>
      </c>
      <c r="S3265" s="10">
        <f t="shared" si="453"/>
        <v>41.237647058823526</v>
      </c>
      <c r="T3265" t="str">
        <f t="shared" si="454"/>
        <v>theater/</v>
      </c>
      <c r="U3265" t="str">
        <f t="shared" si="455"/>
        <v>plays</v>
      </c>
      <c r="V3265">
        <f t="shared" si="456"/>
        <v>8</v>
      </c>
      <c r="W3265">
        <f t="shared" si="457"/>
        <v>13</v>
      </c>
    </row>
    <row r="3266" spans="1:23" ht="30" x14ac:dyDescent="0.25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f t="shared" si="458"/>
        <v>42032.708333333336</v>
      </c>
      <c r="K3266">
        <v>1421089938</v>
      </c>
      <c r="L3266" s="14">
        <f t="shared" si="450"/>
        <v>42016.591874999998</v>
      </c>
      <c r="M3266" s="13">
        <f t="shared" si="451"/>
        <v>2015</v>
      </c>
      <c r="N3266" t="b">
        <v>1</v>
      </c>
      <c r="O3266">
        <v>49</v>
      </c>
      <c r="P3266" t="b">
        <v>1</v>
      </c>
      <c r="Q3266" t="s">
        <v>8270</v>
      </c>
      <c r="R3266" s="6">
        <f t="shared" si="452"/>
        <v>0.03</v>
      </c>
      <c r="S3266" s="10">
        <f t="shared" si="453"/>
        <v>52.551020408163268</v>
      </c>
      <c r="T3266" t="str">
        <f t="shared" si="454"/>
        <v>theater/</v>
      </c>
      <c r="U3266" t="str">
        <f t="shared" si="455"/>
        <v>plays</v>
      </c>
      <c r="V3266">
        <f t="shared" si="456"/>
        <v>8</v>
      </c>
      <c r="W3266">
        <f t="shared" si="457"/>
        <v>13</v>
      </c>
    </row>
    <row r="3267" spans="1:23" ht="45" x14ac:dyDescent="0.25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f t="shared" si="458"/>
        <v>42341.499999999993</v>
      </c>
      <c r="K3267">
        <v>1446570315</v>
      </c>
      <c r="L3267" s="14">
        <f t="shared" ref="L3267:L3330" si="459">(K3267/86400)+25569+(-5/24)</f>
        <v>42311.503645833327</v>
      </c>
      <c r="M3267" s="13">
        <f t="shared" ref="M3267:M3330" si="460">YEAR(L3267)</f>
        <v>2015</v>
      </c>
      <c r="N3267" t="b">
        <v>1</v>
      </c>
      <c r="O3267">
        <v>63</v>
      </c>
      <c r="P3267" t="b">
        <v>1</v>
      </c>
      <c r="Q3267" t="s">
        <v>8270</v>
      </c>
      <c r="R3267" s="6">
        <f t="shared" ref="R3267:R3330" si="461">(E3267-D3267)/D3267</f>
        <v>0.64</v>
      </c>
      <c r="S3267" s="10">
        <f t="shared" ref="S3267:S3330" si="462">E3267/O3267</f>
        <v>70.285714285714292</v>
      </c>
      <c r="T3267" t="str">
        <f t="shared" ref="T3267:T3330" si="463">LEFT(Q3267,V3267)</f>
        <v>theater/</v>
      </c>
      <c r="U3267" t="str">
        <f t="shared" ref="U3267:U3330" si="464">RIGHT(Q3267, W3267-V3267)</f>
        <v>plays</v>
      </c>
      <c r="V3267">
        <f t="shared" ref="V3267:V3330" si="465">FIND("/",Q3267)</f>
        <v>8</v>
      </c>
      <c r="W3267">
        <f t="shared" ref="W3267:W3330" si="466">LEN(Q3267)</f>
        <v>13</v>
      </c>
    </row>
    <row r="3268" spans="1:23" ht="45" x14ac:dyDescent="0.25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f t="shared" ref="J3268:J3331" si="467">(I3268/86400)+25569+(-5/24)</f>
        <v>42167.666666666664</v>
      </c>
      <c r="K3268">
        <v>1431435122</v>
      </c>
      <c r="L3268" s="14">
        <f t="shared" si="459"/>
        <v>42136.327800925923</v>
      </c>
      <c r="M3268" s="13">
        <f t="shared" si="460"/>
        <v>2015</v>
      </c>
      <c r="N3268" t="b">
        <v>1</v>
      </c>
      <c r="O3268">
        <v>163</v>
      </c>
      <c r="P3268" t="b">
        <v>1</v>
      </c>
      <c r="Q3268" t="s">
        <v>8270</v>
      </c>
      <c r="R3268" s="6">
        <f t="shared" si="461"/>
        <v>0.31283333333333335</v>
      </c>
      <c r="S3268" s="10">
        <f t="shared" si="462"/>
        <v>48.325153374233132</v>
      </c>
      <c r="T3268" t="str">
        <f t="shared" si="463"/>
        <v>theater/</v>
      </c>
      <c r="U3268" t="str">
        <f t="shared" si="464"/>
        <v>plays</v>
      </c>
      <c r="V3268">
        <f t="shared" si="465"/>
        <v>8</v>
      </c>
      <c r="W3268">
        <f t="shared" si="466"/>
        <v>13</v>
      </c>
    </row>
    <row r="3269" spans="1:23" ht="45" x14ac:dyDescent="0.25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f t="shared" si="467"/>
        <v>42202.549305555549</v>
      </c>
      <c r="K3269">
        <v>1434564660</v>
      </c>
      <c r="L3269" s="14">
        <f t="shared" si="459"/>
        <v>42172.549305555549</v>
      </c>
      <c r="M3269" s="13">
        <f t="shared" si="460"/>
        <v>2015</v>
      </c>
      <c r="N3269" t="b">
        <v>1</v>
      </c>
      <c r="O3269">
        <v>288</v>
      </c>
      <c r="P3269" t="b">
        <v>1</v>
      </c>
      <c r="Q3269" t="s">
        <v>8270</v>
      </c>
      <c r="R3269" s="6">
        <f t="shared" si="461"/>
        <v>2.1000000000000001E-2</v>
      </c>
      <c r="S3269" s="10">
        <f t="shared" si="462"/>
        <v>53.177083333333336</v>
      </c>
      <c r="T3269" t="str">
        <f t="shared" si="463"/>
        <v>theater/</v>
      </c>
      <c r="U3269" t="str">
        <f t="shared" si="464"/>
        <v>plays</v>
      </c>
      <c r="V3269">
        <f t="shared" si="465"/>
        <v>8</v>
      </c>
      <c r="W3269">
        <f t="shared" si="466"/>
        <v>13</v>
      </c>
    </row>
    <row r="3270" spans="1:23" ht="45" x14ac:dyDescent="0.25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f t="shared" si="467"/>
        <v>42606.695925925924</v>
      </c>
      <c r="K3270">
        <v>1470692528</v>
      </c>
      <c r="L3270" s="14">
        <f t="shared" si="459"/>
        <v>42590.695925925924</v>
      </c>
      <c r="M3270" s="13">
        <f t="shared" si="460"/>
        <v>2016</v>
      </c>
      <c r="N3270" t="b">
        <v>1</v>
      </c>
      <c r="O3270">
        <v>42</v>
      </c>
      <c r="P3270" t="b">
        <v>1</v>
      </c>
      <c r="Q3270" t="s">
        <v>8270</v>
      </c>
      <c r="R3270" s="6">
        <f t="shared" si="461"/>
        <v>0.28000000000000003</v>
      </c>
      <c r="S3270" s="10">
        <f t="shared" si="462"/>
        <v>60.952380952380949</v>
      </c>
      <c r="T3270" t="str">
        <f t="shared" si="463"/>
        <v>theater/</v>
      </c>
      <c r="U3270" t="str">
        <f t="shared" si="464"/>
        <v>plays</v>
      </c>
      <c r="V3270">
        <f t="shared" si="465"/>
        <v>8</v>
      </c>
      <c r="W3270">
        <f t="shared" si="466"/>
        <v>13</v>
      </c>
    </row>
    <row r="3271" spans="1:23" ht="45" x14ac:dyDescent="0.25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f t="shared" si="467"/>
        <v>42171.249999999993</v>
      </c>
      <c r="K3271">
        <v>1431509397</v>
      </c>
      <c r="L3271" s="14">
        <f t="shared" si="459"/>
        <v>42137.187465277777</v>
      </c>
      <c r="M3271" s="13">
        <f t="shared" si="460"/>
        <v>2015</v>
      </c>
      <c r="N3271" t="b">
        <v>1</v>
      </c>
      <c r="O3271">
        <v>70</v>
      </c>
      <c r="P3271" t="b">
        <v>1</v>
      </c>
      <c r="Q3271" t="s">
        <v>8270</v>
      </c>
      <c r="R3271" s="6">
        <f t="shared" si="461"/>
        <v>1.4999999999999999E-2</v>
      </c>
      <c r="S3271" s="10">
        <f t="shared" si="462"/>
        <v>116</v>
      </c>
      <c r="T3271" t="str">
        <f t="shared" si="463"/>
        <v>theater/</v>
      </c>
      <c r="U3271" t="str">
        <f t="shared" si="464"/>
        <v>plays</v>
      </c>
      <c r="V3271">
        <f t="shared" si="465"/>
        <v>8</v>
      </c>
      <c r="W3271">
        <f t="shared" si="466"/>
        <v>13</v>
      </c>
    </row>
    <row r="3272" spans="1:23" ht="45" x14ac:dyDescent="0.25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f t="shared" si="467"/>
        <v>42197.324826388889</v>
      </c>
      <c r="K3272">
        <v>1434113265</v>
      </c>
      <c r="L3272" s="14">
        <f t="shared" si="459"/>
        <v>42167.324826388889</v>
      </c>
      <c r="M3272" s="13">
        <f t="shared" si="460"/>
        <v>2015</v>
      </c>
      <c r="N3272" t="b">
        <v>1</v>
      </c>
      <c r="O3272">
        <v>30</v>
      </c>
      <c r="P3272" t="b">
        <v>1</v>
      </c>
      <c r="Q3272" t="s">
        <v>8270</v>
      </c>
      <c r="R3272" s="6">
        <f t="shared" si="461"/>
        <v>1.6666666666666666E-2</v>
      </c>
      <c r="S3272" s="10">
        <f t="shared" si="462"/>
        <v>61</v>
      </c>
      <c r="T3272" t="str">
        <f t="shared" si="463"/>
        <v>theater/</v>
      </c>
      <c r="U3272" t="str">
        <f t="shared" si="464"/>
        <v>plays</v>
      </c>
      <c r="V3272">
        <f t="shared" si="465"/>
        <v>8</v>
      </c>
      <c r="W3272">
        <f t="shared" si="466"/>
        <v>13</v>
      </c>
    </row>
    <row r="3273" spans="1:23" x14ac:dyDescent="0.25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f t="shared" si="467"/>
        <v>41945.270543981482</v>
      </c>
      <c r="K3273">
        <v>1412332175</v>
      </c>
      <c r="L3273" s="14">
        <f t="shared" si="459"/>
        <v>41915.22887731481</v>
      </c>
      <c r="M3273" s="13">
        <f t="shared" si="460"/>
        <v>2014</v>
      </c>
      <c r="N3273" t="b">
        <v>1</v>
      </c>
      <c r="O3273">
        <v>51</v>
      </c>
      <c r="P3273" t="b">
        <v>1</v>
      </c>
      <c r="Q3273" t="s">
        <v>8270</v>
      </c>
      <c r="R3273" s="6">
        <f t="shared" si="461"/>
        <v>0.3</v>
      </c>
      <c r="S3273" s="10">
        <f t="shared" si="462"/>
        <v>38.235294117647058</v>
      </c>
      <c r="T3273" t="str">
        <f t="shared" si="463"/>
        <v>theater/</v>
      </c>
      <c r="U3273" t="str">
        <f t="shared" si="464"/>
        <v>plays</v>
      </c>
      <c r="V3273">
        <f t="shared" si="465"/>
        <v>8</v>
      </c>
      <c r="W3273">
        <f t="shared" si="466"/>
        <v>13</v>
      </c>
    </row>
    <row r="3274" spans="1:23" ht="45" x14ac:dyDescent="0.25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f t="shared" si="467"/>
        <v>42314.333437499998</v>
      </c>
      <c r="K3274">
        <v>1444219209</v>
      </c>
      <c r="L3274" s="14">
        <f t="shared" si="459"/>
        <v>42284.291770833333</v>
      </c>
      <c r="M3274" s="13">
        <f t="shared" si="460"/>
        <v>2015</v>
      </c>
      <c r="N3274" t="b">
        <v>1</v>
      </c>
      <c r="O3274">
        <v>145</v>
      </c>
      <c r="P3274" t="b">
        <v>1</v>
      </c>
      <c r="Q3274" t="s">
        <v>8270</v>
      </c>
      <c r="R3274" s="6">
        <f t="shared" si="461"/>
        <v>0.54430000000000001</v>
      </c>
      <c r="S3274" s="10">
        <f t="shared" si="462"/>
        <v>106.50344827586207</v>
      </c>
      <c r="T3274" t="str">
        <f t="shared" si="463"/>
        <v>theater/</v>
      </c>
      <c r="U3274" t="str">
        <f t="shared" si="464"/>
        <v>plays</v>
      </c>
      <c r="V3274">
        <f t="shared" si="465"/>
        <v>8</v>
      </c>
      <c r="W3274">
        <f t="shared" si="466"/>
        <v>13</v>
      </c>
    </row>
    <row r="3275" spans="1:23" ht="45" x14ac:dyDescent="0.25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f t="shared" si="467"/>
        <v>42627.583333333336</v>
      </c>
      <c r="K3275">
        <v>1472498042</v>
      </c>
      <c r="L3275" s="14">
        <f t="shared" si="459"/>
        <v>42611.5930787037</v>
      </c>
      <c r="M3275" s="13">
        <f t="shared" si="460"/>
        <v>2016</v>
      </c>
      <c r="N3275" t="b">
        <v>1</v>
      </c>
      <c r="O3275">
        <v>21</v>
      </c>
      <c r="P3275" t="b">
        <v>1</v>
      </c>
      <c r="Q3275" t="s">
        <v>8270</v>
      </c>
      <c r="R3275" s="6">
        <f t="shared" si="461"/>
        <v>7.3999999999999996E-2</v>
      </c>
      <c r="S3275" s="10">
        <f t="shared" si="462"/>
        <v>204.57142857142858</v>
      </c>
      <c r="T3275" t="str">
        <f t="shared" si="463"/>
        <v>theater/</v>
      </c>
      <c r="U3275" t="str">
        <f t="shared" si="464"/>
        <v>plays</v>
      </c>
      <c r="V3275">
        <f t="shared" si="465"/>
        <v>8</v>
      </c>
      <c r="W3275">
        <f t="shared" si="466"/>
        <v>13</v>
      </c>
    </row>
    <row r="3276" spans="1:23" ht="45" x14ac:dyDescent="0.25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f t="shared" si="467"/>
        <v>42444.666666666664</v>
      </c>
      <c r="K3276">
        <v>1454259272</v>
      </c>
      <c r="L3276" s="14">
        <f t="shared" si="459"/>
        <v>42400.496203703697</v>
      </c>
      <c r="M3276" s="13">
        <f t="shared" si="460"/>
        <v>2016</v>
      </c>
      <c r="N3276" t="b">
        <v>1</v>
      </c>
      <c r="O3276">
        <v>286</v>
      </c>
      <c r="P3276" t="b">
        <v>1</v>
      </c>
      <c r="Q3276" t="s">
        <v>8270</v>
      </c>
      <c r="R3276" s="6">
        <f t="shared" si="461"/>
        <v>1.3225806451612903E-2</v>
      </c>
      <c r="S3276" s="10">
        <f t="shared" si="462"/>
        <v>54.912587412587413</v>
      </c>
      <c r="T3276" t="str">
        <f t="shared" si="463"/>
        <v>theater/</v>
      </c>
      <c r="U3276" t="str">
        <f t="shared" si="464"/>
        <v>plays</v>
      </c>
      <c r="V3276">
        <f t="shared" si="465"/>
        <v>8</v>
      </c>
      <c r="W3276">
        <f t="shared" si="466"/>
        <v>13</v>
      </c>
    </row>
    <row r="3277" spans="1:23" ht="45" x14ac:dyDescent="0.25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f t="shared" si="467"/>
        <v>42043.979166666664</v>
      </c>
      <c r="K3277">
        <v>1421183271</v>
      </c>
      <c r="L3277" s="14">
        <f t="shared" si="459"/>
        <v>42017.672118055554</v>
      </c>
      <c r="M3277" s="13">
        <f t="shared" si="460"/>
        <v>2015</v>
      </c>
      <c r="N3277" t="b">
        <v>1</v>
      </c>
      <c r="O3277">
        <v>12</v>
      </c>
      <c r="P3277" t="b">
        <v>1</v>
      </c>
      <c r="Q3277" t="s">
        <v>8270</v>
      </c>
      <c r="R3277" s="6">
        <f t="shared" si="461"/>
        <v>2.7777777777777779E-3</v>
      </c>
      <c r="S3277" s="10">
        <f t="shared" si="462"/>
        <v>150.41666666666666</v>
      </c>
      <c r="T3277" t="str">
        <f t="shared" si="463"/>
        <v>theater/</v>
      </c>
      <c r="U3277" t="str">
        <f t="shared" si="464"/>
        <v>plays</v>
      </c>
      <c r="V3277">
        <f t="shared" si="465"/>
        <v>8</v>
      </c>
      <c r="W3277">
        <f t="shared" si="466"/>
        <v>13</v>
      </c>
    </row>
    <row r="3278" spans="1:23" ht="45" x14ac:dyDescent="0.25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f t="shared" si="467"/>
        <v>42460.957638888889</v>
      </c>
      <c r="K3278">
        <v>1456526879</v>
      </c>
      <c r="L3278" s="14">
        <f t="shared" si="459"/>
        <v>42426.741655092592</v>
      </c>
      <c r="M3278" s="13">
        <f t="shared" si="460"/>
        <v>2016</v>
      </c>
      <c r="N3278" t="b">
        <v>1</v>
      </c>
      <c r="O3278">
        <v>100</v>
      </c>
      <c r="P3278" t="b">
        <v>1</v>
      </c>
      <c r="Q3278" t="s">
        <v>8270</v>
      </c>
      <c r="R3278" s="6">
        <f t="shared" si="461"/>
        <v>0.16844444444444445</v>
      </c>
      <c r="S3278" s="10">
        <f t="shared" si="462"/>
        <v>52.58</v>
      </c>
      <c r="T3278" t="str">
        <f t="shared" si="463"/>
        <v>theater/</v>
      </c>
      <c r="U3278" t="str">
        <f t="shared" si="464"/>
        <v>plays</v>
      </c>
      <c r="V3278">
        <f t="shared" si="465"/>
        <v>8</v>
      </c>
      <c r="W3278">
        <f t="shared" si="466"/>
        <v>13</v>
      </c>
    </row>
    <row r="3279" spans="1:23" ht="45" x14ac:dyDescent="0.25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f t="shared" si="467"/>
        <v>41961.516273148147</v>
      </c>
      <c r="K3279">
        <v>1413735806</v>
      </c>
      <c r="L3279" s="14">
        <f t="shared" si="459"/>
        <v>41931.474606481475</v>
      </c>
      <c r="M3279" s="13">
        <f t="shared" si="460"/>
        <v>2014</v>
      </c>
      <c r="N3279" t="b">
        <v>1</v>
      </c>
      <c r="O3279">
        <v>100</v>
      </c>
      <c r="P3279" t="b">
        <v>1</v>
      </c>
      <c r="Q3279" t="s">
        <v>8270</v>
      </c>
      <c r="R3279" s="6">
        <f t="shared" si="461"/>
        <v>8.5999999999999993E-2</v>
      </c>
      <c r="S3279" s="10">
        <f t="shared" si="462"/>
        <v>54.3</v>
      </c>
      <c r="T3279" t="str">
        <f t="shared" si="463"/>
        <v>theater/</v>
      </c>
      <c r="U3279" t="str">
        <f t="shared" si="464"/>
        <v>plays</v>
      </c>
      <c r="V3279">
        <f t="shared" si="465"/>
        <v>8</v>
      </c>
      <c r="W3279">
        <f t="shared" si="466"/>
        <v>13</v>
      </c>
    </row>
    <row r="3280" spans="1:23" ht="45" x14ac:dyDescent="0.25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f t="shared" si="467"/>
        <v>42154.640081018515</v>
      </c>
      <c r="K3280">
        <v>1430425303</v>
      </c>
      <c r="L3280" s="14">
        <f t="shared" si="459"/>
        <v>42124.640081018515</v>
      </c>
      <c r="M3280" s="13">
        <f t="shared" si="460"/>
        <v>2015</v>
      </c>
      <c r="N3280" t="b">
        <v>1</v>
      </c>
      <c r="O3280">
        <v>34</v>
      </c>
      <c r="P3280" t="b">
        <v>1</v>
      </c>
      <c r="Q3280" t="s">
        <v>8270</v>
      </c>
      <c r="R3280" s="6">
        <f t="shared" si="461"/>
        <v>3.4000000000000002E-2</v>
      </c>
      <c r="S3280" s="10">
        <f t="shared" si="462"/>
        <v>76.029411764705884</v>
      </c>
      <c r="T3280" t="str">
        <f t="shared" si="463"/>
        <v>theater/</v>
      </c>
      <c r="U3280" t="str">
        <f t="shared" si="464"/>
        <v>plays</v>
      </c>
      <c r="V3280">
        <f t="shared" si="465"/>
        <v>8</v>
      </c>
      <c r="W3280">
        <f t="shared" si="466"/>
        <v>13</v>
      </c>
    </row>
    <row r="3281" spans="1:23" ht="45" x14ac:dyDescent="0.25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f t="shared" si="467"/>
        <v>42460.852534722224</v>
      </c>
      <c r="K3281">
        <v>1456885659</v>
      </c>
      <c r="L3281" s="14">
        <f t="shared" si="459"/>
        <v>42430.894201388888</v>
      </c>
      <c r="M3281" s="13">
        <f t="shared" si="460"/>
        <v>2016</v>
      </c>
      <c r="N3281" t="b">
        <v>0</v>
      </c>
      <c r="O3281">
        <v>63</v>
      </c>
      <c r="P3281" t="b">
        <v>1</v>
      </c>
      <c r="Q3281" t="s">
        <v>8270</v>
      </c>
      <c r="R3281" s="6">
        <f t="shared" si="461"/>
        <v>0.14275862068965517</v>
      </c>
      <c r="S3281" s="10">
        <f t="shared" si="462"/>
        <v>105.2063492063492</v>
      </c>
      <c r="T3281" t="str">
        <f t="shared" si="463"/>
        <v>theater/</v>
      </c>
      <c r="U3281" t="str">
        <f t="shared" si="464"/>
        <v>plays</v>
      </c>
      <c r="V3281">
        <f t="shared" si="465"/>
        <v>8</v>
      </c>
      <c r="W3281">
        <f t="shared" si="466"/>
        <v>13</v>
      </c>
    </row>
    <row r="3282" spans="1:23" ht="45" x14ac:dyDescent="0.25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f t="shared" si="467"/>
        <v>42155.999999999993</v>
      </c>
      <c r="K3282">
        <v>1430158198</v>
      </c>
      <c r="L3282" s="14">
        <f t="shared" si="459"/>
        <v>42121.548587962963</v>
      </c>
      <c r="M3282" s="13">
        <f t="shared" si="460"/>
        <v>2015</v>
      </c>
      <c r="N3282" t="b">
        <v>0</v>
      </c>
      <c r="O3282">
        <v>30</v>
      </c>
      <c r="P3282" t="b">
        <v>1</v>
      </c>
      <c r="Q3282" t="s">
        <v>8270</v>
      </c>
      <c r="R3282" s="6">
        <f t="shared" si="461"/>
        <v>0.03</v>
      </c>
      <c r="S3282" s="10">
        <f t="shared" si="462"/>
        <v>68.666666666666671</v>
      </c>
      <c r="T3282" t="str">
        <f t="shared" si="463"/>
        <v>theater/</v>
      </c>
      <c r="U3282" t="str">
        <f t="shared" si="464"/>
        <v>plays</v>
      </c>
      <c r="V3282">
        <f t="shared" si="465"/>
        <v>8</v>
      </c>
      <c r="W3282">
        <f t="shared" si="466"/>
        <v>13</v>
      </c>
    </row>
    <row r="3283" spans="1:23" ht="30" x14ac:dyDescent="0.25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f t="shared" si="467"/>
        <v>42248.811400462961</v>
      </c>
      <c r="K3283">
        <v>1438561705</v>
      </c>
      <c r="L3283" s="14">
        <f t="shared" si="459"/>
        <v>42218.811400462961</v>
      </c>
      <c r="M3283" s="13">
        <f t="shared" si="460"/>
        <v>2015</v>
      </c>
      <c r="N3283" t="b">
        <v>0</v>
      </c>
      <c r="O3283">
        <v>47</v>
      </c>
      <c r="P3283" t="b">
        <v>1</v>
      </c>
      <c r="Q3283" t="s">
        <v>8270</v>
      </c>
      <c r="R3283" s="6">
        <f t="shared" si="461"/>
        <v>0.216</v>
      </c>
      <c r="S3283" s="10">
        <f t="shared" si="462"/>
        <v>129.36170212765958</v>
      </c>
      <c r="T3283" t="str">
        <f t="shared" si="463"/>
        <v>theater/</v>
      </c>
      <c r="U3283" t="str">
        <f t="shared" si="464"/>
        <v>plays</v>
      </c>
      <c r="V3283">
        <f t="shared" si="465"/>
        <v>8</v>
      </c>
      <c r="W3283">
        <f t="shared" si="466"/>
        <v>13</v>
      </c>
    </row>
    <row r="3284" spans="1:23" ht="45" x14ac:dyDescent="0.25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f t="shared" si="467"/>
        <v>42488.985972222225</v>
      </c>
      <c r="K3284">
        <v>1458103188</v>
      </c>
      <c r="L3284" s="14">
        <f t="shared" si="459"/>
        <v>42444.985972222225</v>
      </c>
      <c r="M3284" s="13">
        <f t="shared" si="460"/>
        <v>2016</v>
      </c>
      <c r="N3284" t="b">
        <v>0</v>
      </c>
      <c r="O3284">
        <v>237</v>
      </c>
      <c r="P3284" t="b">
        <v>1</v>
      </c>
      <c r="Q3284" t="s">
        <v>8270</v>
      </c>
      <c r="R3284" s="6">
        <f t="shared" si="461"/>
        <v>2.646774193548387E-2</v>
      </c>
      <c r="S3284" s="10">
        <f t="shared" si="462"/>
        <v>134.26371308016877</v>
      </c>
      <c r="T3284" t="str">
        <f t="shared" si="463"/>
        <v>theater/</v>
      </c>
      <c r="U3284" t="str">
        <f t="shared" si="464"/>
        <v>plays</v>
      </c>
      <c r="V3284">
        <f t="shared" si="465"/>
        <v>8</v>
      </c>
      <c r="W3284">
        <f t="shared" si="466"/>
        <v>13</v>
      </c>
    </row>
    <row r="3285" spans="1:23" ht="45" x14ac:dyDescent="0.25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f t="shared" si="467"/>
        <v>42410.666666666664</v>
      </c>
      <c r="K3285">
        <v>1452448298</v>
      </c>
      <c r="L3285" s="14">
        <f t="shared" si="459"/>
        <v>42379.535856481474</v>
      </c>
      <c r="M3285" s="13">
        <f t="shared" si="460"/>
        <v>2016</v>
      </c>
      <c r="N3285" t="b">
        <v>0</v>
      </c>
      <c r="O3285">
        <v>47</v>
      </c>
      <c r="P3285" t="b">
        <v>1</v>
      </c>
      <c r="Q3285" t="s">
        <v>8270</v>
      </c>
      <c r="R3285" s="6">
        <f t="shared" si="461"/>
        <v>4.7500000000000001E-2</v>
      </c>
      <c r="S3285" s="10">
        <f t="shared" si="462"/>
        <v>17.829787234042552</v>
      </c>
      <c r="T3285" t="str">
        <f t="shared" si="463"/>
        <v>theater/</v>
      </c>
      <c r="U3285" t="str">
        <f t="shared" si="464"/>
        <v>plays</v>
      </c>
      <c r="V3285">
        <f t="shared" si="465"/>
        <v>8</v>
      </c>
      <c r="W3285">
        <f t="shared" si="466"/>
        <v>13</v>
      </c>
    </row>
    <row r="3286" spans="1:23" ht="45" x14ac:dyDescent="0.25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f t="shared" si="467"/>
        <v>42398.040972222218</v>
      </c>
      <c r="K3286">
        <v>1452546853</v>
      </c>
      <c r="L3286" s="14">
        <f t="shared" si="459"/>
        <v>42380.676539351851</v>
      </c>
      <c r="M3286" s="13">
        <f t="shared" si="460"/>
        <v>2016</v>
      </c>
      <c r="N3286" t="b">
        <v>0</v>
      </c>
      <c r="O3286">
        <v>15</v>
      </c>
      <c r="P3286" t="b">
        <v>1</v>
      </c>
      <c r="Q3286" t="s">
        <v>8270</v>
      </c>
      <c r="R3286" s="6">
        <f t="shared" si="461"/>
        <v>1.6E-2</v>
      </c>
      <c r="S3286" s="10">
        <f t="shared" si="462"/>
        <v>203.2</v>
      </c>
      <c r="T3286" t="str">
        <f t="shared" si="463"/>
        <v>theater/</v>
      </c>
      <c r="U3286" t="str">
        <f t="shared" si="464"/>
        <v>plays</v>
      </c>
      <c r="V3286">
        <f t="shared" si="465"/>
        <v>8</v>
      </c>
      <c r="W3286">
        <f t="shared" si="466"/>
        <v>13</v>
      </c>
    </row>
    <row r="3287" spans="1:23" x14ac:dyDescent="0.25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f t="shared" si="467"/>
        <v>42793.999999999993</v>
      </c>
      <c r="K3287">
        <v>1485556626</v>
      </c>
      <c r="L3287" s="14">
        <f t="shared" si="459"/>
        <v>42762.734097222223</v>
      </c>
      <c r="M3287" s="13">
        <f t="shared" si="460"/>
        <v>2017</v>
      </c>
      <c r="N3287" t="b">
        <v>0</v>
      </c>
      <c r="O3287">
        <v>81</v>
      </c>
      <c r="P3287" t="b">
        <v>1</v>
      </c>
      <c r="Q3287" t="s">
        <v>8270</v>
      </c>
      <c r="R3287" s="6">
        <f t="shared" si="461"/>
        <v>0.12102420484096819</v>
      </c>
      <c r="S3287" s="10">
        <f t="shared" si="462"/>
        <v>69.18518518518519</v>
      </c>
      <c r="T3287" t="str">
        <f t="shared" si="463"/>
        <v>theater/</v>
      </c>
      <c r="U3287" t="str">
        <f t="shared" si="464"/>
        <v>plays</v>
      </c>
      <c r="V3287">
        <f t="shared" si="465"/>
        <v>8</v>
      </c>
      <c r="W3287">
        <f t="shared" si="466"/>
        <v>13</v>
      </c>
    </row>
    <row r="3288" spans="1:23" ht="45" x14ac:dyDescent="0.25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f t="shared" si="467"/>
        <v>42597.631736111107</v>
      </c>
      <c r="K3288">
        <v>1468699782</v>
      </c>
      <c r="L3288" s="14">
        <f t="shared" si="459"/>
        <v>42567.631736111107</v>
      </c>
      <c r="M3288" s="13">
        <f t="shared" si="460"/>
        <v>2016</v>
      </c>
      <c r="N3288" t="b">
        <v>0</v>
      </c>
      <c r="O3288">
        <v>122</v>
      </c>
      <c r="P3288" t="b">
        <v>1</v>
      </c>
      <c r="Q3288" t="s">
        <v>8270</v>
      </c>
      <c r="R3288" s="6">
        <f t="shared" si="461"/>
        <v>1.7666666666666667E-2</v>
      </c>
      <c r="S3288" s="10">
        <f t="shared" si="462"/>
        <v>125.12295081967213</v>
      </c>
      <c r="T3288" t="str">
        <f t="shared" si="463"/>
        <v>theater/</v>
      </c>
      <c r="U3288" t="str">
        <f t="shared" si="464"/>
        <v>plays</v>
      </c>
      <c r="V3288">
        <f t="shared" si="465"/>
        <v>8</v>
      </c>
      <c r="W3288">
        <f t="shared" si="466"/>
        <v>13</v>
      </c>
    </row>
    <row r="3289" spans="1:23" ht="30" x14ac:dyDescent="0.25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f t="shared" si="467"/>
        <v>42336.541990740741</v>
      </c>
      <c r="K3289">
        <v>1446573628</v>
      </c>
      <c r="L3289" s="14">
        <f t="shared" si="459"/>
        <v>42311.541990740741</v>
      </c>
      <c r="M3289" s="13">
        <f t="shared" si="460"/>
        <v>2015</v>
      </c>
      <c r="N3289" t="b">
        <v>0</v>
      </c>
      <c r="O3289">
        <v>34</v>
      </c>
      <c r="P3289" t="b">
        <v>1</v>
      </c>
      <c r="Q3289" t="s">
        <v>8270</v>
      </c>
      <c r="R3289" s="6">
        <f t="shared" si="461"/>
        <v>0</v>
      </c>
      <c r="S3289" s="10">
        <f t="shared" si="462"/>
        <v>73.529411764705884</v>
      </c>
      <c r="T3289" t="str">
        <f t="shared" si="463"/>
        <v>theater/</v>
      </c>
      <c r="U3289" t="str">
        <f t="shared" si="464"/>
        <v>plays</v>
      </c>
      <c r="V3289">
        <f t="shared" si="465"/>
        <v>8</v>
      </c>
      <c r="W3289">
        <f t="shared" si="466"/>
        <v>13</v>
      </c>
    </row>
    <row r="3290" spans="1:23" ht="45" x14ac:dyDescent="0.25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f t="shared" si="467"/>
        <v>42541.749999999993</v>
      </c>
      <c r="K3290">
        <v>1463337315</v>
      </c>
      <c r="L3290" s="14">
        <f t="shared" si="459"/>
        <v>42505.566145833327</v>
      </c>
      <c r="M3290" s="13">
        <f t="shared" si="460"/>
        <v>2016</v>
      </c>
      <c r="N3290" t="b">
        <v>0</v>
      </c>
      <c r="O3290">
        <v>207</v>
      </c>
      <c r="P3290" t="b">
        <v>1</v>
      </c>
      <c r="Q3290" t="s">
        <v>8270</v>
      </c>
      <c r="R3290" s="6">
        <f t="shared" si="461"/>
        <v>2.6489999999999782E-3</v>
      </c>
      <c r="S3290" s="10">
        <f t="shared" si="462"/>
        <v>48.437149758454105</v>
      </c>
      <c r="T3290" t="str">
        <f t="shared" si="463"/>
        <v>theater/</v>
      </c>
      <c r="U3290" t="str">
        <f t="shared" si="464"/>
        <v>plays</v>
      </c>
      <c r="V3290">
        <f t="shared" si="465"/>
        <v>8</v>
      </c>
      <c r="W3290">
        <f t="shared" si="466"/>
        <v>13</v>
      </c>
    </row>
    <row r="3291" spans="1:23" ht="45" x14ac:dyDescent="0.25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f t="shared" si="467"/>
        <v>42786.159745370365</v>
      </c>
      <c r="K3291">
        <v>1485161402</v>
      </c>
      <c r="L3291" s="14">
        <f t="shared" si="459"/>
        <v>42758.159745370365</v>
      </c>
      <c r="M3291" s="13">
        <f t="shared" si="460"/>
        <v>2017</v>
      </c>
      <c r="N3291" t="b">
        <v>0</v>
      </c>
      <c r="O3291">
        <v>25</v>
      </c>
      <c r="P3291" t="b">
        <v>1</v>
      </c>
      <c r="Q3291" t="s">
        <v>8270</v>
      </c>
      <c r="R3291" s="6">
        <f t="shared" si="461"/>
        <v>0.33042000000000005</v>
      </c>
      <c r="S3291" s="10">
        <f t="shared" si="462"/>
        <v>26.608400000000003</v>
      </c>
      <c r="T3291" t="str">
        <f t="shared" si="463"/>
        <v>theater/</v>
      </c>
      <c r="U3291" t="str">
        <f t="shared" si="464"/>
        <v>plays</v>
      </c>
      <c r="V3291">
        <f t="shared" si="465"/>
        <v>8</v>
      </c>
      <c r="W3291">
        <f t="shared" si="466"/>
        <v>13</v>
      </c>
    </row>
    <row r="3292" spans="1:23" ht="60" x14ac:dyDescent="0.25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f t="shared" si="467"/>
        <v>42805.306608796294</v>
      </c>
      <c r="K3292">
        <v>1486642891</v>
      </c>
      <c r="L3292" s="14">
        <f t="shared" si="459"/>
        <v>42775.306608796294</v>
      </c>
      <c r="M3292" s="13">
        <f t="shared" si="460"/>
        <v>2017</v>
      </c>
      <c r="N3292" t="b">
        <v>0</v>
      </c>
      <c r="O3292">
        <v>72</v>
      </c>
      <c r="P3292" t="b">
        <v>1</v>
      </c>
      <c r="Q3292" t="s">
        <v>8270</v>
      </c>
      <c r="R3292" s="6">
        <f t="shared" si="461"/>
        <v>0.21199999999999999</v>
      </c>
      <c r="S3292" s="10">
        <f t="shared" si="462"/>
        <v>33.666666666666664</v>
      </c>
      <c r="T3292" t="str">
        <f t="shared" si="463"/>
        <v>theater/</v>
      </c>
      <c r="U3292" t="str">
        <f t="shared" si="464"/>
        <v>plays</v>
      </c>
      <c r="V3292">
        <f t="shared" si="465"/>
        <v>8</v>
      </c>
      <c r="W3292">
        <f t="shared" si="466"/>
        <v>13</v>
      </c>
    </row>
    <row r="3293" spans="1:23" ht="45" x14ac:dyDescent="0.25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f t="shared" si="467"/>
        <v>42263.957638888889</v>
      </c>
      <c r="K3293">
        <v>1439743900</v>
      </c>
      <c r="L3293" s="14">
        <f t="shared" si="459"/>
        <v>42232.494212962956</v>
      </c>
      <c r="M3293" s="13">
        <f t="shared" si="460"/>
        <v>2015</v>
      </c>
      <c r="N3293" t="b">
        <v>0</v>
      </c>
      <c r="O3293">
        <v>14</v>
      </c>
      <c r="P3293" t="b">
        <v>1</v>
      </c>
      <c r="Q3293" t="s">
        <v>8270</v>
      </c>
      <c r="R3293" s="6">
        <f t="shared" si="461"/>
        <v>0.14000000000000001</v>
      </c>
      <c r="S3293" s="10">
        <f t="shared" si="462"/>
        <v>40.714285714285715</v>
      </c>
      <c r="T3293" t="str">
        <f t="shared" si="463"/>
        <v>theater/</v>
      </c>
      <c r="U3293" t="str">
        <f t="shared" si="464"/>
        <v>plays</v>
      </c>
      <c r="V3293">
        <f t="shared" si="465"/>
        <v>8</v>
      </c>
      <c r="W3293">
        <f t="shared" si="466"/>
        <v>13</v>
      </c>
    </row>
    <row r="3294" spans="1:23" ht="45" x14ac:dyDescent="0.25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f t="shared" si="467"/>
        <v>42342.603564814817</v>
      </c>
      <c r="K3294">
        <v>1444069748</v>
      </c>
      <c r="L3294" s="14">
        <f t="shared" si="459"/>
        <v>42282.561898148146</v>
      </c>
      <c r="M3294" s="13">
        <f t="shared" si="460"/>
        <v>2015</v>
      </c>
      <c r="N3294" t="b">
        <v>0</v>
      </c>
      <c r="O3294">
        <v>15</v>
      </c>
      <c r="P3294" t="b">
        <v>1</v>
      </c>
      <c r="Q3294" t="s">
        <v>8270</v>
      </c>
      <c r="R3294" s="6">
        <f t="shared" si="461"/>
        <v>1.8613861386138615</v>
      </c>
      <c r="S3294" s="10">
        <f t="shared" si="462"/>
        <v>19.266666666666666</v>
      </c>
      <c r="T3294" t="str">
        <f t="shared" si="463"/>
        <v>theater/</v>
      </c>
      <c r="U3294" t="str">
        <f t="shared" si="464"/>
        <v>plays</v>
      </c>
      <c r="V3294">
        <f t="shared" si="465"/>
        <v>8</v>
      </c>
      <c r="W3294">
        <f t="shared" si="466"/>
        <v>13</v>
      </c>
    </row>
    <row r="3295" spans="1:23" ht="45" x14ac:dyDescent="0.25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f t="shared" si="467"/>
        <v>42798.217037037037</v>
      </c>
      <c r="K3295">
        <v>1486030352</v>
      </c>
      <c r="L3295" s="14">
        <f t="shared" si="459"/>
        <v>42768.217037037037</v>
      </c>
      <c r="M3295" s="13">
        <f t="shared" si="460"/>
        <v>2017</v>
      </c>
      <c r="N3295" t="b">
        <v>0</v>
      </c>
      <c r="O3295">
        <v>91</v>
      </c>
      <c r="P3295" t="b">
        <v>1</v>
      </c>
      <c r="Q3295" t="s">
        <v>8270</v>
      </c>
      <c r="R3295" s="6">
        <f t="shared" si="461"/>
        <v>0.70444444444444443</v>
      </c>
      <c r="S3295" s="10">
        <f t="shared" si="462"/>
        <v>84.285714285714292</v>
      </c>
      <c r="T3295" t="str">
        <f t="shared" si="463"/>
        <v>theater/</v>
      </c>
      <c r="U3295" t="str">
        <f t="shared" si="464"/>
        <v>plays</v>
      </c>
      <c r="V3295">
        <f t="shared" si="465"/>
        <v>8</v>
      </c>
      <c r="W3295">
        <f t="shared" si="466"/>
        <v>13</v>
      </c>
    </row>
    <row r="3296" spans="1:23" ht="45" x14ac:dyDescent="0.25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f t="shared" si="467"/>
        <v>42171.33280092592</v>
      </c>
      <c r="K3296">
        <v>1431867554</v>
      </c>
      <c r="L3296" s="14">
        <f t="shared" si="459"/>
        <v>42141.33280092592</v>
      </c>
      <c r="M3296" s="13">
        <f t="shared" si="460"/>
        <v>2015</v>
      </c>
      <c r="N3296" t="b">
        <v>0</v>
      </c>
      <c r="O3296">
        <v>24</v>
      </c>
      <c r="P3296" t="b">
        <v>1</v>
      </c>
      <c r="Q3296" t="s">
        <v>8270</v>
      </c>
      <c r="R3296" s="6">
        <f t="shared" si="461"/>
        <v>0.18333333333333332</v>
      </c>
      <c r="S3296" s="10">
        <f t="shared" si="462"/>
        <v>29.583333333333332</v>
      </c>
      <c r="T3296" t="str">
        <f t="shared" si="463"/>
        <v>theater/</v>
      </c>
      <c r="U3296" t="str">
        <f t="shared" si="464"/>
        <v>plays</v>
      </c>
      <c r="V3296">
        <f t="shared" si="465"/>
        <v>8</v>
      </c>
      <c r="W3296">
        <f t="shared" si="466"/>
        <v>13</v>
      </c>
    </row>
    <row r="3297" spans="1:23" ht="45" x14ac:dyDescent="0.25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f t="shared" si="467"/>
        <v>42639.234131944446</v>
      </c>
      <c r="K3297">
        <v>1472294229</v>
      </c>
      <c r="L3297" s="14">
        <f t="shared" si="459"/>
        <v>42609.234131944446</v>
      </c>
      <c r="M3297" s="13">
        <f t="shared" si="460"/>
        <v>2016</v>
      </c>
      <c r="N3297" t="b">
        <v>0</v>
      </c>
      <c r="O3297">
        <v>27</v>
      </c>
      <c r="P3297" t="b">
        <v>1</v>
      </c>
      <c r="Q3297" t="s">
        <v>8270</v>
      </c>
      <c r="R3297" s="6">
        <f t="shared" si="461"/>
        <v>2.8585714285714273E-2</v>
      </c>
      <c r="S3297" s="10">
        <f t="shared" si="462"/>
        <v>26.667037037037037</v>
      </c>
      <c r="T3297" t="str">
        <f t="shared" si="463"/>
        <v>theater/</v>
      </c>
      <c r="U3297" t="str">
        <f t="shared" si="464"/>
        <v>plays</v>
      </c>
      <c r="V3297">
        <f t="shared" si="465"/>
        <v>8</v>
      </c>
      <c r="W3297">
        <f t="shared" si="466"/>
        <v>13</v>
      </c>
    </row>
    <row r="3298" spans="1:23" ht="45" x14ac:dyDescent="0.25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f t="shared" si="467"/>
        <v>42330.708333333336</v>
      </c>
      <c r="K3298">
        <v>1446401372</v>
      </c>
      <c r="L3298" s="14">
        <f t="shared" si="459"/>
        <v>42309.54828703704</v>
      </c>
      <c r="M3298" s="13">
        <f t="shared" si="460"/>
        <v>2015</v>
      </c>
      <c r="N3298" t="b">
        <v>0</v>
      </c>
      <c r="O3298">
        <v>47</v>
      </c>
      <c r="P3298" t="b">
        <v>1</v>
      </c>
      <c r="Q3298" t="s">
        <v>8270</v>
      </c>
      <c r="R3298" s="6">
        <f t="shared" si="461"/>
        <v>0.44066666666666665</v>
      </c>
      <c r="S3298" s="10">
        <f t="shared" si="462"/>
        <v>45.978723404255319</v>
      </c>
      <c r="T3298" t="str">
        <f t="shared" si="463"/>
        <v>theater/</v>
      </c>
      <c r="U3298" t="str">
        <f t="shared" si="464"/>
        <v>plays</v>
      </c>
      <c r="V3298">
        <f t="shared" si="465"/>
        <v>8</v>
      </c>
      <c r="W3298">
        <f t="shared" si="466"/>
        <v>13</v>
      </c>
    </row>
    <row r="3299" spans="1:23" ht="45" x14ac:dyDescent="0.25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f t="shared" si="467"/>
        <v>42212.749305555553</v>
      </c>
      <c r="K3299">
        <v>1436380256</v>
      </c>
      <c r="L3299" s="14">
        <f t="shared" si="459"/>
        <v>42193.563148148147</v>
      </c>
      <c r="M3299" s="13">
        <f t="shared" si="460"/>
        <v>2015</v>
      </c>
      <c r="N3299" t="b">
        <v>0</v>
      </c>
      <c r="O3299">
        <v>44</v>
      </c>
      <c r="P3299" t="b">
        <v>1</v>
      </c>
      <c r="Q3299" t="s">
        <v>8270</v>
      </c>
      <c r="R3299" s="6">
        <f t="shared" si="461"/>
        <v>7.2727272727272723E-4</v>
      </c>
      <c r="S3299" s="10">
        <f t="shared" si="462"/>
        <v>125.09090909090909</v>
      </c>
      <c r="T3299" t="str">
        <f t="shared" si="463"/>
        <v>theater/</v>
      </c>
      <c r="U3299" t="str">
        <f t="shared" si="464"/>
        <v>plays</v>
      </c>
      <c r="V3299">
        <f t="shared" si="465"/>
        <v>8</v>
      </c>
      <c r="W3299">
        <f t="shared" si="466"/>
        <v>13</v>
      </c>
    </row>
    <row r="3300" spans="1:23" ht="45" x14ac:dyDescent="0.25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f t="shared" si="467"/>
        <v>42259.791666666664</v>
      </c>
      <c r="K3300">
        <v>1440370768</v>
      </c>
      <c r="L3300" s="14">
        <f t="shared" si="459"/>
        <v>42239.749629629623</v>
      </c>
      <c r="M3300" s="13">
        <f t="shared" si="460"/>
        <v>2015</v>
      </c>
      <c r="N3300" t="b">
        <v>0</v>
      </c>
      <c r="O3300">
        <v>72</v>
      </c>
      <c r="P3300" t="b">
        <v>1</v>
      </c>
      <c r="Q3300" t="s">
        <v>8270</v>
      </c>
      <c r="R3300" s="6">
        <f t="shared" si="461"/>
        <v>1.7299999999999999E-2</v>
      </c>
      <c r="S3300" s="10">
        <f t="shared" si="462"/>
        <v>141.29166666666666</v>
      </c>
      <c r="T3300" t="str">
        <f t="shared" si="463"/>
        <v>theater/</v>
      </c>
      <c r="U3300" t="str">
        <f t="shared" si="464"/>
        <v>plays</v>
      </c>
      <c r="V3300">
        <f t="shared" si="465"/>
        <v>8</v>
      </c>
      <c r="W3300">
        <f t="shared" si="466"/>
        <v>13</v>
      </c>
    </row>
    <row r="3301" spans="1:23" ht="45" x14ac:dyDescent="0.25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f t="shared" si="467"/>
        <v>42291.709062499998</v>
      </c>
      <c r="K3301">
        <v>1442268063</v>
      </c>
      <c r="L3301" s="14">
        <f t="shared" si="459"/>
        <v>42261.709062499998</v>
      </c>
      <c r="M3301" s="13">
        <f t="shared" si="460"/>
        <v>2015</v>
      </c>
      <c r="N3301" t="b">
        <v>0</v>
      </c>
      <c r="O3301">
        <v>63</v>
      </c>
      <c r="P3301" t="b">
        <v>1</v>
      </c>
      <c r="Q3301" t="s">
        <v>8270</v>
      </c>
      <c r="R3301" s="6">
        <f t="shared" si="461"/>
        <v>0.16200000000000001</v>
      </c>
      <c r="S3301" s="10">
        <f t="shared" si="462"/>
        <v>55.333333333333336</v>
      </c>
      <c r="T3301" t="str">
        <f t="shared" si="463"/>
        <v>theater/</v>
      </c>
      <c r="U3301" t="str">
        <f t="shared" si="464"/>
        <v>plays</v>
      </c>
      <c r="V3301">
        <f t="shared" si="465"/>
        <v>8</v>
      </c>
      <c r="W3301">
        <f t="shared" si="466"/>
        <v>13</v>
      </c>
    </row>
    <row r="3302" spans="1:23" ht="30" x14ac:dyDescent="0.25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f t="shared" si="467"/>
        <v>42123.535439814812</v>
      </c>
      <c r="K3302">
        <v>1428515462</v>
      </c>
      <c r="L3302" s="14">
        <f t="shared" si="459"/>
        <v>42102.535439814812</v>
      </c>
      <c r="M3302" s="13">
        <f t="shared" si="460"/>
        <v>2015</v>
      </c>
      <c r="N3302" t="b">
        <v>0</v>
      </c>
      <c r="O3302">
        <v>88</v>
      </c>
      <c r="P3302" t="b">
        <v>1</v>
      </c>
      <c r="Q3302" t="s">
        <v>8270</v>
      </c>
      <c r="R3302" s="6">
        <f t="shared" si="461"/>
        <v>0.36166666666666669</v>
      </c>
      <c r="S3302" s="10">
        <f t="shared" si="462"/>
        <v>46.420454545454547</v>
      </c>
      <c r="T3302" t="str">
        <f t="shared" si="463"/>
        <v>theater/</v>
      </c>
      <c r="U3302" t="str">
        <f t="shared" si="464"/>
        <v>plays</v>
      </c>
      <c r="V3302">
        <f t="shared" si="465"/>
        <v>8</v>
      </c>
      <c r="W3302">
        <f t="shared" si="466"/>
        <v>13</v>
      </c>
    </row>
    <row r="3303" spans="1:23" ht="45" x14ac:dyDescent="0.25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f t="shared" si="467"/>
        <v>42583.082638888889</v>
      </c>
      <c r="K3303">
        <v>1466185176</v>
      </c>
      <c r="L3303" s="14">
        <f t="shared" si="459"/>
        <v>42538.527499999997</v>
      </c>
      <c r="M3303" s="13">
        <f t="shared" si="460"/>
        <v>2016</v>
      </c>
      <c r="N3303" t="b">
        <v>0</v>
      </c>
      <c r="O3303">
        <v>70</v>
      </c>
      <c r="P3303" t="b">
        <v>1</v>
      </c>
      <c r="Q3303" t="s">
        <v>8270</v>
      </c>
      <c r="R3303" s="6">
        <f t="shared" si="461"/>
        <v>0.33466666666666667</v>
      </c>
      <c r="S3303" s="10">
        <f t="shared" si="462"/>
        <v>57.2</v>
      </c>
      <c r="T3303" t="str">
        <f t="shared" si="463"/>
        <v>theater/</v>
      </c>
      <c r="U3303" t="str">
        <f t="shared" si="464"/>
        <v>plays</v>
      </c>
      <c r="V3303">
        <f t="shared" si="465"/>
        <v>8</v>
      </c>
      <c r="W3303">
        <f t="shared" si="466"/>
        <v>13</v>
      </c>
    </row>
    <row r="3304" spans="1:23" x14ac:dyDescent="0.25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f t="shared" si="467"/>
        <v>42711.143240740734</v>
      </c>
      <c r="K3304">
        <v>1478507176</v>
      </c>
      <c r="L3304" s="14">
        <f t="shared" si="459"/>
        <v>42681.143240740734</v>
      </c>
      <c r="M3304" s="13">
        <f t="shared" si="460"/>
        <v>2016</v>
      </c>
      <c r="N3304" t="b">
        <v>0</v>
      </c>
      <c r="O3304">
        <v>50</v>
      </c>
      <c r="P3304" t="b">
        <v>1</v>
      </c>
      <c r="Q3304" t="s">
        <v>8270</v>
      </c>
      <c r="R3304" s="6">
        <f t="shared" si="461"/>
        <v>3.3928571428571426E-2</v>
      </c>
      <c r="S3304" s="10">
        <f t="shared" si="462"/>
        <v>173.7</v>
      </c>
      <c r="T3304" t="str">
        <f t="shared" si="463"/>
        <v>theater/</v>
      </c>
      <c r="U3304" t="str">
        <f t="shared" si="464"/>
        <v>plays</v>
      </c>
      <c r="V3304">
        <f t="shared" si="465"/>
        <v>8</v>
      </c>
      <c r="W3304">
        <f t="shared" si="466"/>
        <v>13</v>
      </c>
    </row>
    <row r="3305" spans="1:23" ht="45" x14ac:dyDescent="0.25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f t="shared" si="467"/>
        <v>42091.401435185187</v>
      </c>
      <c r="K3305">
        <v>1424533084</v>
      </c>
      <c r="L3305" s="14">
        <f t="shared" si="459"/>
        <v>42056.443101851844</v>
      </c>
      <c r="M3305" s="13">
        <f t="shared" si="460"/>
        <v>2015</v>
      </c>
      <c r="N3305" t="b">
        <v>0</v>
      </c>
      <c r="O3305">
        <v>35</v>
      </c>
      <c r="P3305" t="b">
        <v>1</v>
      </c>
      <c r="Q3305" t="s">
        <v>8270</v>
      </c>
      <c r="R3305" s="6">
        <f t="shared" si="461"/>
        <v>0.15888888888888889</v>
      </c>
      <c r="S3305" s="10">
        <f t="shared" si="462"/>
        <v>59.6</v>
      </c>
      <c r="T3305" t="str">
        <f t="shared" si="463"/>
        <v>theater/</v>
      </c>
      <c r="U3305" t="str">
        <f t="shared" si="464"/>
        <v>plays</v>
      </c>
      <c r="V3305">
        <f t="shared" si="465"/>
        <v>8</v>
      </c>
      <c r="W3305">
        <f t="shared" si="466"/>
        <v>13</v>
      </c>
    </row>
    <row r="3306" spans="1:23" ht="45" x14ac:dyDescent="0.25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f t="shared" si="467"/>
        <v>42726.41611111111</v>
      </c>
      <c r="K3306">
        <v>1479826752</v>
      </c>
      <c r="L3306" s="14">
        <f t="shared" si="459"/>
        <v>42696.41611111111</v>
      </c>
      <c r="M3306" s="13">
        <f t="shared" si="460"/>
        <v>2016</v>
      </c>
      <c r="N3306" t="b">
        <v>0</v>
      </c>
      <c r="O3306">
        <v>175</v>
      </c>
      <c r="P3306" t="b">
        <v>1</v>
      </c>
      <c r="Q3306" t="s">
        <v>8270</v>
      </c>
      <c r="R3306" s="6">
        <f t="shared" si="461"/>
        <v>4.5166666666666667E-2</v>
      </c>
      <c r="S3306" s="10">
        <f t="shared" si="462"/>
        <v>89.585714285714289</v>
      </c>
      <c r="T3306" t="str">
        <f t="shared" si="463"/>
        <v>theater/</v>
      </c>
      <c r="U3306" t="str">
        <f t="shared" si="464"/>
        <v>plays</v>
      </c>
      <c r="V3306">
        <f t="shared" si="465"/>
        <v>8</v>
      </c>
      <c r="W3306">
        <f t="shared" si="466"/>
        <v>13</v>
      </c>
    </row>
    <row r="3307" spans="1:23" ht="45" x14ac:dyDescent="0.25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f t="shared" si="467"/>
        <v>42216.647546296292</v>
      </c>
      <c r="K3307">
        <v>1435782748</v>
      </c>
      <c r="L3307" s="14">
        <f t="shared" si="459"/>
        <v>42186.647546296292</v>
      </c>
      <c r="M3307" s="13">
        <f t="shared" si="460"/>
        <v>2015</v>
      </c>
      <c r="N3307" t="b">
        <v>0</v>
      </c>
      <c r="O3307">
        <v>20</v>
      </c>
      <c r="P3307" t="b">
        <v>1</v>
      </c>
      <c r="Q3307" t="s">
        <v>8270</v>
      </c>
      <c r="R3307" s="6">
        <f t="shared" si="461"/>
        <v>2.0250000000000001E-2</v>
      </c>
      <c r="S3307" s="10">
        <f t="shared" si="462"/>
        <v>204.05</v>
      </c>
      <c r="T3307" t="str">
        <f t="shared" si="463"/>
        <v>theater/</v>
      </c>
      <c r="U3307" t="str">
        <f t="shared" si="464"/>
        <v>plays</v>
      </c>
      <c r="V3307">
        <f t="shared" si="465"/>
        <v>8</v>
      </c>
      <c r="W3307">
        <f t="shared" si="466"/>
        <v>13</v>
      </c>
    </row>
    <row r="3308" spans="1:23" ht="45" x14ac:dyDescent="0.25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f t="shared" si="467"/>
        <v>42530.916666666664</v>
      </c>
      <c r="K3308">
        <v>1462252542</v>
      </c>
      <c r="L3308" s="14">
        <f t="shared" si="459"/>
        <v>42493.010902777773</v>
      </c>
      <c r="M3308" s="13">
        <f t="shared" si="460"/>
        <v>2016</v>
      </c>
      <c r="N3308" t="b">
        <v>0</v>
      </c>
      <c r="O3308">
        <v>54</v>
      </c>
      <c r="P3308" t="b">
        <v>1</v>
      </c>
      <c r="Q3308" t="s">
        <v>8270</v>
      </c>
      <c r="R3308" s="6">
        <f t="shared" si="461"/>
        <v>0.7533333333333333</v>
      </c>
      <c r="S3308" s="10">
        <f t="shared" si="462"/>
        <v>48.703703703703702</v>
      </c>
      <c r="T3308" t="str">
        <f t="shared" si="463"/>
        <v>theater/</v>
      </c>
      <c r="U3308" t="str">
        <f t="shared" si="464"/>
        <v>plays</v>
      </c>
      <c r="V3308">
        <f t="shared" si="465"/>
        <v>8</v>
      </c>
      <c r="W3308">
        <f t="shared" si="466"/>
        <v>13</v>
      </c>
    </row>
    <row r="3309" spans="1:23" ht="45" x14ac:dyDescent="0.25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f t="shared" si="467"/>
        <v>42504.848831018513</v>
      </c>
      <c r="K3309">
        <v>1460683339</v>
      </c>
      <c r="L3309" s="14">
        <f t="shared" si="459"/>
        <v>42474.848831018513</v>
      </c>
      <c r="M3309" s="13">
        <f t="shared" si="460"/>
        <v>2016</v>
      </c>
      <c r="N3309" t="b">
        <v>0</v>
      </c>
      <c r="O3309">
        <v>20</v>
      </c>
      <c r="P3309" t="b">
        <v>1</v>
      </c>
      <c r="Q3309" t="s">
        <v>8270</v>
      </c>
      <c r="R3309" s="6">
        <f t="shared" si="461"/>
        <v>6.6799999999999957E-2</v>
      </c>
      <c r="S3309" s="10">
        <f t="shared" si="462"/>
        <v>53.339999999999996</v>
      </c>
      <c r="T3309" t="str">
        <f t="shared" si="463"/>
        <v>theater/</v>
      </c>
      <c r="U3309" t="str">
        <f t="shared" si="464"/>
        <v>plays</v>
      </c>
      <c r="V3309">
        <f t="shared" si="465"/>
        <v>8</v>
      </c>
      <c r="W3309">
        <f t="shared" si="466"/>
        <v>13</v>
      </c>
    </row>
    <row r="3310" spans="1:23" ht="45" x14ac:dyDescent="0.25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f t="shared" si="467"/>
        <v>42473.668576388889</v>
      </c>
      <c r="K3310">
        <v>1458766965</v>
      </c>
      <c r="L3310" s="14">
        <f t="shared" si="459"/>
        <v>42452.668576388889</v>
      </c>
      <c r="M3310" s="13">
        <f t="shared" si="460"/>
        <v>2016</v>
      </c>
      <c r="N3310" t="b">
        <v>0</v>
      </c>
      <c r="O3310">
        <v>57</v>
      </c>
      <c r="P3310" t="b">
        <v>1</v>
      </c>
      <c r="Q3310" t="s">
        <v>8270</v>
      </c>
      <c r="R3310" s="6">
        <f t="shared" si="461"/>
        <v>0.22285714285714286</v>
      </c>
      <c r="S3310" s="10">
        <f t="shared" si="462"/>
        <v>75.087719298245617</v>
      </c>
      <c r="T3310" t="str">
        <f t="shared" si="463"/>
        <v>theater/</v>
      </c>
      <c r="U3310" t="str">
        <f t="shared" si="464"/>
        <v>plays</v>
      </c>
      <c r="V3310">
        <f t="shared" si="465"/>
        <v>8</v>
      </c>
      <c r="W3310">
        <f t="shared" si="466"/>
        <v>13</v>
      </c>
    </row>
    <row r="3311" spans="1:23" ht="30" x14ac:dyDescent="0.25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f t="shared" si="467"/>
        <v>42659.441874999997</v>
      </c>
      <c r="K3311">
        <v>1473953778</v>
      </c>
      <c r="L3311" s="14">
        <f t="shared" si="459"/>
        <v>42628.441874999997</v>
      </c>
      <c r="M3311" s="13">
        <f t="shared" si="460"/>
        <v>2016</v>
      </c>
      <c r="N3311" t="b">
        <v>0</v>
      </c>
      <c r="O3311">
        <v>31</v>
      </c>
      <c r="P3311" t="b">
        <v>1</v>
      </c>
      <c r="Q3311" t="s">
        <v>8270</v>
      </c>
      <c r="R3311" s="6">
        <f t="shared" si="461"/>
        <v>0.59428571428571431</v>
      </c>
      <c r="S3311" s="10">
        <f t="shared" si="462"/>
        <v>18</v>
      </c>
      <c r="T3311" t="str">
        <f t="shared" si="463"/>
        <v>theater/</v>
      </c>
      <c r="U3311" t="str">
        <f t="shared" si="464"/>
        <v>plays</v>
      </c>
      <c r="V3311">
        <f t="shared" si="465"/>
        <v>8</v>
      </c>
      <c r="W3311">
        <f t="shared" si="466"/>
        <v>13</v>
      </c>
    </row>
    <row r="3312" spans="1:23" ht="30" x14ac:dyDescent="0.25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f t="shared" si="467"/>
        <v>42283.720196759255</v>
      </c>
      <c r="K3312">
        <v>1441577825</v>
      </c>
      <c r="L3312" s="14">
        <f t="shared" si="459"/>
        <v>42253.720196759255</v>
      </c>
      <c r="M3312" s="13">
        <f t="shared" si="460"/>
        <v>2015</v>
      </c>
      <c r="N3312" t="b">
        <v>0</v>
      </c>
      <c r="O3312">
        <v>31</v>
      </c>
      <c r="P3312" t="b">
        <v>1</v>
      </c>
      <c r="Q3312" t="s">
        <v>8270</v>
      </c>
      <c r="R3312" s="6">
        <f t="shared" si="461"/>
        <v>7.6923076923076923E-4</v>
      </c>
      <c r="S3312" s="10">
        <f t="shared" si="462"/>
        <v>209.83870967741936</v>
      </c>
      <c r="T3312" t="str">
        <f t="shared" si="463"/>
        <v>theater/</v>
      </c>
      <c r="U3312" t="str">
        <f t="shared" si="464"/>
        <v>plays</v>
      </c>
      <c r="V3312">
        <f t="shared" si="465"/>
        <v>8</v>
      </c>
      <c r="W3312">
        <f t="shared" si="466"/>
        <v>13</v>
      </c>
    </row>
    <row r="3313" spans="1:23" ht="45" x14ac:dyDescent="0.25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f t="shared" si="467"/>
        <v>42294.083449074074</v>
      </c>
      <c r="K3313">
        <v>1442473210</v>
      </c>
      <c r="L3313" s="14">
        <f t="shared" si="459"/>
        <v>42264.083449074074</v>
      </c>
      <c r="M3313" s="13">
        <f t="shared" si="460"/>
        <v>2015</v>
      </c>
      <c r="N3313" t="b">
        <v>0</v>
      </c>
      <c r="O3313">
        <v>45</v>
      </c>
      <c r="P3313" t="b">
        <v>1</v>
      </c>
      <c r="Q3313" t="s">
        <v>8270</v>
      </c>
      <c r="R3313" s="6">
        <f t="shared" si="461"/>
        <v>9.8400000000000001E-2</v>
      </c>
      <c r="S3313" s="10">
        <f t="shared" si="462"/>
        <v>61.022222222222226</v>
      </c>
      <c r="T3313" t="str">
        <f t="shared" si="463"/>
        <v>theater/</v>
      </c>
      <c r="U3313" t="str">
        <f t="shared" si="464"/>
        <v>plays</v>
      </c>
      <c r="V3313">
        <f t="shared" si="465"/>
        <v>8</v>
      </c>
      <c r="W3313">
        <f t="shared" si="466"/>
        <v>13</v>
      </c>
    </row>
    <row r="3314" spans="1:23" ht="45" x14ac:dyDescent="0.25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f t="shared" si="467"/>
        <v>42685.708333333336</v>
      </c>
      <c r="K3314">
        <v>1477077946</v>
      </c>
      <c r="L3314" s="14">
        <f t="shared" si="459"/>
        <v>42664.601226851846</v>
      </c>
      <c r="M3314" s="13">
        <f t="shared" si="460"/>
        <v>2016</v>
      </c>
      <c r="N3314" t="b">
        <v>0</v>
      </c>
      <c r="O3314">
        <v>41</v>
      </c>
      <c r="P3314" t="b">
        <v>1</v>
      </c>
      <c r="Q3314" t="s">
        <v>8270</v>
      </c>
      <c r="R3314" s="6">
        <f t="shared" si="461"/>
        <v>4.0000000000000002E-4</v>
      </c>
      <c r="S3314" s="10">
        <f t="shared" si="462"/>
        <v>61</v>
      </c>
      <c r="T3314" t="str">
        <f t="shared" si="463"/>
        <v>theater/</v>
      </c>
      <c r="U3314" t="str">
        <f t="shared" si="464"/>
        <v>plays</v>
      </c>
      <c r="V3314">
        <f t="shared" si="465"/>
        <v>8</v>
      </c>
      <c r="W3314">
        <f t="shared" si="466"/>
        <v>13</v>
      </c>
    </row>
    <row r="3315" spans="1:23" ht="45" x14ac:dyDescent="0.25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f t="shared" si="467"/>
        <v>42395.833333333336</v>
      </c>
      <c r="K3315">
        <v>1452664317</v>
      </c>
      <c r="L3315" s="14">
        <f t="shared" si="459"/>
        <v>42382.036076388882</v>
      </c>
      <c r="M3315" s="13">
        <f t="shared" si="460"/>
        <v>2016</v>
      </c>
      <c r="N3315" t="b">
        <v>0</v>
      </c>
      <c r="O3315">
        <v>29</v>
      </c>
      <c r="P3315" t="b">
        <v>1</v>
      </c>
      <c r="Q3315" t="s">
        <v>8270</v>
      </c>
      <c r="R3315" s="6">
        <f t="shared" si="461"/>
        <v>0.1605</v>
      </c>
      <c r="S3315" s="10">
        <f t="shared" si="462"/>
        <v>80.034482758620683</v>
      </c>
      <c r="T3315" t="str">
        <f t="shared" si="463"/>
        <v>theater/</v>
      </c>
      <c r="U3315" t="str">
        <f t="shared" si="464"/>
        <v>plays</v>
      </c>
      <c r="V3315">
        <f t="shared" si="465"/>
        <v>8</v>
      </c>
      <c r="W3315">
        <f t="shared" si="466"/>
        <v>13</v>
      </c>
    </row>
    <row r="3316" spans="1:23" ht="45" x14ac:dyDescent="0.25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f t="shared" si="467"/>
        <v>42132.628472222219</v>
      </c>
      <c r="K3316">
        <v>1428733511</v>
      </c>
      <c r="L3316" s="14">
        <f t="shared" si="459"/>
        <v>42105.059155092589</v>
      </c>
      <c r="M3316" s="13">
        <f t="shared" si="460"/>
        <v>2015</v>
      </c>
      <c r="N3316" t="b">
        <v>0</v>
      </c>
      <c r="O3316">
        <v>58</v>
      </c>
      <c r="P3316" t="b">
        <v>1</v>
      </c>
      <c r="Q3316" t="s">
        <v>8270</v>
      </c>
      <c r="R3316" s="6">
        <f t="shared" si="461"/>
        <v>1.1074999999999999</v>
      </c>
      <c r="S3316" s="10">
        <f t="shared" si="462"/>
        <v>29.068965517241381</v>
      </c>
      <c r="T3316" t="str">
        <f t="shared" si="463"/>
        <v>theater/</v>
      </c>
      <c r="U3316" t="str">
        <f t="shared" si="464"/>
        <v>plays</v>
      </c>
      <c r="V3316">
        <f t="shared" si="465"/>
        <v>8</v>
      </c>
      <c r="W3316">
        <f t="shared" si="466"/>
        <v>13</v>
      </c>
    </row>
    <row r="3317" spans="1:23" ht="45" x14ac:dyDescent="0.25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f t="shared" si="467"/>
        <v>42496.09538194444</v>
      </c>
      <c r="K3317">
        <v>1459927041</v>
      </c>
      <c r="L3317" s="14">
        <f t="shared" si="459"/>
        <v>42466.09538194444</v>
      </c>
      <c r="M3317" s="13">
        <f t="shared" si="460"/>
        <v>2016</v>
      </c>
      <c r="N3317" t="b">
        <v>0</v>
      </c>
      <c r="O3317">
        <v>89</v>
      </c>
      <c r="P3317" t="b">
        <v>1</v>
      </c>
      <c r="Q3317" t="s">
        <v>8270</v>
      </c>
      <c r="R3317" s="6">
        <f t="shared" si="461"/>
        <v>0.1</v>
      </c>
      <c r="S3317" s="10">
        <f t="shared" si="462"/>
        <v>49.438202247191015</v>
      </c>
      <c r="T3317" t="str">
        <f t="shared" si="463"/>
        <v>theater/</v>
      </c>
      <c r="U3317" t="str">
        <f t="shared" si="464"/>
        <v>plays</v>
      </c>
      <c r="V3317">
        <f t="shared" si="465"/>
        <v>8</v>
      </c>
      <c r="W3317">
        <f t="shared" si="466"/>
        <v>13</v>
      </c>
    </row>
    <row r="3318" spans="1:23" ht="60" x14ac:dyDescent="0.25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f t="shared" si="467"/>
        <v>41859.370833333327</v>
      </c>
      <c r="K3318">
        <v>1404680075</v>
      </c>
      <c r="L3318" s="14">
        <f t="shared" si="459"/>
        <v>41826.662905092591</v>
      </c>
      <c r="M3318" s="13">
        <f t="shared" si="460"/>
        <v>2014</v>
      </c>
      <c r="N3318" t="b">
        <v>0</v>
      </c>
      <c r="O3318">
        <v>125</v>
      </c>
      <c r="P3318" t="b">
        <v>1</v>
      </c>
      <c r="Q3318" t="s">
        <v>8270</v>
      </c>
      <c r="R3318" s="6">
        <f t="shared" si="461"/>
        <v>8.6734259180372246E-4</v>
      </c>
      <c r="S3318" s="10">
        <f t="shared" si="462"/>
        <v>93.977440000000001</v>
      </c>
      <c r="T3318" t="str">
        <f t="shared" si="463"/>
        <v>theater/</v>
      </c>
      <c r="U3318" t="str">
        <f t="shared" si="464"/>
        <v>plays</v>
      </c>
      <c r="V3318">
        <f t="shared" si="465"/>
        <v>8</v>
      </c>
      <c r="W3318">
        <f t="shared" si="466"/>
        <v>13</v>
      </c>
    </row>
    <row r="3319" spans="1:23" ht="45" x14ac:dyDescent="0.25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f t="shared" si="467"/>
        <v>42528.831296296295</v>
      </c>
      <c r="K3319">
        <v>1462755424</v>
      </c>
      <c r="L3319" s="14">
        <f t="shared" si="459"/>
        <v>42498.831296296295</v>
      </c>
      <c r="M3319" s="13">
        <f t="shared" si="460"/>
        <v>2016</v>
      </c>
      <c r="N3319" t="b">
        <v>0</v>
      </c>
      <c r="O3319">
        <v>18</v>
      </c>
      <c r="P3319" t="b">
        <v>1</v>
      </c>
      <c r="Q3319" t="s">
        <v>8270</v>
      </c>
      <c r="R3319" s="6">
        <f t="shared" si="461"/>
        <v>6.1904761904761907E-2</v>
      </c>
      <c r="S3319" s="10">
        <f t="shared" si="462"/>
        <v>61.944444444444443</v>
      </c>
      <c r="T3319" t="str">
        <f t="shared" si="463"/>
        <v>theater/</v>
      </c>
      <c r="U3319" t="str">
        <f t="shared" si="464"/>
        <v>plays</v>
      </c>
      <c r="V3319">
        <f t="shared" si="465"/>
        <v>8</v>
      </c>
      <c r="W3319">
        <f t="shared" si="466"/>
        <v>13</v>
      </c>
    </row>
    <row r="3320" spans="1:23" ht="30" x14ac:dyDescent="0.25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f t="shared" si="467"/>
        <v>42470.895833333336</v>
      </c>
      <c r="K3320">
        <v>1456902893</v>
      </c>
      <c r="L3320" s="14">
        <f t="shared" si="459"/>
        <v>42431.093668981477</v>
      </c>
      <c r="M3320" s="13">
        <f t="shared" si="460"/>
        <v>2016</v>
      </c>
      <c r="N3320" t="b">
        <v>0</v>
      </c>
      <c r="O3320">
        <v>32</v>
      </c>
      <c r="P3320" t="b">
        <v>1</v>
      </c>
      <c r="Q3320" t="s">
        <v>8270</v>
      </c>
      <c r="R3320" s="6">
        <f t="shared" si="461"/>
        <v>0.25600000000000001</v>
      </c>
      <c r="S3320" s="10">
        <f t="shared" si="462"/>
        <v>78.5</v>
      </c>
      <c r="T3320" t="str">
        <f t="shared" si="463"/>
        <v>theater/</v>
      </c>
      <c r="U3320" t="str">
        <f t="shared" si="464"/>
        <v>plays</v>
      </c>
      <c r="V3320">
        <f t="shared" si="465"/>
        <v>8</v>
      </c>
      <c r="W3320">
        <f t="shared" si="466"/>
        <v>13</v>
      </c>
    </row>
    <row r="3321" spans="1:23" ht="45" x14ac:dyDescent="0.25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f t="shared" si="467"/>
        <v>42035.377152777779</v>
      </c>
      <c r="K3321">
        <v>1418824986</v>
      </c>
      <c r="L3321" s="14">
        <f t="shared" si="459"/>
        <v>41990.377152777779</v>
      </c>
      <c r="M3321" s="13">
        <f t="shared" si="460"/>
        <v>2014</v>
      </c>
      <c r="N3321" t="b">
        <v>0</v>
      </c>
      <c r="O3321">
        <v>16</v>
      </c>
      <c r="P3321" t="b">
        <v>1</v>
      </c>
      <c r="Q3321" t="s">
        <v>8270</v>
      </c>
      <c r="R3321" s="6">
        <f t="shared" si="461"/>
        <v>0.08</v>
      </c>
      <c r="S3321" s="10">
        <f t="shared" si="462"/>
        <v>33.75</v>
      </c>
      <c r="T3321" t="str">
        <f t="shared" si="463"/>
        <v>theater/</v>
      </c>
      <c r="U3321" t="str">
        <f t="shared" si="464"/>
        <v>plays</v>
      </c>
      <c r="V3321">
        <f t="shared" si="465"/>
        <v>8</v>
      </c>
      <c r="W3321">
        <f t="shared" si="466"/>
        <v>13</v>
      </c>
    </row>
    <row r="3322" spans="1:23" ht="45" x14ac:dyDescent="0.25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f t="shared" si="467"/>
        <v>42542.837465277778</v>
      </c>
      <c r="K3322">
        <v>1463965557</v>
      </c>
      <c r="L3322" s="14">
        <f t="shared" si="459"/>
        <v>42512.837465277778</v>
      </c>
      <c r="M3322" s="13">
        <f t="shared" si="460"/>
        <v>2016</v>
      </c>
      <c r="N3322" t="b">
        <v>0</v>
      </c>
      <c r="O3322">
        <v>38</v>
      </c>
      <c r="P3322" t="b">
        <v>1</v>
      </c>
      <c r="Q3322" t="s">
        <v>8270</v>
      </c>
      <c r="R3322" s="6">
        <f t="shared" si="461"/>
        <v>0.01</v>
      </c>
      <c r="S3322" s="10">
        <f t="shared" si="462"/>
        <v>66.44736842105263</v>
      </c>
      <c r="T3322" t="str">
        <f t="shared" si="463"/>
        <v>theater/</v>
      </c>
      <c r="U3322" t="str">
        <f t="shared" si="464"/>
        <v>plays</v>
      </c>
      <c r="V3322">
        <f t="shared" si="465"/>
        <v>8</v>
      </c>
      <c r="W3322">
        <f t="shared" si="466"/>
        <v>13</v>
      </c>
    </row>
    <row r="3323" spans="1:23" ht="45" x14ac:dyDescent="0.25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f t="shared" si="467"/>
        <v>41927.957638888889</v>
      </c>
      <c r="K3323">
        <v>1412216665</v>
      </c>
      <c r="L3323" s="14">
        <f t="shared" si="459"/>
        <v>41913.891956018517</v>
      </c>
      <c r="M3323" s="13">
        <f t="shared" si="460"/>
        <v>2014</v>
      </c>
      <c r="N3323" t="b">
        <v>0</v>
      </c>
      <c r="O3323">
        <v>15</v>
      </c>
      <c r="P3323" t="b">
        <v>1</v>
      </c>
      <c r="Q3323" t="s">
        <v>8270</v>
      </c>
      <c r="R3323" s="6">
        <f t="shared" si="461"/>
        <v>7.3999999999999996E-2</v>
      </c>
      <c r="S3323" s="10">
        <f t="shared" si="462"/>
        <v>35.799999999999997</v>
      </c>
      <c r="T3323" t="str">
        <f t="shared" si="463"/>
        <v>theater/</v>
      </c>
      <c r="U3323" t="str">
        <f t="shared" si="464"/>
        <v>plays</v>
      </c>
      <c r="V3323">
        <f t="shared" si="465"/>
        <v>8</v>
      </c>
      <c r="W3323">
        <f t="shared" si="466"/>
        <v>13</v>
      </c>
    </row>
    <row r="3324" spans="1:23" ht="45" x14ac:dyDescent="0.25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f t="shared" si="467"/>
        <v>42542.954861111109</v>
      </c>
      <c r="K3324">
        <v>1464653696</v>
      </c>
      <c r="L3324" s="14">
        <f t="shared" si="459"/>
        <v>42520.802037037036</v>
      </c>
      <c r="M3324" s="13">
        <f t="shared" si="460"/>
        <v>2016</v>
      </c>
      <c r="N3324" t="b">
        <v>0</v>
      </c>
      <c r="O3324">
        <v>23</v>
      </c>
      <c r="P3324" t="b">
        <v>1</v>
      </c>
      <c r="Q3324" t="s">
        <v>8270</v>
      </c>
      <c r="R3324" s="6">
        <f t="shared" si="461"/>
        <v>1.5151515151515152E-2</v>
      </c>
      <c r="S3324" s="10">
        <f t="shared" si="462"/>
        <v>145.65217391304347</v>
      </c>
      <c r="T3324" t="str">
        <f t="shared" si="463"/>
        <v>theater/</v>
      </c>
      <c r="U3324" t="str">
        <f t="shared" si="464"/>
        <v>plays</v>
      </c>
      <c r="V3324">
        <f t="shared" si="465"/>
        <v>8</v>
      </c>
      <c r="W3324">
        <f t="shared" si="466"/>
        <v>13</v>
      </c>
    </row>
    <row r="3325" spans="1:23" ht="45" x14ac:dyDescent="0.25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f t="shared" si="467"/>
        <v>42638.157499999994</v>
      </c>
      <c r="K3325">
        <v>1472201208</v>
      </c>
      <c r="L3325" s="14">
        <f t="shared" si="459"/>
        <v>42608.157499999994</v>
      </c>
      <c r="M3325" s="13">
        <f t="shared" si="460"/>
        <v>2016</v>
      </c>
      <c r="N3325" t="b">
        <v>0</v>
      </c>
      <c r="O3325">
        <v>49</v>
      </c>
      <c r="P3325" t="b">
        <v>1</v>
      </c>
      <c r="Q3325" t="s">
        <v>8270</v>
      </c>
      <c r="R3325" s="6">
        <f t="shared" si="461"/>
        <v>0.25900000000000001</v>
      </c>
      <c r="S3325" s="10">
        <f t="shared" si="462"/>
        <v>25.693877551020407</v>
      </c>
      <c r="T3325" t="str">
        <f t="shared" si="463"/>
        <v>theater/</v>
      </c>
      <c r="U3325" t="str">
        <f t="shared" si="464"/>
        <v>plays</v>
      </c>
      <c r="V3325">
        <f t="shared" si="465"/>
        <v>8</v>
      </c>
      <c r="W3325">
        <f t="shared" si="466"/>
        <v>13</v>
      </c>
    </row>
    <row r="3326" spans="1:23" ht="30" x14ac:dyDescent="0.25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f t="shared" si="467"/>
        <v>42526.374884259254</v>
      </c>
      <c r="K3326">
        <v>1463925590</v>
      </c>
      <c r="L3326" s="14">
        <f t="shared" si="459"/>
        <v>42512.374884259254</v>
      </c>
      <c r="M3326" s="13">
        <f t="shared" si="460"/>
        <v>2016</v>
      </c>
      <c r="N3326" t="b">
        <v>0</v>
      </c>
      <c r="O3326">
        <v>10</v>
      </c>
      <c r="P3326" t="b">
        <v>1</v>
      </c>
      <c r="Q3326" t="s">
        <v>8270</v>
      </c>
      <c r="R3326" s="6">
        <f t="shared" si="461"/>
        <v>1.6666666666666666E-2</v>
      </c>
      <c r="S3326" s="10">
        <f t="shared" si="462"/>
        <v>152.5</v>
      </c>
      <c r="T3326" t="str">
        <f t="shared" si="463"/>
        <v>theater/</v>
      </c>
      <c r="U3326" t="str">
        <f t="shared" si="464"/>
        <v>plays</v>
      </c>
      <c r="V3326">
        <f t="shared" si="465"/>
        <v>8</v>
      </c>
      <c r="W3326">
        <f t="shared" si="466"/>
        <v>13</v>
      </c>
    </row>
    <row r="3327" spans="1:23" ht="45" x14ac:dyDescent="0.25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f t="shared" si="467"/>
        <v>42099.535613425927</v>
      </c>
      <c r="K3327">
        <v>1425235877</v>
      </c>
      <c r="L3327" s="14">
        <f t="shared" si="459"/>
        <v>42064.577280092592</v>
      </c>
      <c r="M3327" s="13">
        <f t="shared" si="460"/>
        <v>2015</v>
      </c>
      <c r="N3327" t="b">
        <v>0</v>
      </c>
      <c r="O3327">
        <v>15</v>
      </c>
      <c r="P3327" t="b">
        <v>1</v>
      </c>
      <c r="Q3327" t="s">
        <v>8270</v>
      </c>
      <c r="R3327" s="6">
        <f t="shared" si="461"/>
        <v>0.125</v>
      </c>
      <c r="S3327" s="10">
        <f t="shared" si="462"/>
        <v>30</v>
      </c>
      <c r="T3327" t="str">
        <f t="shared" si="463"/>
        <v>theater/</v>
      </c>
      <c r="U3327" t="str">
        <f t="shared" si="464"/>
        <v>plays</v>
      </c>
      <c r="V3327">
        <f t="shared" si="465"/>
        <v>8</v>
      </c>
      <c r="W3327">
        <f t="shared" si="466"/>
        <v>13</v>
      </c>
    </row>
    <row r="3328" spans="1:23" ht="45" x14ac:dyDescent="0.25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f t="shared" si="467"/>
        <v>42071.464178240734</v>
      </c>
      <c r="K3328">
        <v>1423242505</v>
      </c>
      <c r="L3328" s="14">
        <f t="shared" si="459"/>
        <v>42041.505844907406</v>
      </c>
      <c r="M3328" s="13">
        <f t="shared" si="460"/>
        <v>2015</v>
      </c>
      <c r="N3328" t="b">
        <v>0</v>
      </c>
      <c r="O3328">
        <v>57</v>
      </c>
      <c r="P3328" t="b">
        <v>1</v>
      </c>
      <c r="Q3328" t="s">
        <v>8270</v>
      </c>
      <c r="R3328" s="6">
        <f t="shared" si="461"/>
        <v>1.375E-2</v>
      </c>
      <c r="S3328" s="10">
        <f t="shared" si="462"/>
        <v>142.28070175438597</v>
      </c>
      <c r="T3328" t="str">
        <f t="shared" si="463"/>
        <v>theater/</v>
      </c>
      <c r="U3328" t="str">
        <f t="shared" si="464"/>
        <v>plays</v>
      </c>
      <c r="V3328">
        <f t="shared" si="465"/>
        <v>8</v>
      </c>
      <c r="W3328">
        <f t="shared" si="466"/>
        <v>13</v>
      </c>
    </row>
    <row r="3329" spans="1:23" ht="45" x14ac:dyDescent="0.25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f t="shared" si="467"/>
        <v>42498.166273148141</v>
      </c>
      <c r="K3329">
        <v>1460105966</v>
      </c>
      <c r="L3329" s="14">
        <f t="shared" si="459"/>
        <v>42468.166273148141</v>
      </c>
      <c r="M3329" s="13">
        <f t="shared" si="460"/>
        <v>2016</v>
      </c>
      <c r="N3329" t="b">
        <v>0</v>
      </c>
      <c r="O3329">
        <v>33</v>
      </c>
      <c r="P3329" t="b">
        <v>1</v>
      </c>
      <c r="Q3329" t="s">
        <v>8270</v>
      </c>
      <c r="R3329" s="6">
        <f t="shared" si="461"/>
        <v>1.2500000000000001E-2</v>
      </c>
      <c r="S3329" s="10">
        <f t="shared" si="462"/>
        <v>24.545454545454547</v>
      </c>
      <c r="T3329" t="str">
        <f t="shared" si="463"/>
        <v>theater/</v>
      </c>
      <c r="U3329" t="str">
        <f t="shared" si="464"/>
        <v>plays</v>
      </c>
      <c r="V3329">
        <f t="shared" si="465"/>
        <v>8</v>
      </c>
      <c r="W3329">
        <f t="shared" si="466"/>
        <v>13</v>
      </c>
    </row>
    <row r="3330" spans="1:23" ht="45" x14ac:dyDescent="0.25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f t="shared" si="467"/>
        <v>41824.833333333328</v>
      </c>
      <c r="K3330">
        <v>1404308883</v>
      </c>
      <c r="L3330" s="14">
        <f t="shared" si="459"/>
        <v>41822.366701388884</v>
      </c>
      <c r="M3330" s="13">
        <f t="shared" si="460"/>
        <v>2014</v>
      </c>
      <c r="N3330" t="b">
        <v>0</v>
      </c>
      <c r="O3330">
        <v>9</v>
      </c>
      <c r="P3330" t="b">
        <v>1</v>
      </c>
      <c r="Q3330" t="s">
        <v>8270</v>
      </c>
      <c r="R3330" s="6">
        <f t="shared" si="461"/>
        <v>0.46388888888888891</v>
      </c>
      <c r="S3330" s="10">
        <f t="shared" si="462"/>
        <v>292.77777777777777</v>
      </c>
      <c r="T3330" t="str">
        <f t="shared" si="463"/>
        <v>theater/</v>
      </c>
      <c r="U3330" t="str">
        <f t="shared" si="464"/>
        <v>plays</v>
      </c>
      <c r="V3330">
        <f t="shared" si="465"/>
        <v>8</v>
      </c>
      <c r="W3330">
        <f t="shared" si="466"/>
        <v>13</v>
      </c>
    </row>
    <row r="3331" spans="1:23" ht="45" x14ac:dyDescent="0.25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f t="shared" si="467"/>
        <v>41847.75</v>
      </c>
      <c r="K3331">
        <v>1405583108</v>
      </c>
      <c r="L3331" s="14">
        <f t="shared" ref="L3331:L3394" si="468">(K3331/86400)+25569+(-5/24)</f>
        <v>41837.114675925921</v>
      </c>
      <c r="M3331" s="13">
        <f t="shared" ref="M3331:M3394" si="469">YEAR(L3331)</f>
        <v>2014</v>
      </c>
      <c r="N3331" t="b">
        <v>0</v>
      </c>
      <c r="O3331">
        <v>26</v>
      </c>
      <c r="P3331" t="b">
        <v>1</v>
      </c>
      <c r="Q3331" t="s">
        <v>8270</v>
      </c>
      <c r="R3331" s="6">
        <f t="shared" ref="R3331:R3394" si="470">(E3331-D3331)/D3331</f>
        <v>0.16800000000000001</v>
      </c>
      <c r="S3331" s="10">
        <f t="shared" ref="S3331:S3394" si="471">E3331/O3331</f>
        <v>44.92307692307692</v>
      </c>
      <c r="T3331" t="str">
        <f t="shared" ref="T3331:T3394" si="472">LEFT(Q3331,V3331)</f>
        <v>theater/</v>
      </c>
      <c r="U3331" t="str">
        <f t="shared" ref="U3331:U3394" si="473">RIGHT(Q3331, W3331-V3331)</f>
        <v>plays</v>
      </c>
      <c r="V3331">
        <f t="shared" ref="V3331:V3394" si="474">FIND("/",Q3331)</f>
        <v>8</v>
      </c>
      <c r="W3331">
        <f t="shared" ref="W3331:W3394" si="475">LEN(Q3331)</f>
        <v>13</v>
      </c>
    </row>
    <row r="3332" spans="1:23" ht="45" x14ac:dyDescent="0.25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f t="shared" ref="J3332:J3395" si="476">(I3332/86400)+25569+(-5/24)</f>
        <v>42095.637361111112</v>
      </c>
      <c r="K3332">
        <v>1425331068</v>
      </c>
      <c r="L3332" s="14">
        <f t="shared" si="468"/>
        <v>42065.679027777776</v>
      </c>
      <c r="M3332" s="13">
        <f t="shared" si="469"/>
        <v>2015</v>
      </c>
      <c r="N3332" t="b">
        <v>0</v>
      </c>
      <c r="O3332">
        <v>69</v>
      </c>
      <c r="P3332" t="b">
        <v>1</v>
      </c>
      <c r="Q3332" t="s">
        <v>8270</v>
      </c>
      <c r="R3332" s="6">
        <f t="shared" si="470"/>
        <v>6.2666666666666662E-2</v>
      </c>
      <c r="S3332" s="10">
        <f t="shared" si="471"/>
        <v>23.10144927536232</v>
      </c>
      <c r="T3332" t="str">
        <f t="shared" si="472"/>
        <v>theater/</v>
      </c>
      <c r="U3332" t="str">
        <f t="shared" si="473"/>
        <v>plays</v>
      </c>
      <c r="V3332">
        <f t="shared" si="474"/>
        <v>8</v>
      </c>
      <c r="W3332">
        <f t="shared" si="475"/>
        <v>13</v>
      </c>
    </row>
    <row r="3333" spans="1:23" ht="45" x14ac:dyDescent="0.25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f t="shared" si="476"/>
        <v>42283.48942129629</v>
      </c>
      <c r="K3333">
        <v>1441125886</v>
      </c>
      <c r="L3333" s="14">
        <f t="shared" si="468"/>
        <v>42248.48942129629</v>
      </c>
      <c r="M3333" s="13">
        <f t="shared" si="469"/>
        <v>2015</v>
      </c>
      <c r="N3333" t="b">
        <v>0</v>
      </c>
      <c r="O3333">
        <v>65</v>
      </c>
      <c r="P3333" t="b">
        <v>1</v>
      </c>
      <c r="Q3333" t="s">
        <v>8270</v>
      </c>
      <c r="R3333" s="6">
        <f t="shared" si="470"/>
        <v>4.5199999999999997E-2</v>
      </c>
      <c r="S3333" s="10">
        <f t="shared" si="471"/>
        <v>80.400000000000006</v>
      </c>
      <c r="T3333" t="str">
        <f t="shared" si="472"/>
        <v>theater/</v>
      </c>
      <c r="U3333" t="str">
        <f t="shared" si="473"/>
        <v>plays</v>
      </c>
      <c r="V3333">
        <f t="shared" si="474"/>
        <v>8</v>
      </c>
      <c r="W3333">
        <f t="shared" si="475"/>
        <v>13</v>
      </c>
    </row>
    <row r="3334" spans="1:23" ht="45" x14ac:dyDescent="0.25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f t="shared" si="476"/>
        <v>41839.651967592588</v>
      </c>
      <c r="K3334">
        <v>1403210330</v>
      </c>
      <c r="L3334" s="14">
        <f t="shared" si="468"/>
        <v>41809.651967592588</v>
      </c>
      <c r="M3334" s="13">
        <f t="shared" si="469"/>
        <v>2014</v>
      </c>
      <c r="N3334" t="b">
        <v>0</v>
      </c>
      <c r="O3334">
        <v>83</v>
      </c>
      <c r="P3334" t="b">
        <v>1</v>
      </c>
      <c r="Q3334" t="s">
        <v>8270</v>
      </c>
      <c r="R3334" s="6">
        <f t="shared" si="470"/>
        <v>0</v>
      </c>
      <c r="S3334" s="10">
        <f t="shared" si="471"/>
        <v>72.289156626506028</v>
      </c>
      <c r="T3334" t="str">
        <f t="shared" si="472"/>
        <v>theater/</v>
      </c>
      <c r="U3334" t="str">
        <f t="shared" si="473"/>
        <v>plays</v>
      </c>
      <c r="V3334">
        <f t="shared" si="474"/>
        <v>8</v>
      </c>
      <c r="W3334">
        <f t="shared" si="475"/>
        <v>13</v>
      </c>
    </row>
    <row r="3335" spans="1:23" ht="45" x14ac:dyDescent="0.25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f t="shared" si="476"/>
        <v>42170.468518518515</v>
      </c>
      <c r="K3335">
        <v>1432484080</v>
      </c>
      <c r="L3335" s="14">
        <f t="shared" si="468"/>
        <v>42148.468518518515</v>
      </c>
      <c r="M3335" s="13">
        <f t="shared" si="469"/>
        <v>2015</v>
      </c>
      <c r="N3335" t="b">
        <v>0</v>
      </c>
      <c r="O3335">
        <v>111</v>
      </c>
      <c r="P3335" t="b">
        <v>1</v>
      </c>
      <c r="Q3335" t="s">
        <v>8270</v>
      </c>
      <c r="R3335" s="6">
        <f t="shared" si="470"/>
        <v>4.5714285714285714E-2</v>
      </c>
      <c r="S3335" s="10">
        <f t="shared" si="471"/>
        <v>32.972972972972975</v>
      </c>
      <c r="T3335" t="str">
        <f t="shared" si="472"/>
        <v>theater/</v>
      </c>
      <c r="U3335" t="str">
        <f t="shared" si="473"/>
        <v>plays</v>
      </c>
      <c r="V3335">
        <f t="shared" si="474"/>
        <v>8</v>
      </c>
      <c r="W3335">
        <f t="shared" si="475"/>
        <v>13</v>
      </c>
    </row>
    <row r="3336" spans="1:23" ht="30" x14ac:dyDescent="0.25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f t="shared" si="476"/>
        <v>42215.312754629624</v>
      </c>
      <c r="K3336">
        <v>1435667422</v>
      </c>
      <c r="L3336" s="14">
        <f t="shared" si="468"/>
        <v>42185.312754629624</v>
      </c>
      <c r="M3336" s="13">
        <f t="shared" si="469"/>
        <v>2015</v>
      </c>
      <c r="N3336" t="b">
        <v>0</v>
      </c>
      <c r="O3336">
        <v>46</v>
      </c>
      <c r="P3336" t="b">
        <v>1</v>
      </c>
      <c r="Q3336" t="s">
        <v>8270</v>
      </c>
      <c r="R3336" s="6">
        <f t="shared" si="470"/>
        <v>0.38620511495737536</v>
      </c>
      <c r="S3336" s="10">
        <f t="shared" si="471"/>
        <v>116.65217391304348</v>
      </c>
      <c r="T3336" t="str">
        <f t="shared" si="472"/>
        <v>theater/</v>
      </c>
      <c r="U3336" t="str">
        <f t="shared" si="473"/>
        <v>plays</v>
      </c>
      <c r="V3336">
        <f t="shared" si="474"/>
        <v>8</v>
      </c>
      <c r="W3336">
        <f t="shared" si="475"/>
        <v>13</v>
      </c>
    </row>
    <row r="3337" spans="1:23" ht="45" x14ac:dyDescent="0.25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f t="shared" si="476"/>
        <v>41854.75</v>
      </c>
      <c r="K3337">
        <v>1404749446</v>
      </c>
      <c r="L3337" s="14">
        <f t="shared" si="468"/>
        <v>41827.465810185182</v>
      </c>
      <c r="M3337" s="13">
        <f t="shared" si="469"/>
        <v>2014</v>
      </c>
      <c r="N3337" t="b">
        <v>0</v>
      </c>
      <c r="O3337">
        <v>63</v>
      </c>
      <c r="P3337" t="b">
        <v>1</v>
      </c>
      <c r="Q3337" t="s">
        <v>8270</v>
      </c>
      <c r="R3337" s="6">
        <f t="shared" si="470"/>
        <v>3.2000000000000002E-3</v>
      </c>
      <c r="S3337" s="10">
        <f t="shared" si="471"/>
        <v>79.61904761904762</v>
      </c>
      <c r="T3337" t="str">
        <f t="shared" si="472"/>
        <v>theater/</v>
      </c>
      <c r="U3337" t="str">
        <f t="shared" si="473"/>
        <v>plays</v>
      </c>
      <c r="V3337">
        <f t="shared" si="474"/>
        <v>8</v>
      </c>
      <c r="W3337">
        <f t="shared" si="475"/>
        <v>13</v>
      </c>
    </row>
    <row r="3338" spans="1:23" ht="45" x14ac:dyDescent="0.25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f t="shared" si="476"/>
        <v>42465.148680555554</v>
      </c>
      <c r="K3338">
        <v>1457429646</v>
      </c>
      <c r="L3338" s="14">
        <f t="shared" si="468"/>
        <v>42437.190347222218</v>
      </c>
      <c r="M3338" s="13">
        <f t="shared" si="469"/>
        <v>2016</v>
      </c>
      <c r="N3338" t="b">
        <v>0</v>
      </c>
      <c r="O3338">
        <v>9</v>
      </c>
      <c r="P3338" t="b">
        <v>1</v>
      </c>
      <c r="Q3338" t="s">
        <v>8270</v>
      </c>
      <c r="R3338" s="6">
        <f t="shared" si="470"/>
        <v>0</v>
      </c>
      <c r="S3338" s="10">
        <f t="shared" si="471"/>
        <v>27.777777777777779</v>
      </c>
      <c r="T3338" t="str">
        <f t="shared" si="472"/>
        <v>theater/</v>
      </c>
      <c r="U3338" t="str">
        <f t="shared" si="473"/>
        <v>plays</v>
      </c>
      <c r="V3338">
        <f t="shared" si="474"/>
        <v>8</v>
      </c>
      <c r="W3338">
        <f t="shared" si="475"/>
        <v>13</v>
      </c>
    </row>
    <row r="3339" spans="1:23" ht="45" x14ac:dyDescent="0.25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f t="shared" si="476"/>
        <v>41922.666666666664</v>
      </c>
      <c r="K3339">
        <v>1411109167</v>
      </c>
      <c r="L3339" s="14">
        <f t="shared" si="468"/>
        <v>41901.073692129627</v>
      </c>
      <c r="M3339" s="13">
        <f t="shared" si="469"/>
        <v>2014</v>
      </c>
      <c r="N3339" t="b">
        <v>0</v>
      </c>
      <c r="O3339">
        <v>34</v>
      </c>
      <c r="P3339" t="b">
        <v>1</v>
      </c>
      <c r="Q3339" t="s">
        <v>8270</v>
      </c>
      <c r="R3339" s="6">
        <f t="shared" si="470"/>
        <v>0.10199999999999999</v>
      </c>
      <c r="S3339" s="10">
        <f t="shared" si="471"/>
        <v>81.029411764705884</v>
      </c>
      <c r="T3339" t="str">
        <f t="shared" si="472"/>
        <v>theater/</v>
      </c>
      <c r="U3339" t="str">
        <f t="shared" si="473"/>
        <v>plays</v>
      </c>
      <c r="V3339">
        <f t="shared" si="474"/>
        <v>8</v>
      </c>
      <c r="W3339">
        <f t="shared" si="475"/>
        <v>13</v>
      </c>
    </row>
    <row r="3340" spans="1:23" ht="30" x14ac:dyDescent="0.25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f t="shared" si="476"/>
        <v>42790.366666666661</v>
      </c>
      <c r="K3340">
        <v>1486129680</v>
      </c>
      <c r="L3340" s="14">
        <f t="shared" si="468"/>
        <v>42769.366666666661</v>
      </c>
      <c r="M3340" s="13">
        <f t="shared" si="469"/>
        <v>2017</v>
      </c>
      <c r="N3340" t="b">
        <v>0</v>
      </c>
      <c r="O3340">
        <v>112</v>
      </c>
      <c r="P3340" t="b">
        <v>1</v>
      </c>
      <c r="Q3340" t="s">
        <v>8270</v>
      </c>
      <c r="R3340" s="6">
        <f t="shared" si="470"/>
        <v>2.18E-2</v>
      </c>
      <c r="S3340" s="10">
        <f t="shared" si="471"/>
        <v>136.84821428571428</v>
      </c>
      <c r="T3340" t="str">
        <f t="shared" si="472"/>
        <v>theater/</v>
      </c>
      <c r="U3340" t="str">
        <f t="shared" si="473"/>
        <v>plays</v>
      </c>
      <c r="V3340">
        <f t="shared" si="474"/>
        <v>8</v>
      </c>
      <c r="W3340">
        <f t="shared" si="475"/>
        <v>13</v>
      </c>
    </row>
    <row r="3341" spans="1:23" ht="30" x14ac:dyDescent="0.25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f t="shared" si="476"/>
        <v>42579.457384259258</v>
      </c>
      <c r="K3341">
        <v>1467129518</v>
      </c>
      <c r="L3341" s="14">
        <f t="shared" si="468"/>
        <v>42549.457384259258</v>
      </c>
      <c r="M3341" s="13">
        <f t="shared" si="469"/>
        <v>2016</v>
      </c>
      <c r="N3341" t="b">
        <v>0</v>
      </c>
      <c r="O3341">
        <v>47</v>
      </c>
      <c r="P3341" t="b">
        <v>1</v>
      </c>
      <c r="Q3341" t="s">
        <v>8270</v>
      </c>
      <c r="R3341" s="6">
        <f t="shared" si="470"/>
        <v>4.3499999999999997E-2</v>
      </c>
      <c r="S3341" s="10">
        <f t="shared" si="471"/>
        <v>177.61702127659575</v>
      </c>
      <c r="T3341" t="str">
        <f t="shared" si="472"/>
        <v>theater/</v>
      </c>
      <c r="U3341" t="str">
        <f t="shared" si="473"/>
        <v>plays</v>
      </c>
      <c r="V3341">
        <f t="shared" si="474"/>
        <v>8</v>
      </c>
      <c r="W3341">
        <f t="shared" si="475"/>
        <v>13</v>
      </c>
    </row>
    <row r="3342" spans="1:23" ht="45" x14ac:dyDescent="0.25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f t="shared" si="476"/>
        <v>42710.765671296293</v>
      </c>
      <c r="K3342">
        <v>1478906554</v>
      </c>
      <c r="L3342" s="14">
        <f t="shared" si="468"/>
        <v>42685.765671296293</v>
      </c>
      <c r="M3342" s="13">
        <f t="shared" si="469"/>
        <v>2016</v>
      </c>
      <c r="N3342" t="b">
        <v>0</v>
      </c>
      <c r="O3342">
        <v>38</v>
      </c>
      <c r="P3342" t="b">
        <v>1</v>
      </c>
      <c r="Q3342" t="s">
        <v>8270</v>
      </c>
      <c r="R3342" s="6">
        <f t="shared" si="470"/>
        <v>0.38166666666666665</v>
      </c>
      <c r="S3342" s="10">
        <f t="shared" si="471"/>
        <v>109.07894736842105</v>
      </c>
      <c r="T3342" t="str">
        <f t="shared" si="472"/>
        <v>theater/</v>
      </c>
      <c r="U3342" t="str">
        <f t="shared" si="473"/>
        <v>plays</v>
      </c>
      <c r="V3342">
        <f t="shared" si="474"/>
        <v>8</v>
      </c>
      <c r="W3342">
        <f t="shared" si="475"/>
        <v>13</v>
      </c>
    </row>
    <row r="3343" spans="1:23" ht="45" x14ac:dyDescent="0.25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f t="shared" si="476"/>
        <v>42533.499999999993</v>
      </c>
      <c r="K3343">
        <v>1463771421</v>
      </c>
      <c r="L3343" s="14">
        <f t="shared" si="468"/>
        <v>42510.590520833335</v>
      </c>
      <c r="M3343" s="13">
        <f t="shared" si="469"/>
        <v>2016</v>
      </c>
      <c r="N3343" t="b">
        <v>0</v>
      </c>
      <c r="O3343">
        <v>28</v>
      </c>
      <c r="P3343" t="b">
        <v>1</v>
      </c>
      <c r="Q3343" t="s">
        <v>8270</v>
      </c>
      <c r="R3343" s="6">
        <f t="shared" si="470"/>
        <v>0</v>
      </c>
      <c r="S3343" s="10">
        <f t="shared" si="471"/>
        <v>119.64285714285714</v>
      </c>
      <c r="T3343" t="str">
        <f t="shared" si="472"/>
        <v>theater/</v>
      </c>
      <c r="U3343" t="str">
        <f t="shared" si="473"/>
        <v>plays</v>
      </c>
      <c r="V3343">
        <f t="shared" si="474"/>
        <v>8</v>
      </c>
      <c r="W3343">
        <f t="shared" si="475"/>
        <v>13</v>
      </c>
    </row>
    <row r="3344" spans="1:23" ht="30" x14ac:dyDescent="0.25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f t="shared" si="476"/>
        <v>42094.999305555553</v>
      </c>
      <c r="K3344">
        <v>1425020810</v>
      </c>
      <c r="L3344" s="14">
        <f t="shared" si="468"/>
        <v>42062.088078703702</v>
      </c>
      <c r="M3344" s="13">
        <f t="shared" si="469"/>
        <v>2015</v>
      </c>
      <c r="N3344" t="b">
        <v>0</v>
      </c>
      <c r="O3344">
        <v>78</v>
      </c>
      <c r="P3344" t="b">
        <v>1</v>
      </c>
      <c r="Q3344" t="s">
        <v>8270</v>
      </c>
      <c r="R3344" s="6">
        <f t="shared" si="470"/>
        <v>1.6666666666666666E-2</v>
      </c>
      <c r="S3344" s="10">
        <f t="shared" si="471"/>
        <v>78.205128205128204</v>
      </c>
      <c r="T3344" t="str">
        <f t="shared" si="472"/>
        <v>theater/</v>
      </c>
      <c r="U3344" t="str">
        <f t="shared" si="473"/>
        <v>plays</v>
      </c>
      <c r="V3344">
        <f t="shared" si="474"/>
        <v>8</v>
      </c>
      <c r="W3344">
        <f t="shared" si="475"/>
        <v>13</v>
      </c>
    </row>
    <row r="3345" spans="1:23" ht="45" x14ac:dyDescent="0.25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f t="shared" si="476"/>
        <v>42473.345833333333</v>
      </c>
      <c r="K3345">
        <v>1458770384</v>
      </c>
      <c r="L3345" s="14">
        <f t="shared" si="468"/>
        <v>42452.708148148151</v>
      </c>
      <c r="M3345" s="13">
        <f t="shared" si="469"/>
        <v>2016</v>
      </c>
      <c r="N3345" t="b">
        <v>0</v>
      </c>
      <c r="O3345">
        <v>23</v>
      </c>
      <c r="P3345" t="b">
        <v>1</v>
      </c>
      <c r="Q3345" t="s">
        <v>8270</v>
      </c>
      <c r="R3345" s="6">
        <f t="shared" si="470"/>
        <v>0.7142857142857143</v>
      </c>
      <c r="S3345" s="10">
        <f t="shared" si="471"/>
        <v>52.173913043478258</v>
      </c>
      <c r="T3345" t="str">
        <f t="shared" si="472"/>
        <v>theater/</v>
      </c>
      <c r="U3345" t="str">
        <f t="shared" si="473"/>
        <v>plays</v>
      </c>
      <c r="V3345">
        <f t="shared" si="474"/>
        <v>8</v>
      </c>
      <c r="W3345">
        <f t="shared" si="475"/>
        <v>13</v>
      </c>
    </row>
    <row r="3346" spans="1:23" ht="45" x14ac:dyDescent="0.25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f t="shared" si="476"/>
        <v>41880.991817129623</v>
      </c>
      <c r="K3346">
        <v>1406782093</v>
      </c>
      <c r="L3346" s="14">
        <f t="shared" si="468"/>
        <v>41850.991817129623</v>
      </c>
      <c r="M3346" s="13">
        <f t="shared" si="469"/>
        <v>2014</v>
      </c>
      <c r="N3346" t="b">
        <v>0</v>
      </c>
      <c r="O3346">
        <v>40</v>
      </c>
      <c r="P3346" t="b">
        <v>1</v>
      </c>
      <c r="Q3346" t="s">
        <v>8270</v>
      </c>
      <c r="R3346" s="6">
        <f t="shared" si="470"/>
        <v>1.4444444444444444E-2</v>
      </c>
      <c r="S3346" s="10">
        <f t="shared" si="471"/>
        <v>114.125</v>
      </c>
      <c r="T3346" t="str">
        <f t="shared" si="472"/>
        <v>theater/</v>
      </c>
      <c r="U3346" t="str">
        <f t="shared" si="473"/>
        <v>plays</v>
      </c>
      <c r="V3346">
        <f t="shared" si="474"/>
        <v>8</v>
      </c>
      <c r="W3346">
        <f t="shared" si="475"/>
        <v>13</v>
      </c>
    </row>
    <row r="3347" spans="1:23" ht="45" x14ac:dyDescent="0.25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f t="shared" si="476"/>
        <v>42111.817361111105</v>
      </c>
      <c r="K3347">
        <v>1424226768</v>
      </c>
      <c r="L3347" s="14">
        <f t="shared" si="468"/>
        <v>42052.897777777776</v>
      </c>
      <c r="M3347" s="13">
        <f t="shared" si="469"/>
        <v>2015</v>
      </c>
      <c r="N3347" t="b">
        <v>0</v>
      </c>
      <c r="O3347">
        <v>13</v>
      </c>
      <c r="P3347" t="b">
        <v>1</v>
      </c>
      <c r="Q3347" t="s">
        <v>8270</v>
      </c>
      <c r="R3347" s="6">
        <f t="shared" si="470"/>
        <v>0.3</v>
      </c>
      <c r="S3347" s="10">
        <f t="shared" si="471"/>
        <v>50</v>
      </c>
      <c r="T3347" t="str">
        <f t="shared" si="472"/>
        <v>theater/</v>
      </c>
      <c r="U3347" t="str">
        <f t="shared" si="473"/>
        <v>plays</v>
      </c>
      <c r="V3347">
        <f t="shared" si="474"/>
        <v>8</v>
      </c>
      <c r="W3347">
        <f t="shared" si="475"/>
        <v>13</v>
      </c>
    </row>
    <row r="3348" spans="1:23" ht="45" x14ac:dyDescent="0.25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f t="shared" si="476"/>
        <v>42060.816087962965</v>
      </c>
      <c r="K3348">
        <v>1424306110</v>
      </c>
      <c r="L3348" s="14">
        <f t="shared" si="468"/>
        <v>42053.816087962965</v>
      </c>
      <c r="M3348" s="13">
        <f t="shared" si="469"/>
        <v>2015</v>
      </c>
      <c r="N3348" t="b">
        <v>0</v>
      </c>
      <c r="O3348">
        <v>18</v>
      </c>
      <c r="P3348" t="b">
        <v>1</v>
      </c>
      <c r="Q3348" t="s">
        <v>8270</v>
      </c>
      <c r="R3348" s="6">
        <f t="shared" si="470"/>
        <v>0.1</v>
      </c>
      <c r="S3348" s="10">
        <f t="shared" si="471"/>
        <v>91.666666666666671</v>
      </c>
      <c r="T3348" t="str">
        <f t="shared" si="472"/>
        <v>theater/</v>
      </c>
      <c r="U3348" t="str">
        <f t="shared" si="473"/>
        <v>plays</v>
      </c>
      <c r="V3348">
        <f t="shared" si="474"/>
        <v>8</v>
      </c>
      <c r="W3348">
        <f t="shared" si="475"/>
        <v>13</v>
      </c>
    </row>
    <row r="3349" spans="1:23" ht="45" x14ac:dyDescent="0.25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f t="shared" si="476"/>
        <v>42498.666666666664</v>
      </c>
      <c r="K3349">
        <v>1461503654</v>
      </c>
      <c r="L3349" s="14">
        <f t="shared" si="468"/>
        <v>42484.343217592592</v>
      </c>
      <c r="M3349" s="13">
        <f t="shared" si="469"/>
        <v>2016</v>
      </c>
      <c r="N3349" t="b">
        <v>0</v>
      </c>
      <c r="O3349">
        <v>22</v>
      </c>
      <c r="P3349" t="b">
        <v>1</v>
      </c>
      <c r="Q3349" t="s">
        <v>8270</v>
      </c>
      <c r="R3349" s="6">
        <f t="shared" si="470"/>
        <v>0.19450000000000001</v>
      </c>
      <c r="S3349" s="10">
        <f t="shared" si="471"/>
        <v>108.59090909090909</v>
      </c>
      <c r="T3349" t="str">
        <f t="shared" si="472"/>
        <v>theater/</v>
      </c>
      <c r="U3349" t="str">
        <f t="shared" si="473"/>
        <v>plays</v>
      </c>
      <c r="V3349">
        <f t="shared" si="474"/>
        <v>8</v>
      </c>
      <c r="W3349">
        <f t="shared" si="475"/>
        <v>13</v>
      </c>
    </row>
    <row r="3350" spans="1:23" ht="45" x14ac:dyDescent="0.25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f t="shared" si="476"/>
        <v>42489.957638888889</v>
      </c>
      <c r="K3350">
        <v>1459949080</v>
      </c>
      <c r="L3350" s="14">
        <f t="shared" si="468"/>
        <v>42466.350462962961</v>
      </c>
      <c r="M3350" s="13">
        <f t="shared" si="469"/>
        <v>2016</v>
      </c>
      <c r="N3350" t="b">
        <v>0</v>
      </c>
      <c r="O3350">
        <v>79</v>
      </c>
      <c r="P3350" t="b">
        <v>1</v>
      </c>
      <c r="Q3350" t="s">
        <v>8270</v>
      </c>
      <c r="R3350" s="6">
        <f t="shared" si="470"/>
        <v>2.9090909090909089E-3</v>
      </c>
      <c r="S3350" s="10">
        <f t="shared" si="471"/>
        <v>69.822784810126578</v>
      </c>
      <c r="T3350" t="str">
        <f t="shared" si="472"/>
        <v>theater/</v>
      </c>
      <c r="U3350" t="str">
        <f t="shared" si="473"/>
        <v>plays</v>
      </c>
      <c r="V3350">
        <f t="shared" si="474"/>
        <v>8</v>
      </c>
      <c r="W3350">
        <f t="shared" si="475"/>
        <v>13</v>
      </c>
    </row>
    <row r="3351" spans="1:23" ht="45" x14ac:dyDescent="0.25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f t="shared" si="476"/>
        <v>42534.499999999993</v>
      </c>
      <c r="K3351">
        <v>1463971172</v>
      </c>
      <c r="L3351" s="14">
        <f t="shared" si="468"/>
        <v>42512.902453703697</v>
      </c>
      <c r="M3351" s="13">
        <f t="shared" si="469"/>
        <v>2016</v>
      </c>
      <c r="N3351" t="b">
        <v>0</v>
      </c>
      <c r="O3351">
        <v>14</v>
      </c>
      <c r="P3351" t="b">
        <v>1</v>
      </c>
      <c r="Q3351" t="s">
        <v>8270</v>
      </c>
      <c r="R3351" s="6">
        <f t="shared" si="470"/>
        <v>0.53400000000000003</v>
      </c>
      <c r="S3351" s="10">
        <f t="shared" si="471"/>
        <v>109.57142857142857</v>
      </c>
      <c r="T3351" t="str">
        <f t="shared" si="472"/>
        <v>theater/</v>
      </c>
      <c r="U3351" t="str">
        <f t="shared" si="473"/>
        <v>plays</v>
      </c>
      <c r="V3351">
        <f t="shared" si="474"/>
        <v>8</v>
      </c>
      <c r="W3351">
        <f t="shared" si="475"/>
        <v>13</v>
      </c>
    </row>
    <row r="3352" spans="1:23" ht="45" x14ac:dyDescent="0.25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f t="shared" si="476"/>
        <v>42337.749999999993</v>
      </c>
      <c r="K3352">
        <v>1445791811</v>
      </c>
      <c r="L3352" s="14">
        <f t="shared" si="468"/>
        <v>42302.493182870363</v>
      </c>
      <c r="M3352" s="13">
        <f t="shared" si="469"/>
        <v>2015</v>
      </c>
      <c r="N3352" t="b">
        <v>0</v>
      </c>
      <c r="O3352">
        <v>51</v>
      </c>
      <c r="P3352" t="b">
        <v>1</v>
      </c>
      <c r="Q3352" t="s">
        <v>8270</v>
      </c>
      <c r="R3352" s="6">
        <f t="shared" si="470"/>
        <v>4.4285714285714282E-2</v>
      </c>
      <c r="S3352" s="10">
        <f t="shared" si="471"/>
        <v>71.666666666666671</v>
      </c>
      <c r="T3352" t="str">
        <f t="shared" si="472"/>
        <v>theater/</v>
      </c>
      <c r="U3352" t="str">
        <f t="shared" si="473"/>
        <v>plays</v>
      </c>
      <c r="V3352">
        <f t="shared" si="474"/>
        <v>8</v>
      </c>
      <c r="W3352">
        <f t="shared" si="475"/>
        <v>13</v>
      </c>
    </row>
    <row r="3353" spans="1:23" ht="45" x14ac:dyDescent="0.25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f t="shared" si="476"/>
        <v>41843.25</v>
      </c>
      <c r="K3353">
        <v>1402910965</v>
      </c>
      <c r="L3353" s="14">
        <f t="shared" si="468"/>
        <v>41806.187094907407</v>
      </c>
      <c r="M3353" s="13">
        <f t="shared" si="469"/>
        <v>2014</v>
      </c>
      <c r="N3353" t="b">
        <v>0</v>
      </c>
      <c r="O3353">
        <v>54</v>
      </c>
      <c r="P3353" t="b">
        <v>1</v>
      </c>
      <c r="Q3353" t="s">
        <v>8270</v>
      </c>
      <c r="R3353" s="6">
        <f t="shared" si="470"/>
        <v>1.0999999999999999E-2</v>
      </c>
      <c r="S3353" s="10">
        <f t="shared" si="471"/>
        <v>93.611111111111114</v>
      </c>
      <c r="T3353" t="str">
        <f t="shared" si="472"/>
        <v>theater/</v>
      </c>
      <c r="U3353" t="str">
        <f t="shared" si="473"/>
        <v>plays</v>
      </c>
      <c r="V3353">
        <f t="shared" si="474"/>
        <v>8</v>
      </c>
      <c r="W3353">
        <f t="shared" si="475"/>
        <v>13</v>
      </c>
    </row>
    <row r="3354" spans="1:23" ht="45" x14ac:dyDescent="0.25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f t="shared" si="476"/>
        <v>42552.749999999993</v>
      </c>
      <c r="K3354">
        <v>1462492178</v>
      </c>
      <c r="L3354" s="14">
        <f t="shared" si="468"/>
        <v>42495.784467592595</v>
      </c>
      <c r="M3354" s="13">
        <f t="shared" si="469"/>
        <v>2016</v>
      </c>
      <c r="N3354" t="b">
        <v>0</v>
      </c>
      <c r="O3354">
        <v>70</v>
      </c>
      <c r="P3354" t="b">
        <v>1</v>
      </c>
      <c r="Q3354" t="s">
        <v>8270</v>
      </c>
      <c r="R3354" s="6">
        <f t="shared" si="470"/>
        <v>7.5200000000000003E-2</v>
      </c>
      <c r="S3354" s="10">
        <f t="shared" si="471"/>
        <v>76.8</v>
      </c>
      <c r="T3354" t="str">
        <f t="shared" si="472"/>
        <v>theater/</v>
      </c>
      <c r="U3354" t="str">
        <f t="shared" si="473"/>
        <v>plays</v>
      </c>
      <c r="V3354">
        <f t="shared" si="474"/>
        <v>8</v>
      </c>
      <c r="W3354">
        <f t="shared" si="475"/>
        <v>13</v>
      </c>
    </row>
    <row r="3355" spans="1:23" ht="45" x14ac:dyDescent="0.25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f t="shared" si="476"/>
        <v>42492.749999999993</v>
      </c>
      <c r="K3355">
        <v>1461061350</v>
      </c>
      <c r="L3355" s="14">
        <f t="shared" si="468"/>
        <v>42479.223958333336</v>
      </c>
      <c r="M3355" s="13">
        <f t="shared" si="469"/>
        <v>2016</v>
      </c>
      <c r="N3355" t="b">
        <v>0</v>
      </c>
      <c r="O3355">
        <v>44</v>
      </c>
      <c r="P3355" t="b">
        <v>1</v>
      </c>
      <c r="Q3355" t="s">
        <v>8270</v>
      </c>
      <c r="R3355" s="6">
        <f t="shared" si="470"/>
        <v>2.15</v>
      </c>
      <c r="S3355" s="10">
        <f t="shared" si="471"/>
        <v>35.795454545454547</v>
      </c>
      <c r="T3355" t="str">
        <f t="shared" si="472"/>
        <v>theater/</v>
      </c>
      <c r="U3355" t="str">
        <f t="shared" si="473"/>
        <v>plays</v>
      </c>
      <c r="V3355">
        <f t="shared" si="474"/>
        <v>8</v>
      </c>
      <c r="W3355">
        <f t="shared" si="475"/>
        <v>13</v>
      </c>
    </row>
    <row r="3356" spans="1:23" ht="30" x14ac:dyDescent="0.25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f t="shared" si="476"/>
        <v>42305.959027777775</v>
      </c>
      <c r="K3356">
        <v>1443029206</v>
      </c>
      <c r="L3356" s="14">
        <f t="shared" si="468"/>
        <v>42270.518587962964</v>
      </c>
      <c r="M3356" s="13">
        <f t="shared" si="469"/>
        <v>2015</v>
      </c>
      <c r="N3356" t="b">
        <v>0</v>
      </c>
      <c r="O3356">
        <v>55</v>
      </c>
      <c r="P3356" t="b">
        <v>1</v>
      </c>
      <c r="Q3356" t="s">
        <v>8270</v>
      </c>
      <c r="R3356" s="6">
        <f t="shared" si="470"/>
        <v>1.9333333333333334E-2</v>
      </c>
      <c r="S3356" s="10">
        <f t="shared" si="471"/>
        <v>55.6</v>
      </c>
      <c r="T3356" t="str">
        <f t="shared" si="472"/>
        <v>theater/</v>
      </c>
      <c r="U3356" t="str">
        <f t="shared" si="473"/>
        <v>plays</v>
      </c>
      <c r="V3356">
        <f t="shared" si="474"/>
        <v>8</v>
      </c>
      <c r="W3356">
        <f t="shared" si="475"/>
        <v>13</v>
      </c>
    </row>
    <row r="3357" spans="1:23" ht="45" x14ac:dyDescent="0.25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f t="shared" si="476"/>
        <v>42500.261805555558</v>
      </c>
      <c r="K3357">
        <v>1461941527</v>
      </c>
      <c r="L3357" s="14">
        <f t="shared" si="468"/>
        <v>42489.411192129628</v>
      </c>
      <c r="M3357" s="13">
        <f t="shared" si="469"/>
        <v>2016</v>
      </c>
      <c r="N3357" t="b">
        <v>0</v>
      </c>
      <c r="O3357">
        <v>15</v>
      </c>
      <c r="P3357" t="b">
        <v>1</v>
      </c>
      <c r="Q3357" t="s">
        <v>8270</v>
      </c>
      <c r="R3357" s="6">
        <f t="shared" si="470"/>
        <v>0.26285714285714284</v>
      </c>
      <c r="S3357" s="10">
        <f t="shared" si="471"/>
        <v>147.33333333333334</v>
      </c>
      <c r="T3357" t="str">
        <f t="shared" si="472"/>
        <v>theater/</v>
      </c>
      <c r="U3357" t="str">
        <f t="shared" si="473"/>
        <v>plays</v>
      </c>
      <c r="V3357">
        <f t="shared" si="474"/>
        <v>8</v>
      </c>
      <c r="W3357">
        <f t="shared" si="475"/>
        <v>13</v>
      </c>
    </row>
    <row r="3358" spans="1:23" ht="45" x14ac:dyDescent="0.25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f t="shared" si="476"/>
        <v>42566.607314814813</v>
      </c>
      <c r="K3358">
        <v>1466019272</v>
      </c>
      <c r="L3358" s="14">
        <f t="shared" si="468"/>
        <v>42536.607314814813</v>
      </c>
      <c r="M3358" s="13">
        <f t="shared" si="469"/>
        <v>2016</v>
      </c>
      <c r="N3358" t="b">
        <v>0</v>
      </c>
      <c r="O3358">
        <v>27</v>
      </c>
      <c r="P3358" t="b">
        <v>1</v>
      </c>
      <c r="Q3358" t="s">
        <v>8270</v>
      </c>
      <c r="R3358" s="6">
        <f t="shared" si="470"/>
        <v>1.4E-2</v>
      </c>
      <c r="S3358" s="10">
        <f t="shared" si="471"/>
        <v>56.333333333333336</v>
      </c>
      <c r="T3358" t="str">
        <f t="shared" si="472"/>
        <v>theater/</v>
      </c>
      <c r="U3358" t="str">
        <f t="shared" si="473"/>
        <v>plays</v>
      </c>
      <c r="V3358">
        <f t="shared" si="474"/>
        <v>8</v>
      </c>
      <c r="W3358">
        <f t="shared" si="475"/>
        <v>13</v>
      </c>
    </row>
    <row r="3359" spans="1:23" ht="45" x14ac:dyDescent="0.25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f t="shared" si="476"/>
        <v>41852.209606481476</v>
      </c>
      <c r="K3359">
        <v>1404295310</v>
      </c>
      <c r="L3359" s="14">
        <f t="shared" si="468"/>
        <v>41822.209606481476</v>
      </c>
      <c r="M3359" s="13">
        <f t="shared" si="469"/>
        <v>2014</v>
      </c>
      <c r="N3359" t="b">
        <v>0</v>
      </c>
      <c r="O3359">
        <v>21</v>
      </c>
      <c r="P3359" t="b">
        <v>1</v>
      </c>
      <c r="Q3359" t="s">
        <v>8270</v>
      </c>
      <c r="R3359" s="6">
        <f t="shared" si="470"/>
        <v>0.01</v>
      </c>
      <c r="S3359" s="10">
        <f t="shared" si="471"/>
        <v>96.19047619047619</v>
      </c>
      <c r="T3359" t="str">
        <f t="shared" si="472"/>
        <v>theater/</v>
      </c>
      <c r="U3359" t="str">
        <f t="shared" si="473"/>
        <v>plays</v>
      </c>
      <c r="V3359">
        <f t="shared" si="474"/>
        <v>8</v>
      </c>
      <c r="W3359">
        <f t="shared" si="475"/>
        <v>13</v>
      </c>
    </row>
    <row r="3360" spans="1:23" ht="45" x14ac:dyDescent="0.25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f t="shared" si="476"/>
        <v>41962.144432870373</v>
      </c>
      <c r="K3360">
        <v>1413790079</v>
      </c>
      <c r="L3360" s="14">
        <f t="shared" si="468"/>
        <v>41932.102766203701</v>
      </c>
      <c r="M3360" s="13">
        <f t="shared" si="469"/>
        <v>2014</v>
      </c>
      <c r="N3360" t="b">
        <v>0</v>
      </c>
      <c r="O3360">
        <v>162</v>
      </c>
      <c r="P3360" t="b">
        <v>1</v>
      </c>
      <c r="Q3360" t="s">
        <v>8270</v>
      </c>
      <c r="R3360" s="6">
        <f t="shared" si="470"/>
        <v>2.9899999999999999E-2</v>
      </c>
      <c r="S3360" s="10">
        <f t="shared" si="471"/>
        <v>63.574074074074076</v>
      </c>
      <c r="T3360" t="str">
        <f t="shared" si="472"/>
        <v>theater/</v>
      </c>
      <c r="U3360" t="str">
        <f t="shared" si="473"/>
        <v>plays</v>
      </c>
      <c r="V3360">
        <f t="shared" si="474"/>
        <v>8</v>
      </c>
      <c r="W3360">
        <f t="shared" si="475"/>
        <v>13</v>
      </c>
    </row>
    <row r="3361" spans="1:23" ht="30" x14ac:dyDescent="0.25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f t="shared" si="476"/>
        <v>42790.848773148151</v>
      </c>
      <c r="K3361">
        <v>1484097734</v>
      </c>
      <c r="L3361" s="14">
        <f t="shared" si="468"/>
        <v>42745.848773148151</v>
      </c>
      <c r="M3361" s="13">
        <f t="shared" si="469"/>
        <v>2017</v>
      </c>
      <c r="N3361" t="b">
        <v>0</v>
      </c>
      <c r="O3361">
        <v>23</v>
      </c>
      <c r="P3361" t="b">
        <v>1</v>
      </c>
      <c r="Q3361" t="s">
        <v>8270</v>
      </c>
      <c r="R3361" s="6">
        <f t="shared" si="470"/>
        <v>6.25E-2</v>
      </c>
      <c r="S3361" s="10">
        <f t="shared" si="471"/>
        <v>184.78260869565219</v>
      </c>
      <c r="T3361" t="str">
        <f t="shared" si="472"/>
        <v>theater/</v>
      </c>
      <c r="U3361" t="str">
        <f t="shared" si="473"/>
        <v>plays</v>
      </c>
      <c r="V3361">
        <f t="shared" si="474"/>
        <v>8</v>
      </c>
      <c r="W3361">
        <f t="shared" si="475"/>
        <v>13</v>
      </c>
    </row>
    <row r="3362" spans="1:23" ht="30" x14ac:dyDescent="0.25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f t="shared" si="476"/>
        <v>42718.457638888889</v>
      </c>
      <c r="K3362">
        <v>1479866343</v>
      </c>
      <c r="L3362" s="14">
        <f t="shared" si="468"/>
        <v>42696.874340277776</v>
      </c>
      <c r="M3362" s="13">
        <f t="shared" si="469"/>
        <v>2016</v>
      </c>
      <c r="N3362" t="b">
        <v>0</v>
      </c>
      <c r="O3362">
        <v>72</v>
      </c>
      <c r="P3362" t="b">
        <v>1</v>
      </c>
      <c r="Q3362" t="s">
        <v>8270</v>
      </c>
      <c r="R3362" s="6">
        <f t="shared" si="470"/>
        <v>1.3777777777777778E-2</v>
      </c>
      <c r="S3362" s="10">
        <f t="shared" si="471"/>
        <v>126.72222222222223</v>
      </c>
      <c r="T3362" t="str">
        <f t="shared" si="472"/>
        <v>theater/</v>
      </c>
      <c r="U3362" t="str">
        <f t="shared" si="473"/>
        <v>plays</v>
      </c>
      <c r="V3362">
        <f t="shared" si="474"/>
        <v>8</v>
      </c>
      <c r="W3362">
        <f t="shared" si="475"/>
        <v>13</v>
      </c>
    </row>
    <row r="3363" spans="1:23" ht="45" x14ac:dyDescent="0.25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f t="shared" si="476"/>
        <v>41883.457638888889</v>
      </c>
      <c r="K3363">
        <v>1408062990</v>
      </c>
      <c r="L3363" s="14">
        <f t="shared" si="468"/>
        <v>41865.817013888889</v>
      </c>
      <c r="M3363" s="13">
        <f t="shared" si="469"/>
        <v>2014</v>
      </c>
      <c r="N3363" t="b">
        <v>0</v>
      </c>
      <c r="O3363">
        <v>68</v>
      </c>
      <c r="P3363" t="b">
        <v>1</v>
      </c>
      <c r="Q3363" t="s">
        <v>8270</v>
      </c>
      <c r="R3363" s="6">
        <f t="shared" si="470"/>
        <v>0.1346</v>
      </c>
      <c r="S3363" s="10">
        <f t="shared" si="471"/>
        <v>83.42647058823529</v>
      </c>
      <c r="T3363" t="str">
        <f t="shared" si="472"/>
        <v>theater/</v>
      </c>
      <c r="U3363" t="str">
        <f t="shared" si="473"/>
        <v>plays</v>
      </c>
      <c r="V3363">
        <f t="shared" si="474"/>
        <v>8</v>
      </c>
      <c r="W3363">
        <f t="shared" si="475"/>
        <v>13</v>
      </c>
    </row>
    <row r="3364" spans="1:23" ht="45" x14ac:dyDescent="0.25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f t="shared" si="476"/>
        <v>42069.996527777774</v>
      </c>
      <c r="K3364">
        <v>1424484717</v>
      </c>
      <c r="L3364" s="14">
        <f t="shared" si="468"/>
        <v>42055.883298611108</v>
      </c>
      <c r="M3364" s="13">
        <f t="shared" si="469"/>
        <v>2015</v>
      </c>
      <c r="N3364" t="b">
        <v>0</v>
      </c>
      <c r="O3364">
        <v>20</v>
      </c>
      <c r="P3364" t="b">
        <v>1</v>
      </c>
      <c r="Q3364" t="s">
        <v>8270</v>
      </c>
      <c r="R3364" s="6">
        <f t="shared" si="470"/>
        <v>1.18</v>
      </c>
      <c r="S3364" s="10">
        <f t="shared" si="471"/>
        <v>54.5</v>
      </c>
      <c r="T3364" t="str">
        <f t="shared" si="472"/>
        <v>theater/</v>
      </c>
      <c r="U3364" t="str">
        <f t="shared" si="473"/>
        <v>plays</v>
      </c>
      <c r="V3364">
        <f t="shared" si="474"/>
        <v>8</v>
      </c>
      <c r="W3364">
        <f t="shared" si="475"/>
        <v>13</v>
      </c>
    </row>
    <row r="3365" spans="1:23" ht="45" x14ac:dyDescent="0.25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f t="shared" si="476"/>
        <v>41870.458333333328</v>
      </c>
      <c r="K3365">
        <v>1406831445</v>
      </c>
      <c r="L3365" s="14">
        <f t="shared" si="468"/>
        <v>41851.563020833331</v>
      </c>
      <c r="M3365" s="13">
        <f t="shared" si="469"/>
        <v>2014</v>
      </c>
      <c r="N3365" t="b">
        <v>0</v>
      </c>
      <c r="O3365">
        <v>26</v>
      </c>
      <c r="P3365" t="b">
        <v>1</v>
      </c>
      <c r="Q3365" t="s">
        <v>8270</v>
      </c>
      <c r="R3365" s="6">
        <f t="shared" si="470"/>
        <v>1.4193548387096775E-2</v>
      </c>
      <c r="S3365" s="10">
        <f t="shared" si="471"/>
        <v>302.30769230769232</v>
      </c>
      <c r="T3365" t="str">
        <f t="shared" si="472"/>
        <v>theater/</v>
      </c>
      <c r="U3365" t="str">
        <f t="shared" si="473"/>
        <v>plays</v>
      </c>
      <c r="V3365">
        <f t="shared" si="474"/>
        <v>8</v>
      </c>
      <c r="W3365">
        <f t="shared" si="475"/>
        <v>13</v>
      </c>
    </row>
    <row r="3366" spans="1:23" ht="45" x14ac:dyDescent="0.25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f t="shared" si="476"/>
        <v>42444.666666666664</v>
      </c>
      <c r="K3366">
        <v>1456183649</v>
      </c>
      <c r="L3366" s="14">
        <f t="shared" si="468"/>
        <v>42422.769085648142</v>
      </c>
      <c r="M3366" s="13">
        <f t="shared" si="469"/>
        <v>2016</v>
      </c>
      <c r="N3366" t="b">
        <v>0</v>
      </c>
      <c r="O3366">
        <v>72</v>
      </c>
      <c r="P3366" t="b">
        <v>1</v>
      </c>
      <c r="Q3366" t="s">
        <v>8270</v>
      </c>
      <c r="R3366" s="6">
        <f t="shared" si="470"/>
        <v>5.9333333333333335E-2</v>
      </c>
      <c r="S3366" s="10">
        <f t="shared" si="471"/>
        <v>44.138888888888886</v>
      </c>
      <c r="T3366" t="str">
        <f t="shared" si="472"/>
        <v>theater/</v>
      </c>
      <c r="U3366" t="str">
        <f t="shared" si="473"/>
        <v>plays</v>
      </c>
      <c r="V3366">
        <f t="shared" si="474"/>
        <v>8</v>
      </c>
      <c r="W3366">
        <f t="shared" si="475"/>
        <v>13</v>
      </c>
    </row>
    <row r="3367" spans="1:23" ht="45" x14ac:dyDescent="0.25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f t="shared" si="476"/>
        <v>42350.893425925919</v>
      </c>
      <c r="K3367">
        <v>1447381592</v>
      </c>
      <c r="L3367" s="14">
        <f t="shared" si="468"/>
        <v>42320.893425925919</v>
      </c>
      <c r="M3367" s="13">
        <f t="shared" si="469"/>
        <v>2015</v>
      </c>
      <c r="N3367" t="b">
        <v>0</v>
      </c>
      <c r="O3367">
        <v>3</v>
      </c>
      <c r="P3367" t="b">
        <v>1</v>
      </c>
      <c r="Q3367" t="s">
        <v>8270</v>
      </c>
      <c r="R3367" s="6">
        <f t="shared" si="470"/>
        <v>0.04</v>
      </c>
      <c r="S3367" s="10">
        <f t="shared" si="471"/>
        <v>866.66666666666663</v>
      </c>
      <c r="T3367" t="str">
        <f t="shared" si="472"/>
        <v>theater/</v>
      </c>
      <c r="U3367" t="str">
        <f t="shared" si="473"/>
        <v>plays</v>
      </c>
      <c r="V3367">
        <f t="shared" si="474"/>
        <v>8</v>
      </c>
      <c r="W3367">
        <f t="shared" si="475"/>
        <v>13</v>
      </c>
    </row>
    <row r="3368" spans="1:23" ht="45" x14ac:dyDescent="0.25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f t="shared" si="476"/>
        <v>42136.859224537031</v>
      </c>
      <c r="K3368">
        <v>1428889037</v>
      </c>
      <c r="L3368" s="14">
        <f t="shared" si="468"/>
        <v>42106.859224537031</v>
      </c>
      <c r="M3368" s="13">
        <f t="shared" si="469"/>
        <v>2015</v>
      </c>
      <c r="N3368" t="b">
        <v>0</v>
      </c>
      <c r="O3368">
        <v>18</v>
      </c>
      <c r="P3368" t="b">
        <v>1</v>
      </c>
      <c r="Q3368" t="s">
        <v>8270</v>
      </c>
      <c r="R3368" s="6">
        <f t="shared" si="470"/>
        <v>1.21</v>
      </c>
      <c r="S3368" s="10">
        <f t="shared" si="471"/>
        <v>61.388888888888886</v>
      </c>
      <c r="T3368" t="str">
        <f t="shared" si="472"/>
        <v>theater/</v>
      </c>
      <c r="U3368" t="str">
        <f t="shared" si="473"/>
        <v>plays</v>
      </c>
      <c r="V3368">
        <f t="shared" si="474"/>
        <v>8</v>
      </c>
      <c r="W3368">
        <f t="shared" si="475"/>
        <v>13</v>
      </c>
    </row>
    <row r="3369" spans="1:23" ht="45" x14ac:dyDescent="0.25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f t="shared" si="476"/>
        <v>42217.725624999999</v>
      </c>
      <c r="K3369">
        <v>1436307894</v>
      </c>
      <c r="L3369" s="14">
        <f t="shared" si="468"/>
        <v>42192.725624999999</v>
      </c>
      <c r="M3369" s="13">
        <f t="shared" si="469"/>
        <v>2015</v>
      </c>
      <c r="N3369" t="b">
        <v>0</v>
      </c>
      <c r="O3369">
        <v>30</v>
      </c>
      <c r="P3369" t="b">
        <v>1</v>
      </c>
      <c r="Q3369" t="s">
        <v>8270</v>
      </c>
      <c r="R3369" s="6">
        <f t="shared" si="470"/>
        <v>0.18666666666666668</v>
      </c>
      <c r="S3369" s="10">
        <f t="shared" si="471"/>
        <v>29.666666666666668</v>
      </c>
      <c r="T3369" t="str">
        <f t="shared" si="472"/>
        <v>theater/</v>
      </c>
      <c r="U3369" t="str">
        <f t="shared" si="473"/>
        <v>plays</v>
      </c>
      <c r="V3369">
        <f t="shared" si="474"/>
        <v>8</v>
      </c>
      <c r="W3369">
        <f t="shared" si="475"/>
        <v>13</v>
      </c>
    </row>
    <row r="3370" spans="1:23" ht="30" x14ac:dyDescent="0.25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f t="shared" si="476"/>
        <v>42004.999999999993</v>
      </c>
      <c r="K3370">
        <v>1416977259</v>
      </c>
      <c r="L3370" s="14">
        <f t="shared" si="468"/>
        <v>41968.991423611107</v>
      </c>
      <c r="M3370" s="13">
        <f t="shared" si="469"/>
        <v>2014</v>
      </c>
      <c r="N3370" t="b">
        <v>0</v>
      </c>
      <c r="O3370">
        <v>23</v>
      </c>
      <c r="P3370" t="b">
        <v>1</v>
      </c>
      <c r="Q3370" t="s">
        <v>8270</v>
      </c>
      <c r="R3370" s="6">
        <f t="shared" si="470"/>
        <v>4.5999999999999999E-2</v>
      </c>
      <c r="S3370" s="10">
        <f t="shared" si="471"/>
        <v>45.478260869565219</v>
      </c>
      <c r="T3370" t="str">
        <f t="shared" si="472"/>
        <v>theater/</v>
      </c>
      <c r="U3370" t="str">
        <f t="shared" si="473"/>
        <v>plays</v>
      </c>
      <c r="V3370">
        <f t="shared" si="474"/>
        <v>8</v>
      </c>
      <c r="W3370">
        <f t="shared" si="475"/>
        <v>13</v>
      </c>
    </row>
    <row r="3371" spans="1:23" ht="45" x14ac:dyDescent="0.25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f t="shared" si="476"/>
        <v>42749.833101851851</v>
      </c>
      <c r="K3371">
        <v>1479257980</v>
      </c>
      <c r="L3371" s="14">
        <f t="shared" si="468"/>
        <v>42689.833101851851</v>
      </c>
      <c r="M3371" s="13">
        <f t="shared" si="469"/>
        <v>2016</v>
      </c>
      <c r="N3371" t="b">
        <v>0</v>
      </c>
      <c r="O3371">
        <v>54</v>
      </c>
      <c r="P3371" t="b">
        <v>1</v>
      </c>
      <c r="Q3371" t="s">
        <v>8270</v>
      </c>
      <c r="R3371" s="6">
        <f t="shared" si="470"/>
        <v>3.9E-2</v>
      </c>
      <c r="S3371" s="10">
        <f t="shared" si="471"/>
        <v>96.203703703703709</v>
      </c>
      <c r="T3371" t="str">
        <f t="shared" si="472"/>
        <v>theater/</v>
      </c>
      <c r="U3371" t="str">
        <f t="shared" si="473"/>
        <v>plays</v>
      </c>
      <c r="V3371">
        <f t="shared" si="474"/>
        <v>8</v>
      </c>
      <c r="W3371">
        <f t="shared" si="475"/>
        <v>13</v>
      </c>
    </row>
    <row r="3372" spans="1:23" ht="30" x14ac:dyDescent="0.25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f t="shared" si="476"/>
        <v>42721.124999999993</v>
      </c>
      <c r="K3372">
        <v>1479283285</v>
      </c>
      <c r="L3372" s="14">
        <f t="shared" si="468"/>
        <v>42690.125983796293</v>
      </c>
      <c r="M3372" s="13">
        <f t="shared" si="469"/>
        <v>2016</v>
      </c>
      <c r="N3372" t="b">
        <v>0</v>
      </c>
      <c r="O3372">
        <v>26</v>
      </c>
      <c r="P3372" t="b">
        <v>1</v>
      </c>
      <c r="Q3372" t="s">
        <v>8270</v>
      </c>
      <c r="R3372" s="6">
        <f t="shared" si="470"/>
        <v>0.17733333333333334</v>
      </c>
      <c r="S3372" s="10">
        <f t="shared" si="471"/>
        <v>67.92307692307692</v>
      </c>
      <c r="T3372" t="str">
        <f t="shared" si="472"/>
        <v>theater/</v>
      </c>
      <c r="U3372" t="str">
        <f t="shared" si="473"/>
        <v>plays</v>
      </c>
      <c r="V3372">
        <f t="shared" si="474"/>
        <v>8</v>
      </c>
      <c r="W3372">
        <f t="shared" si="475"/>
        <v>13</v>
      </c>
    </row>
    <row r="3373" spans="1:23" ht="30" x14ac:dyDescent="0.25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f t="shared" si="476"/>
        <v>42340.666261574072</v>
      </c>
      <c r="K3373">
        <v>1446670765</v>
      </c>
      <c r="L3373" s="14">
        <f t="shared" si="468"/>
        <v>42312.666261574072</v>
      </c>
      <c r="M3373" s="13">
        <f t="shared" si="469"/>
        <v>2015</v>
      </c>
      <c r="N3373" t="b">
        <v>0</v>
      </c>
      <c r="O3373">
        <v>9</v>
      </c>
      <c r="P3373" t="b">
        <v>1</v>
      </c>
      <c r="Q3373" t="s">
        <v>8270</v>
      </c>
      <c r="R3373" s="6">
        <f t="shared" si="470"/>
        <v>0.38500000000000001</v>
      </c>
      <c r="S3373" s="10">
        <f t="shared" si="471"/>
        <v>30.777777777777779</v>
      </c>
      <c r="T3373" t="str">
        <f t="shared" si="472"/>
        <v>theater/</v>
      </c>
      <c r="U3373" t="str">
        <f t="shared" si="473"/>
        <v>plays</v>
      </c>
      <c r="V3373">
        <f t="shared" si="474"/>
        <v>8</v>
      </c>
      <c r="W3373">
        <f t="shared" si="475"/>
        <v>13</v>
      </c>
    </row>
    <row r="3374" spans="1:23" ht="45" x14ac:dyDescent="0.25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f t="shared" si="476"/>
        <v>41875.999305555553</v>
      </c>
      <c r="K3374">
        <v>1407157756</v>
      </c>
      <c r="L3374" s="14">
        <f t="shared" si="468"/>
        <v>41855.339768518512</v>
      </c>
      <c r="M3374" s="13">
        <f t="shared" si="469"/>
        <v>2014</v>
      </c>
      <c r="N3374" t="b">
        <v>0</v>
      </c>
      <c r="O3374">
        <v>27</v>
      </c>
      <c r="P3374" t="b">
        <v>1</v>
      </c>
      <c r="Q3374" t="s">
        <v>8270</v>
      </c>
      <c r="R3374" s="6">
        <f t="shared" si="470"/>
        <v>3.5000000000000003E-2</v>
      </c>
      <c r="S3374" s="10">
        <f t="shared" si="471"/>
        <v>38.333333333333336</v>
      </c>
      <c r="T3374" t="str">
        <f t="shared" si="472"/>
        <v>theater/</v>
      </c>
      <c r="U3374" t="str">
        <f t="shared" si="473"/>
        <v>plays</v>
      </c>
      <c r="V3374">
        <f t="shared" si="474"/>
        <v>8</v>
      </c>
      <c r="W3374">
        <f t="shared" si="475"/>
        <v>13</v>
      </c>
    </row>
    <row r="3375" spans="1:23" ht="45" x14ac:dyDescent="0.25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f t="shared" si="476"/>
        <v>42203.458333333336</v>
      </c>
      <c r="K3375">
        <v>1435177840</v>
      </c>
      <c r="L3375" s="14">
        <f t="shared" si="468"/>
        <v>42179.646296296291</v>
      </c>
      <c r="M3375" s="13">
        <f t="shared" si="469"/>
        <v>2015</v>
      </c>
      <c r="N3375" t="b">
        <v>0</v>
      </c>
      <c r="O3375">
        <v>30</v>
      </c>
      <c r="P3375" t="b">
        <v>1</v>
      </c>
      <c r="Q3375" t="s">
        <v>8270</v>
      </c>
      <c r="R3375" s="6">
        <f t="shared" si="470"/>
        <v>2.5000000000000001E-3</v>
      </c>
      <c r="S3375" s="10">
        <f t="shared" si="471"/>
        <v>66.833333333333329</v>
      </c>
      <c r="T3375" t="str">
        <f t="shared" si="472"/>
        <v>theater/</v>
      </c>
      <c r="U3375" t="str">
        <f t="shared" si="473"/>
        <v>plays</v>
      </c>
      <c r="V3375">
        <f t="shared" si="474"/>
        <v>8</v>
      </c>
      <c r="W3375">
        <f t="shared" si="475"/>
        <v>13</v>
      </c>
    </row>
    <row r="3376" spans="1:23" ht="45" x14ac:dyDescent="0.25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f t="shared" si="476"/>
        <v>42305.523333333331</v>
      </c>
      <c r="K3376">
        <v>1443461616</v>
      </c>
      <c r="L3376" s="14">
        <f t="shared" si="468"/>
        <v>42275.523333333331</v>
      </c>
      <c r="M3376" s="13">
        <f t="shared" si="469"/>
        <v>2015</v>
      </c>
      <c r="N3376" t="b">
        <v>0</v>
      </c>
      <c r="O3376">
        <v>52</v>
      </c>
      <c r="P3376" t="b">
        <v>1</v>
      </c>
      <c r="Q3376" t="s">
        <v>8270</v>
      </c>
      <c r="R3376" s="6">
        <f t="shared" si="470"/>
        <v>6.5714285714285711E-2</v>
      </c>
      <c r="S3376" s="10">
        <f t="shared" si="471"/>
        <v>71.730769230769226</v>
      </c>
      <c r="T3376" t="str">
        <f t="shared" si="472"/>
        <v>theater/</v>
      </c>
      <c r="U3376" t="str">
        <f t="shared" si="473"/>
        <v>plays</v>
      </c>
      <c r="V3376">
        <f t="shared" si="474"/>
        <v>8</v>
      </c>
      <c r="W3376">
        <f t="shared" si="475"/>
        <v>13</v>
      </c>
    </row>
    <row r="3377" spans="1:23" ht="45" x14ac:dyDescent="0.25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f t="shared" si="476"/>
        <v>41777.402465277773</v>
      </c>
      <c r="K3377">
        <v>1399387173</v>
      </c>
      <c r="L3377" s="14">
        <f t="shared" si="468"/>
        <v>41765.402465277773</v>
      </c>
      <c r="M3377" s="13">
        <f t="shared" si="469"/>
        <v>2014</v>
      </c>
      <c r="N3377" t="b">
        <v>0</v>
      </c>
      <c r="O3377">
        <v>17</v>
      </c>
      <c r="P3377" t="b">
        <v>1</v>
      </c>
      <c r="Q3377" t="s">
        <v>8270</v>
      </c>
      <c r="R3377" s="6">
        <f t="shared" si="470"/>
        <v>0</v>
      </c>
      <c r="S3377" s="10">
        <f t="shared" si="471"/>
        <v>176.47058823529412</v>
      </c>
      <c r="T3377" t="str">
        <f t="shared" si="472"/>
        <v>theater/</v>
      </c>
      <c r="U3377" t="str">
        <f t="shared" si="473"/>
        <v>plays</v>
      </c>
      <c r="V3377">
        <f t="shared" si="474"/>
        <v>8</v>
      </c>
      <c r="W3377">
        <f t="shared" si="475"/>
        <v>13</v>
      </c>
    </row>
    <row r="3378" spans="1:23" ht="45" x14ac:dyDescent="0.25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f t="shared" si="476"/>
        <v>42119.451319444437</v>
      </c>
      <c r="K3378">
        <v>1424796594</v>
      </c>
      <c r="L3378" s="14">
        <f t="shared" si="468"/>
        <v>42059.492986111109</v>
      </c>
      <c r="M3378" s="13">
        <f t="shared" si="469"/>
        <v>2015</v>
      </c>
      <c r="N3378" t="b">
        <v>0</v>
      </c>
      <c r="O3378">
        <v>19</v>
      </c>
      <c r="P3378" t="b">
        <v>1</v>
      </c>
      <c r="Q3378" t="s">
        <v>8270</v>
      </c>
      <c r="R3378" s="6">
        <f t="shared" si="470"/>
        <v>1.25E-4</v>
      </c>
      <c r="S3378" s="10">
        <f t="shared" si="471"/>
        <v>421.10526315789474</v>
      </c>
      <c r="T3378" t="str">
        <f t="shared" si="472"/>
        <v>theater/</v>
      </c>
      <c r="U3378" t="str">
        <f t="shared" si="473"/>
        <v>plays</v>
      </c>
      <c r="V3378">
        <f t="shared" si="474"/>
        <v>8</v>
      </c>
      <c r="W3378">
        <f t="shared" si="475"/>
        <v>13</v>
      </c>
    </row>
    <row r="3379" spans="1:23" ht="45" x14ac:dyDescent="0.25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f t="shared" si="476"/>
        <v>42083.49722222222</v>
      </c>
      <c r="K3379">
        <v>1424280899</v>
      </c>
      <c r="L3379" s="14">
        <f t="shared" si="468"/>
        <v>42053.524293981478</v>
      </c>
      <c r="M3379" s="13">
        <f t="shared" si="469"/>
        <v>2015</v>
      </c>
      <c r="N3379" t="b">
        <v>0</v>
      </c>
      <c r="O3379">
        <v>77</v>
      </c>
      <c r="P3379" t="b">
        <v>1</v>
      </c>
      <c r="Q3379" t="s">
        <v>8270</v>
      </c>
      <c r="R3379" s="6">
        <f t="shared" si="470"/>
        <v>1.0500000000000001E-2</v>
      </c>
      <c r="S3379" s="10">
        <f t="shared" si="471"/>
        <v>104.98701298701299</v>
      </c>
      <c r="T3379" t="str">
        <f t="shared" si="472"/>
        <v>theater/</v>
      </c>
      <c r="U3379" t="str">
        <f t="shared" si="473"/>
        <v>plays</v>
      </c>
      <c r="V3379">
        <f t="shared" si="474"/>
        <v>8</v>
      </c>
      <c r="W3379">
        <f t="shared" si="475"/>
        <v>13</v>
      </c>
    </row>
    <row r="3380" spans="1:23" ht="45" x14ac:dyDescent="0.25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f t="shared" si="476"/>
        <v>41882.338888888888</v>
      </c>
      <c r="K3380">
        <v>1407400306</v>
      </c>
      <c r="L3380" s="14">
        <f t="shared" si="468"/>
        <v>41858.147060185183</v>
      </c>
      <c r="M3380" s="13">
        <f t="shared" si="469"/>
        <v>2014</v>
      </c>
      <c r="N3380" t="b">
        <v>0</v>
      </c>
      <c r="O3380">
        <v>21</v>
      </c>
      <c r="P3380" t="b">
        <v>1</v>
      </c>
      <c r="Q3380" t="s">
        <v>8270</v>
      </c>
      <c r="R3380" s="6">
        <f t="shared" si="470"/>
        <v>7.636363636363637E-2</v>
      </c>
      <c r="S3380" s="10">
        <f t="shared" si="471"/>
        <v>28.19047619047619</v>
      </c>
      <c r="T3380" t="str">
        <f t="shared" si="472"/>
        <v>theater/</v>
      </c>
      <c r="U3380" t="str">
        <f t="shared" si="473"/>
        <v>plays</v>
      </c>
      <c r="V3380">
        <f t="shared" si="474"/>
        <v>8</v>
      </c>
      <c r="W3380">
        <f t="shared" si="475"/>
        <v>13</v>
      </c>
    </row>
    <row r="3381" spans="1:23" ht="45" x14ac:dyDescent="0.25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f t="shared" si="476"/>
        <v>42242.749999999993</v>
      </c>
      <c r="K3381">
        <v>1439122800</v>
      </c>
      <c r="L3381" s="14">
        <f t="shared" si="468"/>
        <v>42225.305555555555</v>
      </c>
      <c r="M3381" s="13">
        <f t="shared" si="469"/>
        <v>2015</v>
      </c>
      <c r="N3381" t="b">
        <v>0</v>
      </c>
      <c r="O3381">
        <v>38</v>
      </c>
      <c r="P3381" t="b">
        <v>1</v>
      </c>
      <c r="Q3381" t="s">
        <v>8270</v>
      </c>
      <c r="R3381" s="6">
        <f t="shared" si="470"/>
        <v>3.6499999999999998E-2</v>
      </c>
      <c r="S3381" s="10">
        <f t="shared" si="471"/>
        <v>54.55263157894737</v>
      </c>
      <c r="T3381" t="str">
        <f t="shared" si="472"/>
        <v>theater/</v>
      </c>
      <c r="U3381" t="str">
        <f t="shared" si="473"/>
        <v>plays</v>
      </c>
      <c r="V3381">
        <f t="shared" si="474"/>
        <v>8</v>
      </c>
      <c r="W3381">
        <f t="shared" si="475"/>
        <v>13</v>
      </c>
    </row>
    <row r="3382" spans="1:23" ht="45" x14ac:dyDescent="0.25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f t="shared" si="476"/>
        <v>41972.786782407406</v>
      </c>
      <c r="K3382">
        <v>1414277578</v>
      </c>
      <c r="L3382" s="14">
        <f t="shared" si="468"/>
        <v>41937.745115740741</v>
      </c>
      <c r="M3382" s="13">
        <f t="shared" si="469"/>
        <v>2014</v>
      </c>
      <c r="N3382" t="b">
        <v>0</v>
      </c>
      <c r="O3382">
        <v>28</v>
      </c>
      <c r="P3382" t="b">
        <v>1</v>
      </c>
      <c r="Q3382" t="s">
        <v>8270</v>
      </c>
      <c r="R3382" s="6">
        <f t="shared" si="470"/>
        <v>4.4333333333333336E-2</v>
      </c>
      <c r="S3382" s="10">
        <f t="shared" si="471"/>
        <v>111.89285714285714</v>
      </c>
      <c r="T3382" t="str">
        <f t="shared" si="472"/>
        <v>theater/</v>
      </c>
      <c r="U3382" t="str">
        <f t="shared" si="473"/>
        <v>plays</v>
      </c>
      <c r="V3382">
        <f t="shared" si="474"/>
        <v>8</v>
      </c>
      <c r="W3382">
        <f t="shared" si="475"/>
        <v>13</v>
      </c>
    </row>
    <row r="3383" spans="1:23" ht="45" x14ac:dyDescent="0.25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f t="shared" si="476"/>
        <v>42073.934988425921</v>
      </c>
      <c r="K3383">
        <v>1423455983</v>
      </c>
      <c r="L3383" s="14">
        <f t="shared" si="468"/>
        <v>42043.976655092592</v>
      </c>
      <c r="M3383" s="13">
        <f t="shared" si="469"/>
        <v>2015</v>
      </c>
      <c r="N3383" t="b">
        <v>0</v>
      </c>
      <c r="O3383">
        <v>48</v>
      </c>
      <c r="P3383" t="b">
        <v>1</v>
      </c>
      <c r="Q3383" t="s">
        <v>8270</v>
      </c>
      <c r="R3383" s="6">
        <f t="shared" si="470"/>
        <v>2.2499999999999999E-2</v>
      </c>
      <c r="S3383" s="10">
        <f t="shared" si="471"/>
        <v>85.208333333333329</v>
      </c>
      <c r="T3383" t="str">
        <f t="shared" si="472"/>
        <v>theater/</v>
      </c>
      <c r="U3383" t="str">
        <f t="shared" si="473"/>
        <v>plays</v>
      </c>
      <c r="V3383">
        <f t="shared" si="474"/>
        <v>8</v>
      </c>
      <c r="W3383">
        <f t="shared" si="475"/>
        <v>13</v>
      </c>
    </row>
    <row r="3384" spans="1:23" ht="45" x14ac:dyDescent="0.25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f t="shared" si="476"/>
        <v>42583.749305555553</v>
      </c>
      <c r="K3384">
        <v>1467973256</v>
      </c>
      <c r="L3384" s="14">
        <f t="shared" si="468"/>
        <v>42559.222870370366</v>
      </c>
      <c r="M3384" s="13">
        <f t="shared" si="469"/>
        <v>2016</v>
      </c>
      <c r="N3384" t="b">
        <v>0</v>
      </c>
      <c r="O3384">
        <v>46</v>
      </c>
      <c r="P3384" t="b">
        <v>1</v>
      </c>
      <c r="Q3384" t="s">
        <v>8270</v>
      </c>
      <c r="R3384" s="6">
        <f t="shared" si="470"/>
        <v>7.4285714285714285E-3</v>
      </c>
      <c r="S3384" s="10">
        <f t="shared" si="471"/>
        <v>76.652173913043484</v>
      </c>
      <c r="T3384" t="str">
        <f t="shared" si="472"/>
        <v>theater/</v>
      </c>
      <c r="U3384" t="str">
        <f t="shared" si="473"/>
        <v>plays</v>
      </c>
      <c r="V3384">
        <f t="shared" si="474"/>
        <v>8</v>
      </c>
      <c r="W3384">
        <f t="shared" si="475"/>
        <v>13</v>
      </c>
    </row>
    <row r="3385" spans="1:23" ht="45" x14ac:dyDescent="0.25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f t="shared" si="476"/>
        <v>42544.574305555558</v>
      </c>
      <c r="K3385">
        <v>1464979620</v>
      </c>
      <c r="L3385" s="14">
        <f t="shared" si="468"/>
        <v>42524.574305555558</v>
      </c>
      <c r="M3385" s="13">
        <f t="shared" si="469"/>
        <v>2016</v>
      </c>
      <c r="N3385" t="b">
        <v>0</v>
      </c>
      <c r="O3385">
        <v>30</v>
      </c>
      <c r="P3385" t="b">
        <v>1</v>
      </c>
      <c r="Q3385" t="s">
        <v>8270</v>
      </c>
      <c r="R3385" s="6">
        <f t="shared" si="470"/>
        <v>0.11714285714285715</v>
      </c>
      <c r="S3385" s="10">
        <f t="shared" si="471"/>
        <v>65.166666666666671</v>
      </c>
      <c r="T3385" t="str">
        <f t="shared" si="472"/>
        <v>theater/</v>
      </c>
      <c r="U3385" t="str">
        <f t="shared" si="473"/>
        <v>plays</v>
      </c>
      <c r="V3385">
        <f t="shared" si="474"/>
        <v>8</v>
      </c>
      <c r="W3385">
        <f t="shared" si="475"/>
        <v>13</v>
      </c>
    </row>
    <row r="3386" spans="1:23" ht="45" x14ac:dyDescent="0.25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f t="shared" si="476"/>
        <v>42328.916666666664</v>
      </c>
      <c r="K3386">
        <v>1444874768</v>
      </c>
      <c r="L3386" s="14">
        <f t="shared" si="468"/>
        <v>42291.879259259258</v>
      </c>
      <c r="M3386" s="13">
        <f t="shared" si="469"/>
        <v>2015</v>
      </c>
      <c r="N3386" t="b">
        <v>0</v>
      </c>
      <c r="O3386">
        <v>64</v>
      </c>
      <c r="P3386" t="b">
        <v>1</v>
      </c>
      <c r="Q3386" t="s">
        <v>8270</v>
      </c>
      <c r="R3386" s="6">
        <f t="shared" si="470"/>
        <v>1.0999999999997574E-4</v>
      </c>
      <c r="S3386" s="10">
        <f t="shared" si="471"/>
        <v>93.760312499999998</v>
      </c>
      <c r="T3386" t="str">
        <f t="shared" si="472"/>
        <v>theater/</v>
      </c>
      <c r="U3386" t="str">
        <f t="shared" si="473"/>
        <v>plays</v>
      </c>
      <c r="V3386">
        <f t="shared" si="474"/>
        <v>8</v>
      </c>
      <c r="W3386">
        <f t="shared" si="475"/>
        <v>13</v>
      </c>
    </row>
    <row r="3387" spans="1:23" ht="45" x14ac:dyDescent="0.25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f t="shared" si="476"/>
        <v>41983.659166666665</v>
      </c>
      <c r="K3387">
        <v>1415652552</v>
      </c>
      <c r="L3387" s="14">
        <f t="shared" si="468"/>
        <v>41953.659166666665</v>
      </c>
      <c r="M3387" s="13">
        <f t="shared" si="469"/>
        <v>2014</v>
      </c>
      <c r="N3387" t="b">
        <v>0</v>
      </c>
      <c r="O3387">
        <v>15</v>
      </c>
      <c r="P3387" t="b">
        <v>1</v>
      </c>
      <c r="Q3387" t="s">
        <v>8270</v>
      </c>
      <c r="R3387" s="6">
        <f t="shared" si="470"/>
        <v>0</v>
      </c>
      <c r="S3387" s="10">
        <f t="shared" si="471"/>
        <v>133.33333333333334</v>
      </c>
      <c r="T3387" t="str">
        <f t="shared" si="472"/>
        <v>theater/</v>
      </c>
      <c r="U3387" t="str">
        <f t="shared" si="473"/>
        <v>plays</v>
      </c>
      <c r="V3387">
        <f t="shared" si="474"/>
        <v>8</v>
      </c>
      <c r="W3387">
        <f t="shared" si="475"/>
        <v>13</v>
      </c>
    </row>
    <row r="3388" spans="1:23" ht="45" x14ac:dyDescent="0.25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f t="shared" si="476"/>
        <v>41976.436412037037</v>
      </c>
      <c r="K3388">
        <v>1415028506</v>
      </c>
      <c r="L3388" s="14">
        <f t="shared" si="468"/>
        <v>41946.436412037037</v>
      </c>
      <c r="M3388" s="13">
        <f t="shared" si="469"/>
        <v>2014</v>
      </c>
      <c r="N3388" t="b">
        <v>0</v>
      </c>
      <c r="O3388">
        <v>41</v>
      </c>
      <c r="P3388" t="b">
        <v>1</v>
      </c>
      <c r="Q3388" t="s">
        <v>8270</v>
      </c>
      <c r="R3388" s="6">
        <f t="shared" si="470"/>
        <v>0.05</v>
      </c>
      <c r="S3388" s="10">
        <f t="shared" si="471"/>
        <v>51.219512195121951</v>
      </c>
      <c r="T3388" t="str">
        <f t="shared" si="472"/>
        <v>theater/</v>
      </c>
      <c r="U3388" t="str">
        <f t="shared" si="473"/>
        <v>plays</v>
      </c>
      <c r="V3388">
        <f t="shared" si="474"/>
        <v>8</v>
      </c>
      <c r="W3388">
        <f t="shared" si="475"/>
        <v>13</v>
      </c>
    </row>
    <row r="3389" spans="1:23" ht="45" x14ac:dyDescent="0.25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f t="shared" si="476"/>
        <v>41987.554259259261</v>
      </c>
      <c r="K3389">
        <v>1415125088</v>
      </c>
      <c r="L3389" s="14">
        <f t="shared" si="468"/>
        <v>41947.554259259261</v>
      </c>
      <c r="M3389" s="13">
        <f t="shared" si="469"/>
        <v>2014</v>
      </c>
      <c r="N3389" t="b">
        <v>0</v>
      </c>
      <c r="O3389">
        <v>35</v>
      </c>
      <c r="P3389" t="b">
        <v>1</v>
      </c>
      <c r="Q3389" t="s">
        <v>8270</v>
      </c>
      <c r="R3389" s="6">
        <f t="shared" si="470"/>
        <v>0.16866666666666666</v>
      </c>
      <c r="S3389" s="10">
        <f t="shared" si="471"/>
        <v>100.17142857142858</v>
      </c>
      <c r="T3389" t="str">
        <f t="shared" si="472"/>
        <v>theater/</v>
      </c>
      <c r="U3389" t="str">
        <f t="shared" si="473"/>
        <v>plays</v>
      </c>
      <c r="V3389">
        <f t="shared" si="474"/>
        <v>8</v>
      </c>
      <c r="W3389">
        <f t="shared" si="475"/>
        <v>13</v>
      </c>
    </row>
    <row r="3390" spans="1:23" ht="45" x14ac:dyDescent="0.25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f t="shared" si="476"/>
        <v>42173.252789351849</v>
      </c>
      <c r="K3390">
        <v>1432033441</v>
      </c>
      <c r="L3390" s="14">
        <f t="shared" si="468"/>
        <v>42143.252789351849</v>
      </c>
      <c r="M3390" s="13">
        <f t="shared" si="469"/>
        <v>2015</v>
      </c>
      <c r="N3390" t="b">
        <v>0</v>
      </c>
      <c r="O3390">
        <v>45</v>
      </c>
      <c r="P3390" t="b">
        <v>1</v>
      </c>
      <c r="Q3390" t="s">
        <v>8270</v>
      </c>
      <c r="R3390" s="6">
        <f t="shared" si="470"/>
        <v>3.7999999999999999E-2</v>
      </c>
      <c r="S3390" s="10">
        <f t="shared" si="471"/>
        <v>34.6</v>
      </c>
      <c r="T3390" t="str">
        <f t="shared" si="472"/>
        <v>theater/</v>
      </c>
      <c r="U3390" t="str">
        <f t="shared" si="473"/>
        <v>plays</v>
      </c>
      <c r="V3390">
        <f t="shared" si="474"/>
        <v>8</v>
      </c>
      <c r="W3390">
        <f t="shared" si="475"/>
        <v>13</v>
      </c>
    </row>
    <row r="3391" spans="1:23" ht="45" x14ac:dyDescent="0.25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f t="shared" si="476"/>
        <v>42524.355115740742</v>
      </c>
      <c r="K3391">
        <v>1462368682</v>
      </c>
      <c r="L3391" s="14">
        <f t="shared" si="468"/>
        <v>42494.355115740742</v>
      </c>
      <c r="M3391" s="13">
        <f t="shared" si="469"/>
        <v>2016</v>
      </c>
      <c r="N3391" t="b">
        <v>0</v>
      </c>
      <c r="O3391">
        <v>62</v>
      </c>
      <c r="P3391" t="b">
        <v>1</v>
      </c>
      <c r="Q3391" t="s">
        <v>8270</v>
      </c>
      <c r="R3391" s="6">
        <f t="shared" si="470"/>
        <v>0.14499999999999999</v>
      </c>
      <c r="S3391" s="10">
        <f t="shared" si="471"/>
        <v>184.67741935483872</v>
      </c>
      <c r="T3391" t="str">
        <f t="shared" si="472"/>
        <v>theater/</v>
      </c>
      <c r="U3391" t="str">
        <f t="shared" si="473"/>
        <v>plays</v>
      </c>
      <c r="V3391">
        <f t="shared" si="474"/>
        <v>8</v>
      </c>
      <c r="W3391">
        <f t="shared" si="475"/>
        <v>13</v>
      </c>
    </row>
    <row r="3392" spans="1:23" ht="45" x14ac:dyDescent="0.25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f t="shared" si="476"/>
        <v>41830.566493055558</v>
      </c>
      <c r="K3392">
        <v>1403721345</v>
      </c>
      <c r="L3392" s="14">
        <f t="shared" si="468"/>
        <v>41815.566493055558</v>
      </c>
      <c r="M3392" s="13">
        <f t="shared" si="469"/>
        <v>2014</v>
      </c>
      <c r="N3392" t="b">
        <v>0</v>
      </c>
      <c r="O3392">
        <v>22</v>
      </c>
      <c r="P3392" t="b">
        <v>1</v>
      </c>
      <c r="Q3392" t="s">
        <v>8270</v>
      </c>
      <c r="R3392" s="6">
        <f t="shared" si="470"/>
        <v>2.4E-2</v>
      </c>
      <c r="S3392" s="10">
        <f t="shared" si="471"/>
        <v>69.818181818181813</v>
      </c>
      <c r="T3392" t="str">
        <f t="shared" si="472"/>
        <v>theater/</v>
      </c>
      <c r="U3392" t="str">
        <f t="shared" si="473"/>
        <v>plays</v>
      </c>
      <c r="V3392">
        <f t="shared" si="474"/>
        <v>8</v>
      </c>
      <c r="W3392">
        <f t="shared" si="475"/>
        <v>13</v>
      </c>
    </row>
    <row r="3393" spans="1:23" ht="45" x14ac:dyDescent="0.25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f t="shared" si="476"/>
        <v>41859.727777777771</v>
      </c>
      <c r="K3393">
        <v>1404997548</v>
      </c>
      <c r="L3393" s="14">
        <f t="shared" si="468"/>
        <v>41830.337361111109</v>
      </c>
      <c r="M3393" s="13">
        <f t="shared" si="469"/>
        <v>2014</v>
      </c>
      <c r="N3393" t="b">
        <v>0</v>
      </c>
      <c r="O3393">
        <v>18</v>
      </c>
      <c r="P3393" t="b">
        <v>1</v>
      </c>
      <c r="Q3393" t="s">
        <v>8270</v>
      </c>
      <c r="R3393" s="6">
        <f t="shared" si="470"/>
        <v>1.23</v>
      </c>
      <c r="S3393" s="10">
        <f t="shared" si="471"/>
        <v>61.944444444444443</v>
      </c>
      <c r="T3393" t="str">
        <f t="shared" si="472"/>
        <v>theater/</v>
      </c>
      <c r="U3393" t="str">
        <f t="shared" si="473"/>
        <v>plays</v>
      </c>
      <c r="V3393">
        <f t="shared" si="474"/>
        <v>8</v>
      </c>
      <c r="W3393">
        <f t="shared" si="475"/>
        <v>13</v>
      </c>
    </row>
    <row r="3394" spans="1:23" ht="45" x14ac:dyDescent="0.25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f t="shared" si="476"/>
        <v>42496.63721064815</v>
      </c>
      <c r="K3394">
        <v>1458245855</v>
      </c>
      <c r="L3394" s="14">
        <f t="shared" si="468"/>
        <v>42446.63721064815</v>
      </c>
      <c r="M3394" s="13">
        <f t="shared" si="469"/>
        <v>2016</v>
      </c>
      <c r="N3394" t="b">
        <v>0</v>
      </c>
      <c r="O3394">
        <v>12</v>
      </c>
      <c r="P3394" t="b">
        <v>1</v>
      </c>
      <c r="Q3394" t="s">
        <v>8270</v>
      </c>
      <c r="R3394" s="6">
        <f t="shared" si="470"/>
        <v>0</v>
      </c>
      <c r="S3394" s="10">
        <f t="shared" si="471"/>
        <v>41.666666666666664</v>
      </c>
      <c r="T3394" t="str">
        <f t="shared" si="472"/>
        <v>theater/</v>
      </c>
      <c r="U3394" t="str">
        <f t="shared" si="473"/>
        <v>plays</v>
      </c>
      <c r="V3394">
        <f t="shared" si="474"/>
        <v>8</v>
      </c>
      <c r="W3394">
        <f t="shared" si="475"/>
        <v>13</v>
      </c>
    </row>
    <row r="3395" spans="1:23" ht="45" x14ac:dyDescent="0.25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f t="shared" si="476"/>
        <v>41948.823611111111</v>
      </c>
      <c r="K3395">
        <v>1413065230</v>
      </c>
      <c r="L3395" s="14">
        <f t="shared" ref="L3395:L3458" si="477">(K3395/86400)+25569+(-5/24)</f>
        <v>41923.713310185187</v>
      </c>
      <c r="M3395" s="13">
        <f t="shared" ref="M3395:M3458" si="478">YEAR(L3395)</f>
        <v>2014</v>
      </c>
      <c r="N3395" t="b">
        <v>0</v>
      </c>
      <c r="O3395">
        <v>44</v>
      </c>
      <c r="P3395" t="b">
        <v>1</v>
      </c>
      <c r="Q3395" t="s">
        <v>8270</v>
      </c>
      <c r="R3395" s="6">
        <f t="shared" ref="R3395:R3458" si="479">(E3395-D3395)/D3395</f>
        <v>5.8000000000000003E-2</v>
      </c>
      <c r="S3395" s="10">
        <f t="shared" ref="S3395:S3458" si="480">E3395/O3395</f>
        <v>36.06818181818182</v>
      </c>
      <c r="T3395" t="str">
        <f t="shared" ref="T3395:T3458" si="481">LEFT(Q3395,V3395)</f>
        <v>theater/</v>
      </c>
      <c r="U3395" t="str">
        <f t="shared" ref="U3395:U3458" si="482">RIGHT(Q3395, W3395-V3395)</f>
        <v>plays</v>
      </c>
      <c r="V3395">
        <f t="shared" ref="V3395:V3458" si="483">FIND("/",Q3395)</f>
        <v>8</v>
      </c>
      <c r="W3395">
        <f t="shared" ref="W3395:W3458" si="484">LEN(Q3395)</f>
        <v>13</v>
      </c>
    </row>
    <row r="3396" spans="1:23" ht="45" x14ac:dyDescent="0.25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f t="shared" ref="J3396:J3459" si="485">(I3396/86400)+25569+(-5/24)</f>
        <v>41847.387094907404</v>
      </c>
      <c r="K3396">
        <v>1403878645</v>
      </c>
      <c r="L3396" s="14">
        <f t="shared" si="477"/>
        <v>41817.387094907404</v>
      </c>
      <c r="M3396" s="13">
        <f t="shared" si="478"/>
        <v>2014</v>
      </c>
      <c r="N3396" t="b">
        <v>0</v>
      </c>
      <c r="O3396">
        <v>27</v>
      </c>
      <c r="P3396" t="b">
        <v>1</v>
      </c>
      <c r="Q3396" t="s">
        <v>8270</v>
      </c>
      <c r="R3396" s="6">
        <f t="shared" si="479"/>
        <v>0.42363636363636364</v>
      </c>
      <c r="S3396" s="10">
        <f t="shared" si="480"/>
        <v>29</v>
      </c>
      <c r="T3396" t="str">
        <f t="shared" si="481"/>
        <v>theater/</v>
      </c>
      <c r="U3396" t="str">
        <f t="shared" si="482"/>
        <v>plays</v>
      </c>
      <c r="V3396">
        <f t="shared" si="483"/>
        <v>8</v>
      </c>
      <c r="W3396">
        <f t="shared" si="484"/>
        <v>13</v>
      </c>
    </row>
    <row r="3397" spans="1:23" ht="30" x14ac:dyDescent="0.25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f t="shared" si="485"/>
        <v>42154.548611111109</v>
      </c>
      <c r="K3397">
        <v>1431795944</v>
      </c>
      <c r="L3397" s="14">
        <f t="shared" si="477"/>
        <v>42140.503981481474</v>
      </c>
      <c r="M3397" s="13">
        <f t="shared" si="478"/>
        <v>2015</v>
      </c>
      <c r="N3397" t="b">
        <v>0</v>
      </c>
      <c r="O3397">
        <v>38</v>
      </c>
      <c r="P3397" t="b">
        <v>1</v>
      </c>
      <c r="Q3397" t="s">
        <v>8270</v>
      </c>
      <c r="R3397" s="6">
        <f t="shared" si="479"/>
        <v>0.84</v>
      </c>
      <c r="S3397" s="10">
        <f t="shared" si="480"/>
        <v>24.210526315789473</v>
      </c>
      <c r="T3397" t="str">
        <f t="shared" si="481"/>
        <v>theater/</v>
      </c>
      <c r="U3397" t="str">
        <f t="shared" si="482"/>
        <v>plays</v>
      </c>
      <c r="V3397">
        <f t="shared" si="483"/>
        <v>8</v>
      </c>
      <c r="W3397">
        <f t="shared" si="484"/>
        <v>13</v>
      </c>
    </row>
    <row r="3398" spans="1:23" ht="45" x14ac:dyDescent="0.25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f t="shared" si="485"/>
        <v>41790.957638888889</v>
      </c>
      <c r="K3398">
        <v>1399286589</v>
      </c>
      <c r="L3398" s="14">
        <f t="shared" si="477"/>
        <v>41764.238298611112</v>
      </c>
      <c r="M3398" s="13">
        <f t="shared" si="478"/>
        <v>2014</v>
      </c>
      <c r="N3398" t="b">
        <v>0</v>
      </c>
      <c r="O3398">
        <v>28</v>
      </c>
      <c r="P3398" t="b">
        <v>1</v>
      </c>
      <c r="Q3398" t="s">
        <v>8270</v>
      </c>
      <c r="R3398" s="6">
        <f t="shared" si="479"/>
        <v>4.3333333333333335E-2</v>
      </c>
      <c r="S3398" s="10">
        <f t="shared" si="480"/>
        <v>55.892857142857146</v>
      </c>
      <c r="T3398" t="str">
        <f t="shared" si="481"/>
        <v>theater/</v>
      </c>
      <c r="U3398" t="str">
        <f t="shared" si="482"/>
        <v>plays</v>
      </c>
      <c r="V3398">
        <f t="shared" si="483"/>
        <v>8</v>
      </c>
      <c r="W3398">
        <f t="shared" si="484"/>
        <v>13</v>
      </c>
    </row>
    <row r="3399" spans="1:23" ht="30" x14ac:dyDescent="0.25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f t="shared" si="485"/>
        <v>42418.708333333336</v>
      </c>
      <c r="K3399">
        <v>1452338929</v>
      </c>
      <c r="L3399" s="14">
        <f t="shared" si="477"/>
        <v>42378.270011574066</v>
      </c>
      <c r="M3399" s="13">
        <f t="shared" si="478"/>
        <v>2016</v>
      </c>
      <c r="N3399" t="b">
        <v>0</v>
      </c>
      <c r="O3399">
        <v>24</v>
      </c>
      <c r="P3399" t="b">
        <v>1</v>
      </c>
      <c r="Q3399" t="s">
        <v>8270</v>
      </c>
      <c r="R3399" s="6">
        <f t="shared" si="479"/>
        <v>0.12</v>
      </c>
      <c r="S3399" s="10">
        <f t="shared" si="480"/>
        <v>11.666666666666666</v>
      </c>
      <c r="T3399" t="str">
        <f t="shared" si="481"/>
        <v>theater/</v>
      </c>
      <c r="U3399" t="str">
        <f t="shared" si="482"/>
        <v>plays</v>
      </c>
      <c r="V3399">
        <f t="shared" si="483"/>
        <v>8</v>
      </c>
      <c r="W3399">
        <f t="shared" si="484"/>
        <v>13</v>
      </c>
    </row>
    <row r="3400" spans="1:23" ht="45" x14ac:dyDescent="0.25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f t="shared" si="485"/>
        <v>41964.499999999993</v>
      </c>
      <c r="K3400">
        <v>1414605776</v>
      </c>
      <c r="L3400" s="14">
        <f t="shared" si="477"/>
        <v>41941.543703703697</v>
      </c>
      <c r="M3400" s="13">
        <f t="shared" si="478"/>
        <v>2014</v>
      </c>
      <c r="N3400" t="b">
        <v>0</v>
      </c>
      <c r="O3400">
        <v>65</v>
      </c>
      <c r="P3400" t="b">
        <v>1</v>
      </c>
      <c r="Q3400" t="s">
        <v>8270</v>
      </c>
      <c r="R3400" s="6">
        <f t="shared" si="479"/>
        <v>0.11075</v>
      </c>
      <c r="S3400" s="10">
        <f t="shared" si="480"/>
        <v>68.353846153846149</v>
      </c>
      <c r="T3400" t="str">
        <f t="shared" si="481"/>
        <v>theater/</v>
      </c>
      <c r="U3400" t="str">
        <f t="shared" si="482"/>
        <v>plays</v>
      </c>
      <c r="V3400">
        <f t="shared" si="483"/>
        <v>8</v>
      </c>
      <c r="W3400">
        <f t="shared" si="484"/>
        <v>13</v>
      </c>
    </row>
    <row r="3401" spans="1:23" ht="45" x14ac:dyDescent="0.25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f t="shared" si="485"/>
        <v>42056.712094907409</v>
      </c>
      <c r="K3401">
        <v>1421964325</v>
      </c>
      <c r="L3401" s="14">
        <f t="shared" si="477"/>
        <v>42026.712094907409</v>
      </c>
      <c r="M3401" s="13">
        <f t="shared" si="478"/>
        <v>2015</v>
      </c>
      <c r="N3401" t="b">
        <v>0</v>
      </c>
      <c r="O3401">
        <v>46</v>
      </c>
      <c r="P3401" t="b">
        <v>1</v>
      </c>
      <c r="Q3401" t="s">
        <v>8270</v>
      </c>
      <c r="R3401" s="6">
        <f t="shared" si="479"/>
        <v>3.7499999999999999E-2</v>
      </c>
      <c r="S3401" s="10">
        <f t="shared" si="480"/>
        <v>27.065217391304348</v>
      </c>
      <c r="T3401" t="str">
        <f t="shared" si="481"/>
        <v>theater/</v>
      </c>
      <c r="U3401" t="str">
        <f t="shared" si="482"/>
        <v>plays</v>
      </c>
      <c r="V3401">
        <f t="shared" si="483"/>
        <v>8</v>
      </c>
      <c r="W3401">
        <f t="shared" si="484"/>
        <v>13</v>
      </c>
    </row>
    <row r="3402" spans="1:23" ht="45" x14ac:dyDescent="0.25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f t="shared" si="485"/>
        <v>41879.745532407404</v>
      </c>
      <c r="K3402">
        <v>1405378414</v>
      </c>
      <c r="L3402" s="14">
        <f t="shared" si="477"/>
        <v>41834.745532407404</v>
      </c>
      <c r="M3402" s="13">
        <f t="shared" si="478"/>
        <v>2014</v>
      </c>
      <c r="N3402" t="b">
        <v>0</v>
      </c>
      <c r="O3402">
        <v>85</v>
      </c>
      <c r="P3402" t="b">
        <v>1</v>
      </c>
      <c r="Q3402" t="s">
        <v>8270</v>
      </c>
      <c r="R3402" s="6">
        <f t="shared" si="479"/>
        <v>4.1000000000000003E-3</v>
      </c>
      <c r="S3402" s="10">
        <f t="shared" si="480"/>
        <v>118.12941176470588</v>
      </c>
      <c r="T3402" t="str">
        <f t="shared" si="481"/>
        <v>theater/</v>
      </c>
      <c r="U3402" t="str">
        <f t="shared" si="482"/>
        <v>plays</v>
      </c>
      <c r="V3402">
        <f t="shared" si="483"/>
        <v>8</v>
      </c>
      <c r="W3402">
        <f t="shared" si="484"/>
        <v>13</v>
      </c>
    </row>
    <row r="3403" spans="1:23" ht="45" x14ac:dyDescent="0.25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f t="shared" si="485"/>
        <v>42223.5155787037</v>
      </c>
      <c r="K3403">
        <v>1436376146</v>
      </c>
      <c r="L3403" s="14">
        <f t="shared" si="477"/>
        <v>42193.5155787037</v>
      </c>
      <c r="M3403" s="13">
        <f t="shared" si="478"/>
        <v>2015</v>
      </c>
      <c r="N3403" t="b">
        <v>0</v>
      </c>
      <c r="O3403">
        <v>66</v>
      </c>
      <c r="P3403" t="b">
        <v>1</v>
      </c>
      <c r="Q3403" t="s">
        <v>8270</v>
      </c>
      <c r="R3403" s="6">
        <f t="shared" si="479"/>
        <v>1.8620689655172412E-2</v>
      </c>
      <c r="S3403" s="10">
        <f t="shared" si="480"/>
        <v>44.757575757575758</v>
      </c>
      <c r="T3403" t="str">
        <f t="shared" si="481"/>
        <v>theater/</v>
      </c>
      <c r="U3403" t="str">
        <f t="shared" si="482"/>
        <v>plays</v>
      </c>
      <c r="V3403">
        <f t="shared" si="483"/>
        <v>8</v>
      </c>
      <c r="W3403">
        <f t="shared" si="484"/>
        <v>13</v>
      </c>
    </row>
    <row r="3404" spans="1:23" ht="45" x14ac:dyDescent="0.25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f t="shared" si="485"/>
        <v>42319.896527777775</v>
      </c>
      <c r="K3404">
        <v>1444747843</v>
      </c>
      <c r="L3404" s="14">
        <f t="shared" si="477"/>
        <v>42290.410219907404</v>
      </c>
      <c r="M3404" s="13">
        <f t="shared" si="478"/>
        <v>2015</v>
      </c>
      <c r="N3404" t="b">
        <v>0</v>
      </c>
      <c r="O3404">
        <v>165</v>
      </c>
      <c r="P3404" t="b">
        <v>1</v>
      </c>
      <c r="Q3404" t="s">
        <v>8270</v>
      </c>
      <c r="R3404" s="6">
        <f t="shared" si="479"/>
        <v>9.7666666666666666E-2</v>
      </c>
      <c r="S3404" s="10">
        <f t="shared" si="480"/>
        <v>99.787878787878782</v>
      </c>
      <c r="T3404" t="str">
        <f t="shared" si="481"/>
        <v>theater/</v>
      </c>
      <c r="U3404" t="str">
        <f t="shared" si="482"/>
        <v>plays</v>
      </c>
      <c r="V3404">
        <f t="shared" si="483"/>
        <v>8</v>
      </c>
      <c r="W3404">
        <f t="shared" si="484"/>
        <v>13</v>
      </c>
    </row>
    <row r="3405" spans="1:23" ht="45" x14ac:dyDescent="0.25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f t="shared" si="485"/>
        <v>42180.253749999996</v>
      </c>
      <c r="K3405">
        <v>1432638324</v>
      </c>
      <c r="L3405" s="14">
        <f t="shared" si="477"/>
        <v>42150.253749999996</v>
      </c>
      <c r="M3405" s="13">
        <f t="shared" si="478"/>
        <v>2015</v>
      </c>
      <c r="N3405" t="b">
        <v>0</v>
      </c>
      <c r="O3405">
        <v>17</v>
      </c>
      <c r="P3405" t="b">
        <v>1</v>
      </c>
      <c r="Q3405" t="s">
        <v>8270</v>
      </c>
      <c r="R3405" s="6">
        <f t="shared" si="479"/>
        <v>0</v>
      </c>
      <c r="S3405" s="10">
        <f t="shared" si="480"/>
        <v>117.64705882352941</v>
      </c>
      <c r="T3405" t="str">
        <f t="shared" si="481"/>
        <v>theater/</v>
      </c>
      <c r="U3405" t="str">
        <f t="shared" si="482"/>
        <v>plays</v>
      </c>
      <c r="V3405">
        <f t="shared" si="483"/>
        <v>8</v>
      </c>
      <c r="W3405">
        <f t="shared" si="484"/>
        <v>13</v>
      </c>
    </row>
    <row r="3406" spans="1:23" ht="45" x14ac:dyDescent="0.25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f t="shared" si="485"/>
        <v>42172.295162037037</v>
      </c>
      <c r="K3406">
        <v>1432814702</v>
      </c>
      <c r="L3406" s="14">
        <f t="shared" si="477"/>
        <v>42152.295162037037</v>
      </c>
      <c r="M3406" s="13">
        <f t="shared" si="478"/>
        <v>2015</v>
      </c>
      <c r="N3406" t="b">
        <v>0</v>
      </c>
      <c r="O3406">
        <v>3</v>
      </c>
      <c r="P3406" t="b">
        <v>1</v>
      </c>
      <c r="Q3406" t="s">
        <v>8270</v>
      </c>
      <c r="R3406" s="6">
        <f t="shared" si="479"/>
        <v>0.22</v>
      </c>
      <c r="S3406" s="10">
        <f t="shared" si="480"/>
        <v>203.33333333333334</v>
      </c>
      <c r="T3406" t="str">
        <f t="shared" si="481"/>
        <v>theater/</v>
      </c>
      <c r="U3406" t="str">
        <f t="shared" si="482"/>
        <v>plays</v>
      </c>
      <c r="V3406">
        <f t="shared" si="483"/>
        <v>8</v>
      </c>
      <c r="W3406">
        <f t="shared" si="484"/>
        <v>13</v>
      </c>
    </row>
    <row r="3407" spans="1:23" ht="45" x14ac:dyDescent="0.25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f t="shared" si="485"/>
        <v>42430.790972222218</v>
      </c>
      <c r="K3407">
        <v>1455063886</v>
      </c>
      <c r="L3407" s="14">
        <f t="shared" si="477"/>
        <v>42409.808865740742</v>
      </c>
      <c r="M3407" s="13">
        <f t="shared" si="478"/>
        <v>2016</v>
      </c>
      <c r="N3407" t="b">
        <v>0</v>
      </c>
      <c r="O3407">
        <v>17</v>
      </c>
      <c r="P3407" t="b">
        <v>1</v>
      </c>
      <c r="Q3407" t="s">
        <v>8270</v>
      </c>
      <c r="R3407" s="6">
        <f t="shared" si="479"/>
        <v>0.37571428571428572</v>
      </c>
      <c r="S3407" s="10">
        <f t="shared" si="480"/>
        <v>28.323529411764707</v>
      </c>
      <c r="T3407" t="str">
        <f t="shared" si="481"/>
        <v>theater/</v>
      </c>
      <c r="U3407" t="str">
        <f t="shared" si="482"/>
        <v>plays</v>
      </c>
      <c r="V3407">
        <f t="shared" si="483"/>
        <v>8</v>
      </c>
      <c r="W3407">
        <f t="shared" si="484"/>
        <v>13</v>
      </c>
    </row>
    <row r="3408" spans="1:23" ht="30" x14ac:dyDescent="0.25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f t="shared" si="485"/>
        <v>41836.284444444442</v>
      </c>
      <c r="K3408">
        <v>1401623376</v>
      </c>
      <c r="L3408" s="14">
        <f t="shared" si="477"/>
        <v>41791.284444444442</v>
      </c>
      <c r="M3408" s="13">
        <f t="shared" si="478"/>
        <v>2014</v>
      </c>
      <c r="N3408" t="b">
        <v>0</v>
      </c>
      <c r="O3408">
        <v>91</v>
      </c>
      <c r="P3408" t="b">
        <v>1</v>
      </c>
      <c r="Q3408" t="s">
        <v>8270</v>
      </c>
      <c r="R3408" s="6">
        <f t="shared" si="479"/>
        <v>3.0999999999999999E-3</v>
      </c>
      <c r="S3408" s="10">
        <f t="shared" si="480"/>
        <v>110.23076923076923</v>
      </c>
      <c r="T3408" t="str">
        <f t="shared" si="481"/>
        <v>theater/</v>
      </c>
      <c r="U3408" t="str">
        <f t="shared" si="482"/>
        <v>plays</v>
      </c>
      <c r="V3408">
        <f t="shared" si="483"/>
        <v>8</v>
      </c>
      <c r="W3408">
        <f t="shared" si="484"/>
        <v>13</v>
      </c>
    </row>
    <row r="3409" spans="1:23" ht="45" x14ac:dyDescent="0.25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f t="shared" si="485"/>
        <v>41826.21399305555</v>
      </c>
      <c r="K3409">
        <v>1402049289</v>
      </c>
      <c r="L3409" s="14">
        <f t="shared" si="477"/>
        <v>41796.21399305555</v>
      </c>
      <c r="M3409" s="13">
        <f t="shared" si="478"/>
        <v>2014</v>
      </c>
      <c r="N3409" t="b">
        <v>0</v>
      </c>
      <c r="O3409">
        <v>67</v>
      </c>
      <c r="P3409" t="b">
        <v>1</v>
      </c>
      <c r="Q3409" t="s">
        <v>8270</v>
      </c>
      <c r="R3409" s="6">
        <f t="shared" si="479"/>
        <v>7.0999999999999994E-2</v>
      </c>
      <c r="S3409" s="10">
        <f t="shared" si="480"/>
        <v>31.970149253731343</v>
      </c>
      <c r="T3409" t="str">
        <f t="shared" si="481"/>
        <v>theater/</v>
      </c>
      <c r="U3409" t="str">
        <f t="shared" si="482"/>
        <v>plays</v>
      </c>
      <c r="V3409">
        <f t="shared" si="483"/>
        <v>8</v>
      </c>
      <c r="W3409">
        <f t="shared" si="484"/>
        <v>13</v>
      </c>
    </row>
    <row r="3410" spans="1:23" ht="45" x14ac:dyDescent="0.25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f t="shared" si="485"/>
        <v>41838.78361111111</v>
      </c>
      <c r="K3410">
        <v>1403135304</v>
      </c>
      <c r="L3410" s="14">
        <f t="shared" si="477"/>
        <v>41808.78361111111</v>
      </c>
      <c r="M3410" s="13">
        <f t="shared" si="478"/>
        <v>2014</v>
      </c>
      <c r="N3410" t="b">
        <v>0</v>
      </c>
      <c r="O3410">
        <v>18</v>
      </c>
      <c r="P3410" t="b">
        <v>1</v>
      </c>
      <c r="Q3410" t="s">
        <v>8270</v>
      </c>
      <c r="R3410" s="6">
        <f t="shared" si="479"/>
        <v>1.1100000000000001</v>
      </c>
      <c r="S3410" s="10">
        <f t="shared" si="480"/>
        <v>58.611111111111114</v>
      </c>
      <c r="T3410" t="str">
        <f t="shared" si="481"/>
        <v>theater/</v>
      </c>
      <c r="U3410" t="str">
        <f t="shared" si="482"/>
        <v>plays</v>
      </c>
      <c r="V3410">
        <f t="shared" si="483"/>
        <v>8</v>
      </c>
      <c r="W3410">
        <f t="shared" si="484"/>
        <v>13</v>
      </c>
    </row>
    <row r="3411" spans="1:23" ht="30" x14ac:dyDescent="0.25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f t="shared" si="485"/>
        <v>42582.665277777771</v>
      </c>
      <c r="K3411">
        <v>1466710358</v>
      </c>
      <c r="L3411" s="14">
        <f t="shared" si="477"/>
        <v>42544.605995370366</v>
      </c>
      <c r="M3411" s="13">
        <f t="shared" si="478"/>
        <v>2016</v>
      </c>
      <c r="N3411" t="b">
        <v>0</v>
      </c>
      <c r="O3411">
        <v>21</v>
      </c>
      <c r="P3411" t="b">
        <v>1</v>
      </c>
      <c r="Q3411" t="s">
        <v>8270</v>
      </c>
      <c r="R3411" s="6">
        <f t="shared" si="479"/>
        <v>0.23599999999999999</v>
      </c>
      <c r="S3411" s="10">
        <f t="shared" si="480"/>
        <v>29.428571428571427</v>
      </c>
      <c r="T3411" t="str">
        <f t="shared" si="481"/>
        <v>theater/</v>
      </c>
      <c r="U3411" t="str">
        <f t="shared" si="482"/>
        <v>plays</v>
      </c>
      <c r="V3411">
        <f t="shared" si="483"/>
        <v>8</v>
      </c>
      <c r="W3411">
        <f t="shared" si="484"/>
        <v>13</v>
      </c>
    </row>
    <row r="3412" spans="1:23" ht="45" x14ac:dyDescent="0.25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f t="shared" si="485"/>
        <v>42527.083333333336</v>
      </c>
      <c r="K3412">
        <v>1462841990</v>
      </c>
      <c r="L3412" s="14">
        <f t="shared" si="477"/>
        <v>42499.83321759259</v>
      </c>
      <c r="M3412" s="13">
        <f t="shared" si="478"/>
        <v>2016</v>
      </c>
      <c r="N3412" t="b">
        <v>0</v>
      </c>
      <c r="O3412">
        <v>40</v>
      </c>
      <c r="P3412" t="b">
        <v>1</v>
      </c>
      <c r="Q3412" t="s">
        <v>8270</v>
      </c>
      <c r="R3412" s="6">
        <f t="shared" si="479"/>
        <v>8.5000000000000006E-2</v>
      </c>
      <c r="S3412" s="10">
        <f t="shared" si="480"/>
        <v>81.375</v>
      </c>
      <c r="T3412" t="str">
        <f t="shared" si="481"/>
        <v>theater/</v>
      </c>
      <c r="U3412" t="str">
        <f t="shared" si="482"/>
        <v>plays</v>
      </c>
      <c r="V3412">
        <f t="shared" si="483"/>
        <v>8</v>
      </c>
      <c r="W3412">
        <f t="shared" si="484"/>
        <v>13</v>
      </c>
    </row>
    <row r="3413" spans="1:23" ht="45" x14ac:dyDescent="0.25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f t="shared" si="485"/>
        <v>42284.814490740733</v>
      </c>
      <c r="K3413">
        <v>1442536372</v>
      </c>
      <c r="L3413" s="14">
        <f t="shared" si="477"/>
        <v>42264.814490740733</v>
      </c>
      <c r="M3413" s="13">
        <f t="shared" si="478"/>
        <v>2015</v>
      </c>
      <c r="N3413" t="b">
        <v>0</v>
      </c>
      <c r="O3413">
        <v>78</v>
      </c>
      <c r="P3413" t="b">
        <v>1</v>
      </c>
      <c r="Q3413" t="s">
        <v>8270</v>
      </c>
      <c r="R3413" s="6">
        <f t="shared" si="479"/>
        <v>3.5666666666666666E-2</v>
      </c>
      <c r="S3413" s="10">
        <f t="shared" si="480"/>
        <v>199.16666666666666</v>
      </c>
      <c r="T3413" t="str">
        <f t="shared" si="481"/>
        <v>theater/</v>
      </c>
      <c r="U3413" t="str">
        <f t="shared" si="482"/>
        <v>plays</v>
      </c>
      <c r="V3413">
        <f t="shared" si="483"/>
        <v>8</v>
      </c>
      <c r="W3413">
        <f t="shared" si="484"/>
        <v>13</v>
      </c>
    </row>
    <row r="3414" spans="1:23" ht="45" x14ac:dyDescent="0.25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f t="shared" si="485"/>
        <v>41909.750717592593</v>
      </c>
      <c r="K3414">
        <v>1409266862</v>
      </c>
      <c r="L3414" s="14">
        <f t="shared" si="477"/>
        <v>41879.750717592593</v>
      </c>
      <c r="M3414" s="13">
        <f t="shared" si="478"/>
        <v>2014</v>
      </c>
      <c r="N3414" t="b">
        <v>0</v>
      </c>
      <c r="O3414">
        <v>26</v>
      </c>
      <c r="P3414" t="b">
        <v>1</v>
      </c>
      <c r="Q3414" t="s">
        <v>8270</v>
      </c>
      <c r="R3414" s="6">
        <f t="shared" si="479"/>
        <v>0</v>
      </c>
      <c r="S3414" s="10">
        <f t="shared" si="480"/>
        <v>115.38461538461539</v>
      </c>
      <c r="T3414" t="str">
        <f t="shared" si="481"/>
        <v>theater/</v>
      </c>
      <c r="U3414" t="str">
        <f t="shared" si="482"/>
        <v>plays</v>
      </c>
      <c r="V3414">
        <f t="shared" si="483"/>
        <v>8</v>
      </c>
      <c r="W3414">
        <f t="shared" si="484"/>
        <v>13</v>
      </c>
    </row>
    <row r="3415" spans="1:23" ht="45" x14ac:dyDescent="0.25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f t="shared" si="485"/>
        <v>42062.999305555553</v>
      </c>
      <c r="K3415">
        <v>1424280938</v>
      </c>
      <c r="L3415" s="14">
        <f t="shared" si="477"/>
        <v>42053.524745370371</v>
      </c>
      <c r="M3415" s="13">
        <f t="shared" si="478"/>
        <v>2015</v>
      </c>
      <c r="N3415" t="b">
        <v>0</v>
      </c>
      <c r="O3415">
        <v>14</v>
      </c>
      <c r="P3415" t="b">
        <v>1</v>
      </c>
      <c r="Q3415" t="s">
        <v>8270</v>
      </c>
      <c r="R3415" s="6">
        <f t="shared" si="479"/>
        <v>0.3</v>
      </c>
      <c r="S3415" s="10">
        <f t="shared" si="480"/>
        <v>46.428571428571431</v>
      </c>
      <c r="T3415" t="str">
        <f t="shared" si="481"/>
        <v>theater/</v>
      </c>
      <c r="U3415" t="str">
        <f t="shared" si="482"/>
        <v>plays</v>
      </c>
      <c r="V3415">
        <f t="shared" si="483"/>
        <v>8</v>
      </c>
      <c r="W3415">
        <f t="shared" si="484"/>
        <v>13</v>
      </c>
    </row>
    <row r="3416" spans="1:23" ht="45" x14ac:dyDescent="0.25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f t="shared" si="485"/>
        <v>42705.124305555553</v>
      </c>
      <c r="K3416">
        <v>1478030325</v>
      </c>
      <c r="L3416" s="14">
        <f t="shared" si="477"/>
        <v>42675.624131944445</v>
      </c>
      <c r="M3416" s="13">
        <f t="shared" si="478"/>
        <v>2016</v>
      </c>
      <c r="N3416" t="b">
        <v>0</v>
      </c>
      <c r="O3416">
        <v>44</v>
      </c>
      <c r="P3416" t="b">
        <v>1</v>
      </c>
      <c r="Q3416" t="s">
        <v>8270</v>
      </c>
      <c r="R3416" s="6">
        <f t="shared" si="479"/>
        <v>3.5000000000000003E-2</v>
      </c>
      <c r="S3416" s="10">
        <f t="shared" si="480"/>
        <v>70.568181818181813</v>
      </c>
      <c r="T3416" t="str">
        <f t="shared" si="481"/>
        <v>theater/</v>
      </c>
      <c r="U3416" t="str">
        <f t="shared" si="482"/>
        <v>plays</v>
      </c>
      <c r="V3416">
        <f t="shared" si="483"/>
        <v>8</v>
      </c>
      <c r="W3416">
        <f t="shared" si="484"/>
        <v>13</v>
      </c>
    </row>
    <row r="3417" spans="1:23" ht="30" x14ac:dyDescent="0.25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f t="shared" si="485"/>
        <v>42477.770833333336</v>
      </c>
      <c r="K3417">
        <v>1459999656</v>
      </c>
      <c r="L3417" s="14">
        <f t="shared" si="477"/>
        <v>42466.935833333329</v>
      </c>
      <c r="M3417" s="13">
        <f t="shared" si="478"/>
        <v>2016</v>
      </c>
      <c r="N3417" t="b">
        <v>0</v>
      </c>
      <c r="O3417">
        <v>9</v>
      </c>
      <c r="P3417" t="b">
        <v>1</v>
      </c>
      <c r="Q3417" t="s">
        <v>8270</v>
      </c>
      <c r="R3417" s="6">
        <f t="shared" si="479"/>
        <v>0</v>
      </c>
      <c r="S3417" s="10">
        <f t="shared" si="480"/>
        <v>22.222222222222221</v>
      </c>
      <c r="T3417" t="str">
        <f t="shared" si="481"/>
        <v>theater/</v>
      </c>
      <c r="U3417" t="str">
        <f t="shared" si="482"/>
        <v>plays</v>
      </c>
      <c r="V3417">
        <f t="shared" si="483"/>
        <v>8</v>
      </c>
      <c r="W3417">
        <f t="shared" si="484"/>
        <v>13</v>
      </c>
    </row>
    <row r="3418" spans="1:23" ht="45" x14ac:dyDescent="0.25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f t="shared" si="485"/>
        <v>42117.562499999993</v>
      </c>
      <c r="K3418">
        <v>1427363645</v>
      </c>
      <c r="L3418" s="14">
        <f t="shared" si="477"/>
        <v>42089.204224537032</v>
      </c>
      <c r="M3418" s="13">
        <f t="shared" si="478"/>
        <v>2015</v>
      </c>
      <c r="N3418" t="b">
        <v>0</v>
      </c>
      <c r="O3418">
        <v>30</v>
      </c>
      <c r="P3418" t="b">
        <v>1</v>
      </c>
      <c r="Q3418" t="s">
        <v>8270</v>
      </c>
      <c r="R3418" s="6">
        <f t="shared" si="479"/>
        <v>0.19600000000000001</v>
      </c>
      <c r="S3418" s="10">
        <f t="shared" si="480"/>
        <v>159.46666666666667</v>
      </c>
      <c r="T3418" t="str">
        <f t="shared" si="481"/>
        <v>theater/</v>
      </c>
      <c r="U3418" t="str">
        <f t="shared" si="482"/>
        <v>plays</v>
      </c>
      <c r="V3418">
        <f t="shared" si="483"/>
        <v>8</v>
      </c>
      <c r="W3418">
        <f t="shared" si="484"/>
        <v>13</v>
      </c>
    </row>
    <row r="3419" spans="1:23" ht="45" x14ac:dyDescent="0.25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f t="shared" si="485"/>
        <v>41937.821527777771</v>
      </c>
      <c r="K3419">
        <v>1410558948</v>
      </c>
      <c r="L3419" s="14">
        <f t="shared" si="477"/>
        <v>41894.705416666664</v>
      </c>
      <c r="M3419" s="13">
        <f t="shared" si="478"/>
        <v>2014</v>
      </c>
      <c r="N3419" t="b">
        <v>0</v>
      </c>
      <c r="O3419">
        <v>45</v>
      </c>
      <c r="P3419" t="b">
        <v>1</v>
      </c>
      <c r="Q3419" t="s">
        <v>8270</v>
      </c>
      <c r="R3419" s="6">
        <f t="shared" si="479"/>
        <v>5.8823529411711202E-6</v>
      </c>
      <c r="S3419" s="10">
        <f t="shared" si="480"/>
        <v>37.777999999999999</v>
      </c>
      <c r="T3419" t="str">
        <f t="shared" si="481"/>
        <v>theater/</v>
      </c>
      <c r="U3419" t="str">
        <f t="shared" si="482"/>
        <v>plays</v>
      </c>
      <c r="V3419">
        <f t="shared" si="483"/>
        <v>8</v>
      </c>
      <c r="W3419">
        <f t="shared" si="484"/>
        <v>13</v>
      </c>
    </row>
    <row r="3420" spans="1:23" ht="45" x14ac:dyDescent="0.25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f t="shared" si="485"/>
        <v>41782.626238425924</v>
      </c>
      <c r="K3420">
        <v>1398283307</v>
      </c>
      <c r="L3420" s="14">
        <f t="shared" si="477"/>
        <v>41752.626238425924</v>
      </c>
      <c r="M3420" s="13">
        <f t="shared" si="478"/>
        <v>2014</v>
      </c>
      <c r="N3420" t="b">
        <v>0</v>
      </c>
      <c r="O3420">
        <v>56</v>
      </c>
      <c r="P3420" t="b">
        <v>1</v>
      </c>
      <c r="Q3420" t="s">
        <v>8270</v>
      </c>
      <c r="R3420" s="6">
        <f t="shared" si="479"/>
        <v>8.7500000000000008E-3</v>
      </c>
      <c r="S3420" s="10">
        <f t="shared" si="480"/>
        <v>72.053571428571431</v>
      </c>
      <c r="T3420" t="str">
        <f t="shared" si="481"/>
        <v>theater/</v>
      </c>
      <c r="U3420" t="str">
        <f t="shared" si="482"/>
        <v>plays</v>
      </c>
      <c r="V3420">
        <f t="shared" si="483"/>
        <v>8</v>
      </c>
      <c r="W3420">
        <f t="shared" si="484"/>
        <v>13</v>
      </c>
    </row>
    <row r="3421" spans="1:23" ht="45" x14ac:dyDescent="0.25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f t="shared" si="485"/>
        <v>42466.687499999993</v>
      </c>
      <c r="K3421">
        <v>1458416585</v>
      </c>
      <c r="L3421" s="14">
        <f t="shared" si="477"/>
        <v>42448.613252314812</v>
      </c>
      <c r="M3421" s="13">
        <f t="shared" si="478"/>
        <v>2016</v>
      </c>
      <c r="N3421" t="b">
        <v>0</v>
      </c>
      <c r="O3421">
        <v>46</v>
      </c>
      <c r="P3421" t="b">
        <v>1</v>
      </c>
      <c r="Q3421" t="s">
        <v>8270</v>
      </c>
      <c r="R3421" s="6">
        <f t="shared" si="479"/>
        <v>6.545454545454546E-2</v>
      </c>
      <c r="S3421" s="10">
        <f t="shared" si="480"/>
        <v>63.695652173913047</v>
      </c>
      <c r="T3421" t="str">
        <f t="shared" si="481"/>
        <v>theater/</v>
      </c>
      <c r="U3421" t="str">
        <f t="shared" si="482"/>
        <v>plays</v>
      </c>
      <c r="V3421">
        <f t="shared" si="483"/>
        <v>8</v>
      </c>
      <c r="W3421">
        <f t="shared" si="484"/>
        <v>13</v>
      </c>
    </row>
    <row r="3422" spans="1:23" ht="45" x14ac:dyDescent="0.25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f t="shared" si="485"/>
        <v>42413.791666666664</v>
      </c>
      <c r="K3422">
        <v>1454638202</v>
      </c>
      <c r="L3422" s="14">
        <f t="shared" si="477"/>
        <v>42404.881967592592</v>
      </c>
      <c r="M3422" s="13">
        <f t="shared" si="478"/>
        <v>2016</v>
      </c>
      <c r="N3422" t="b">
        <v>0</v>
      </c>
      <c r="O3422">
        <v>34</v>
      </c>
      <c r="P3422" t="b">
        <v>1</v>
      </c>
      <c r="Q3422" t="s">
        <v>8270</v>
      </c>
      <c r="R3422" s="6">
        <f t="shared" si="479"/>
        <v>0.38</v>
      </c>
      <c r="S3422" s="10">
        <f t="shared" si="480"/>
        <v>28.411764705882351</v>
      </c>
      <c r="T3422" t="str">
        <f t="shared" si="481"/>
        <v>theater/</v>
      </c>
      <c r="U3422" t="str">
        <f t="shared" si="482"/>
        <v>plays</v>
      </c>
      <c r="V3422">
        <f t="shared" si="483"/>
        <v>8</v>
      </c>
      <c r="W3422">
        <f t="shared" si="484"/>
        <v>13</v>
      </c>
    </row>
    <row r="3423" spans="1:23" ht="45" x14ac:dyDescent="0.25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f t="shared" si="485"/>
        <v>42067.582905092589</v>
      </c>
      <c r="K3423">
        <v>1422903563</v>
      </c>
      <c r="L3423" s="14">
        <f t="shared" si="477"/>
        <v>42037.582905092589</v>
      </c>
      <c r="M3423" s="13">
        <f t="shared" si="478"/>
        <v>2015</v>
      </c>
      <c r="N3423" t="b">
        <v>0</v>
      </c>
      <c r="O3423">
        <v>98</v>
      </c>
      <c r="P3423" t="b">
        <v>1</v>
      </c>
      <c r="Q3423" t="s">
        <v>8270</v>
      </c>
      <c r="R3423" s="6">
        <f t="shared" si="479"/>
        <v>1.15E-2</v>
      </c>
      <c r="S3423" s="10">
        <f t="shared" si="480"/>
        <v>103.21428571428571</v>
      </c>
      <c r="T3423" t="str">
        <f t="shared" si="481"/>
        <v>theater/</v>
      </c>
      <c r="U3423" t="str">
        <f t="shared" si="482"/>
        <v>plays</v>
      </c>
      <c r="V3423">
        <f t="shared" si="483"/>
        <v>8</v>
      </c>
      <c r="W3423">
        <f t="shared" si="484"/>
        <v>13</v>
      </c>
    </row>
    <row r="3424" spans="1:23" ht="45" x14ac:dyDescent="0.25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f t="shared" si="485"/>
        <v>42351.791666666664</v>
      </c>
      <c r="K3424">
        <v>1447594176</v>
      </c>
      <c r="L3424" s="14">
        <f t="shared" si="477"/>
        <v>42323.353888888887</v>
      </c>
      <c r="M3424" s="13">
        <f t="shared" si="478"/>
        <v>2015</v>
      </c>
      <c r="N3424" t="b">
        <v>0</v>
      </c>
      <c r="O3424">
        <v>46</v>
      </c>
      <c r="P3424" t="b">
        <v>1</v>
      </c>
      <c r="Q3424" t="s">
        <v>8270</v>
      </c>
      <c r="R3424" s="6">
        <f t="shared" si="479"/>
        <v>9.0999999999999998E-2</v>
      </c>
      <c r="S3424" s="10">
        <f t="shared" si="480"/>
        <v>71.152173913043484</v>
      </c>
      <c r="T3424" t="str">
        <f t="shared" si="481"/>
        <v>theater/</v>
      </c>
      <c r="U3424" t="str">
        <f t="shared" si="482"/>
        <v>plays</v>
      </c>
      <c r="V3424">
        <f t="shared" si="483"/>
        <v>8</v>
      </c>
      <c r="W3424">
        <f t="shared" si="484"/>
        <v>13</v>
      </c>
    </row>
    <row r="3425" spans="1:23" ht="45" x14ac:dyDescent="0.25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f t="shared" si="485"/>
        <v>42118.703020833331</v>
      </c>
      <c r="K3425">
        <v>1427320341</v>
      </c>
      <c r="L3425" s="14">
        <f t="shared" si="477"/>
        <v>42088.703020833331</v>
      </c>
      <c r="M3425" s="13">
        <f t="shared" si="478"/>
        <v>2015</v>
      </c>
      <c r="N3425" t="b">
        <v>0</v>
      </c>
      <c r="O3425">
        <v>10</v>
      </c>
      <c r="P3425" t="b">
        <v>1</v>
      </c>
      <c r="Q3425" t="s">
        <v>8270</v>
      </c>
      <c r="R3425" s="6">
        <f t="shared" si="479"/>
        <v>0.4</v>
      </c>
      <c r="S3425" s="10">
        <f t="shared" si="480"/>
        <v>35</v>
      </c>
      <c r="T3425" t="str">
        <f t="shared" si="481"/>
        <v>theater/</v>
      </c>
      <c r="U3425" t="str">
        <f t="shared" si="482"/>
        <v>plays</v>
      </c>
      <c r="V3425">
        <f t="shared" si="483"/>
        <v>8</v>
      </c>
      <c r="W3425">
        <f t="shared" si="484"/>
        <v>13</v>
      </c>
    </row>
    <row r="3426" spans="1:23" ht="45" x14ac:dyDescent="0.25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f t="shared" si="485"/>
        <v>42040.082638888889</v>
      </c>
      <c r="K3426">
        <v>1421252084</v>
      </c>
      <c r="L3426" s="14">
        <f t="shared" si="477"/>
        <v>42018.468564814808</v>
      </c>
      <c r="M3426" s="13">
        <f t="shared" si="478"/>
        <v>2015</v>
      </c>
      <c r="N3426" t="b">
        <v>0</v>
      </c>
      <c r="O3426">
        <v>76</v>
      </c>
      <c r="P3426" t="b">
        <v>1</v>
      </c>
      <c r="Q3426" t="s">
        <v>8270</v>
      </c>
      <c r="R3426" s="6">
        <f t="shared" si="479"/>
        <v>3.5833333333333335E-2</v>
      </c>
      <c r="S3426" s="10">
        <f t="shared" si="480"/>
        <v>81.776315789473685</v>
      </c>
      <c r="T3426" t="str">
        <f t="shared" si="481"/>
        <v>theater/</v>
      </c>
      <c r="U3426" t="str">
        <f t="shared" si="482"/>
        <v>plays</v>
      </c>
      <c r="V3426">
        <f t="shared" si="483"/>
        <v>8</v>
      </c>
      <c r="W3426">
        <f t="shared" si="484"/>
        <v>13</v>
      </c>
    </row>
    <row r="3427" spans="1:23" ht="45" x14ac:dyDescent="0.25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f t="shared" si="485"/>
        <v>41916.40898148148</v>
      </c>
      <c r="K3427">
        <v>1409669336</v>
      </c>
      <c r="L3427" s="14">
        <f t="shared" si="477"/>
        <v>41884.40898148148</v>
      </c>
      <c r="M3427" s="13">
        <f t="shared" si="478"/>
        <v>2014</v>
      </c>
      <c r="N3427" t="b">
        <v>0</v>
      </c>
      <c r="O3427">
        <v>104</v>
      </c>
      <c r="P3427" t="b">
        <v>1</v>
      </c>
      <c r="Q3427" t="s">
        <v>8270</v>
      </c>
      <c r="R3427" s="6">
        <f t="shared" si="479"/>
        <v>2.9703333333333286E-2</v>
      </c>
      <c r="S3427" s="10">
        <f t="shared" si="480"/>
        <v>297.02980769230766</v>
      </c>
      <c r="T3427" t="str">
        <f t="shared" si="481"/>
        <v>theater/</v>
      </c>
      <c r="U3427" t="str">
        <f t="shared" si="482"/>
        <v>plays</v>
      </c>
      <c r="V3427">
        <f t="shared" si="483"/>
        <v>8</v>
      </c>
      <c r="W3427">
        <f t="shared" si="484"/>
        <v>13</v>
      </c>
    </row>
    <row r="3428" spans="1:23" ht="45" x14ac:dyDescent="0.25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f t="shared" si="485"/>
        <v>41902.875</v>
      </c>
      <c r="K3428">
        <v>1409620903</v>
      </c>
      <c r="L3428" s="14">
        <f t="shared" si="477"/>
        <v>41883.848414351851</v>
      </c>
      <c r="M3428" s="13">
        <f t="shared" si="478"/>
        <v>2014</v>
      </c>
      <c r="N3428" t="b">
        <v>0</v>
      </c>
      <c r="O3428">
        <v>87</v>
      </c>
      <c r="P3428" t="b">
        <v>1</v>
      </c>
      <c r="Q3428" t="s">
        <v>8270</v>
      </c>
      <c r="R3428" s="6">
        <f t="shared" si="479"/>
        <v>8.1333333333333327E-2</v>
      </c>
      <c r="S3428" s="10">
        <f t="shared" si="480"/>
        <v>46.609195402298852</v>
      </c>
      <c r="T3428" t="str">
        <f t="shared" si="481"/>
        <v>theater/</v>
      </c>
      <c r="U3428" t="str">
        <f t="shared" si="482"/>
        <v>plays</v>
      </c>
      <c r="V3428">
        <f t="shared" si="483"/>
        <v>8</v>
      </c>
      <c r="W3428">
        <f t="shared" si="484"/>
        <v>13</v>
      </c>
    </row>
    <row r="3429" spans="1:23" ht="45" x14ac:dyDescent="0.25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f t="shared" si="485"/>
        <v>41822.436944444438</v>
      </c>
      <c r="K3429">
        <v>1401722952</v>
      </c>
      <c r="L3429" s="14">
        <f t="shared" si="477"/>
        <v>41792.436944444438</v>
      </c>
      <c r="M3429" s="13">
        <f t="shared" si="478"/>
        <v>2014</v>
      </c>
      <c r="N3429" t="b">
        <v>0</v>
      </c>
      <c r="O3429">
        <v>29</v>
      </c>
      <c r="P3429" t="b">
        <v>1</v>
      </c>
      <c r="Q3429" t="s">
        <v>8270</v>
      </c>
      <c r="R3429" s="6">
        <f t="shared" si="479"/>
        <v>0</v>
      </c>
      <c r="S3429" s="10">
        <f t="shared" si="480"/>
        <v>51.724137931034484</v>
      </c>
      <c r="T3429" t="str">
        <f t="shared" si="481"/>
        <v>theater/</v>
      </c>
      <c r="U3429" t="str">
        <f t="shared" si="482"/>
        <v>plays</v>
      </c>
      <c r="V3429">
        <f t="shared" si="483"/>
        <v>8</v>
      </c>
      <c r="W3429">
        <f t="shared" si="484"/>
        <v>13</v>
      </c>
    </row>
    <row r="3430" spans="1:23" ht="45" x14ac:dyDescent="0.25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f t="shared" si="485"/>
        <v>42063.499999999993</v>
      </c>
      <c r="K3430">
        <v>1422983847</v>
      </c>
      <c r="L3430" s="14">
        <f t="shared" si="477"/>
        <v>42038.512118055551</v>
      </c>
      <c r="M3430" s="13">
        <f t="shared" si="478"/>
        <v>2015</v>
      </c>
      <c r="N3430" t="b">
        <v>0</v>
      </c>
      <c r="O3430">
        <v>51</v>
      </c>
      <c r="P3430" t="b">
        <v>1</v>
      </c>
      <c r="Q3430" t="s">
        <v>8270</v>
      </c>
      <c r="R3430" s="6">
        <f t="shared" si="479"/>
        <v>2.75E-2</v>
      </c>
      <c r="S3430" s="10">
        <f t="shared" si="480"/>
        <v>40.294117647058826</v>
      </c>
      <c r="T3430" t="str">
        <f t="shared" si="481"/>
        <v>theater/</v>
      </c>
      <c r="U3430" t="str">
        <f t="shared" si="482"/>
        <v>plays</v>
      </c>
      <c r="V3430">
        <f t="shared" si="483"/>
        <v>8</v>
      </c>
      <c r="W3430">
        <f t="shared" si="484"/>
        <v>13</v>
      </c>
    </row>
    <row r="3431" spans="1:23" ht="45" x14ac:dyDescent="0.25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f t="shared" si="485"/>
        <v>42675.813206018516</v>
      </c>
      <c r="K3431">
        <v>1476837061</v>
      </c>
      <c r="L3431" s="14">
        <f t="shared" si="477"/>
        <v>42661.813206018516</v>
      </c>
      <c r="M3431" s="13">
        <f t="shared" si="478"/>
        <v>2016</v>
      </c>
      <c r="N3431" t="b">
        <v>0</v>
      </c>
      <c r="O3431">
        <v>12</v>
      </c>
      <c r="P3431" t="b">
        <v>1</v>
      </c>
      <c r="Q3431" t="s">
        <v>8270</v>
      </c>
      <c r="R3431" s="6">
        <f t="shared" si="479"/>
        <v>0.3</v>
      </c>
      <c r="S3431" s="10">
        <f t="shared" si="480"/>
        <v>16.25</v>
      </c>
      <c r="T3431" t="str">
        <f t="shared" si="481"/>
        <v>theater/</v>
      </c>
      <c r="U3431" t="str">
        <f t="shared" si="482"/>
        <v>plays</v>
      </c>
      <c r="V3431">
        <f t="shared" si="483"/>
        <v>8</v>
      </c>
      <c r="W3431">
        <f t="shared" si="484"/>
        <v>13</v>
      </c>
    </row>
    <row r="3432" spans="1:23" ht="45" x14ac:dyDescent="0.25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f t="shared" si="485"/>
        <v>41850.737280092588</v>
      </c>
      <c r="K3432">
        <v>1404168101</v>
      </c>
      <c r="L3432" s="14">
        <f t="shared" si="477"/>
        <v>41820.737280092588</v>
      </c>
      <c r="M3432" s="13">
        <f t="shared" si="478"/>
        <v>2014</v>
      </c>
      <c r="N3432" t="b">
        <v>0</v>
      </c>
      <c r="O3432">
        <v>72</v>
      </c>
      <c r="P3432" t="b">
        <v>1</v>
      </c>
      <c r="Q3432" t="s">
        <v>8270</v>
      </c>
      <c r="R3432" s="6">
        <f t="shared" si="479"/>
        <v>8.5494999999999891E-2</v>
      </c>
      <c r="S3432" s="10">
        <f t="shared" si="480"/>
        <v>30.152638888888887</v>
      </c>
      <c r="T3432" t="str">
        <f t="shared" si="481"/>
        <v>theater/</v>
      </c>
      <c r="U3432" t="str">
        <f t="shared" si="482"/>
        <v>plays</v>
      </c>
      <c r="V3432">
        <f t="shared" si="483"/>
        <v>8</v>
      </c>
      <c r="W3432">
        <f t="shared" si="484"/>
        <v>13</v>
      </c>
    </row>
    <row r="3433" spans="1:23" ht="45" x14ac:dyDescent="0.25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f t="shared" si="485"/>
        <v>41869.522604166668</v>
      </c>
      <c r="K3433">
        <v>1405791153</v>
      </c>
      <c r="L3433" s="14">
        <f t="shared" si="477"/>
        <v>41839.522604166668</v>
      </c>
      <c r="M3433" s="13">
        <f t="shared" si="478"/>
        <v>2014</v>
      </c>
      <c r="N3433" t="b">
        <v>0</v>
      </c>
      <c r="O3433">
        <v>21</v>
      </c>
      <c r="P3433" t="b">
        <v>1</v>
      </c>
      <c r="Q3433" t="s">
        <v>8270</v>
      </c>
      <c r="R3433" s="6">
        <f t="shared" si="479"/>
        <v>0</v>
      </c>
      <c r="S3433" s="10">
        <f t="shared" si="480"/>
        <v>95.238095238095241</v>
      </c>
      <c r="T3433" t="str">
        <f t="shared" si="481"/>
        <v>theater/</v>
      </c>
      <c r="U3433" t="str">
        <f t="shared" si="482"/>
        <v>plays</v>
      </c>
      <c r="V3433">
        <f t="shared" si="483"/>
        <v>8</v>
      </c>
      <c r="W3433">
        <f t="shared" si="484"/>
        <v>13</v>
      </c>
    </row>
    <row r="3434" spans="1:23" ht="45" x14ac:dyDescent="0.25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f t="shared" si="485"/>
        <v>42405.708333333336</v>
      </c>
      <c r="K3434">
        <v>1452520614</v>
      </c>
      <c r="L3434" s="14">
        <f t="shared" si="477"/>
        <v>42380.372847222221</v>
      </c>
      <c r="M3434" s="13">
        <f t="shared" si="478"/>
        <v>2016</v>
      </c>
      <c r="N3434" t="b">
        <v>0</v>
      </c>
      <c r="O3434">
        <v>42</v>
      </c>
      <c r="P3434" t="b">
        <v>1</v>
      </c>
      <c r="Q3434" t="s">
        <v>8270</v>
      </c>
      <c r="R3434" s="6">
        <f t="shared" si="479"/>
        <v>9.6500000000000002E-2</v>
      </c>
      <c r="S3434" s="10">
        <f t="shared" si="480"/>
        <v>52.214285714285715</v>
      </c>
      <c r="T3434" t="str">
        <f t="shared" si="481"/>
        <v>theater/</v>
      </c>
      <c r="U3434" t="str">
        <f t="shared" si="482"/>
        <v>plays</v>
      </c>
      <c r="V3434">
        <f t="shared" si="483"/>
        <v>8</v>
      </c>
      <c r="W3434">
        <f t="shared" si="484"/>
        <v>13</v>
      </c>
    </row>
    <row r="3435" spans="1:23" ht="45" x14ac:dyDescent="0.25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f t="shared" si="485"/>
        <v>41806.916666666664</v>
      </c>
      <c r="K3435">
        <v>1400290255</v>
      </c>
      <c r="L3435" s="14">
        <f t="shared" si="477"/>
        <v>41775.854803240734</v>
      </c>
      <c r="M3435" s="13">
        <f t="shared" si="478"/>
        <v>2014</v>
      </c>
      <c r="N3435" t="b">
        <v>0</v>
      </c>
      <c r="O3435">
        <v>71</v>
      </c>
      <c r="P3435" t="b">
        <v>1</v>
      </c>
      <c r="Q3435" t="s">
        <v>8270</v>
      </c>
      <c r="R3435" s="6">
        <f t="shared" si="479"/>
        <v>2.631578947368421E-3</v>
      </c>
      <c r="S3435" s="10">
        <f t="shared" si="480"/>
        <v>134.1549295774648</v>
      </c>
      <c r="T3435" t="str">
        <f t="shared" si="481"/>
        <v>theater/</v>
      </c>
      <c r="U3435" t="str">
        <f t="shared" si="482"/>
        <v>plays</v>
      </c>
      <c r="V3435">
        <f t="shared" si="483"/>
        <v>8</v>
      </c>
      <c r="W3435">
        <f t="shared" si="484"/>
        <v>13</v>
      </c>
    </row>
    <row r="3436" spans="1:23" ht="45" x14ac:dyDescent="0.25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f t="shared" si="485"/>
        <v>41830.172094907401</v>
      </c>
      <c r="K3436">
        <v>1402391269</v>
      </c>
      <c r="L3436" s="14">
        <f t="shared" si="477"/>
        <v>41800.172094907401</v>
      </c>
      <c r="M3436" s="13">
        <f t="shared" si="478"/>
        <v>2014</v>
      </c>
      <c r="N3436" t="b">
        <v>0</v>
      </c>
      <c r="O3436">
        <v>168</v>
      </c>
      <c r="P3436" t="b">
        <v>1</v>
      </c>
      <c r="Q3436" t="s">
        <v>8270</v>
      </c>
      <c r="R3436" s="6">
        <f t="shared" si="479"/>
        <v>5.5500000000000001E-2</v>
      </c>
      <c r="S3436" s="10">
        <f t="shared" si="480"/>
        <v>62.827380952380949</v>
      </c>
      <c r="T3436" t="str">
        <f t="shared" si="481"/>
        <v>theater/</v>
      </c>
      <c r="U3436" t="str">
        <f t="shared" si="482"/>
        <v>plays</v>
      </c>
      <c r="V3436">
        <f t="shared" si="483"/>
        <v>8</v>
      </c>
      <c r="W3436">
        <f t="shared" si="484"/>
        <v>13</v>
      </c>
    </row>
    <row r="3437" spans="1:23" ht="45" x14ac:dyDescent="0.25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f t="shared" si="485"/>
        <v>42588.916666666664</v>
      </c>
      <c r="K3437">
        <v>1469112493</v>
      </c>
      <c r="L3437" s="14">
        <f t="shared" si="477"/>
        <v>42572.408483796295</v>
      </c>
      <c r="M3437" s="13">
        <f t="shared" si="478"/>
        <v>2016</v>
      </c>
      <c r="N3437" t="b">
        <v>0</v>
      </c>
      <c r="O3437">
        <v>19</v>
      </c>
      <c r="P3437" t="b">
        <v>1</v>
      </c>
      <c r="Q3437" t="s">
        <v>8270</v>
      </c>
      <c r="R3437" s="6">
        <f t="shared" si="479"/>
        <v>0.12</v>
      </c>
      <c r="S3437" s="10">
        <f t="shared" si="480"/>
        <v>58.94736842105263</v>
      </c>
      <c r="T3437" t="str">
        <f t="shared" si="481"/>
        <v>theater/</v>
      </c>
      <c r="U3437" t="str">
        <f t="shared" si="482"/>
        <v>plays</v>
      </c>
      <c r="V3437">
        <f t="shared" si="483"/>
        <v>8</v>
      </c>
      <c r="W3437">
        <f t="shared" si="484"/>
        <v>13</v>
      </c>
    </row>
    <row r="3438" spans="1:23" ht="45" x14ac:dyDescent="0.25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f t="shared" si="485"/>
        <v>41872.477777777771</v>
      </c>
      <c r="K3438">
        <v>1406811593</v>
      </c>
      <c r="L3438" s="14">
        <f t="shared" si="477"/>
        <v>41851.333252314813</v>
      </c>
      <c r="M3438" s="13">
        <f t="shared" si="478"/>
        <v>2014</v>
      </c>
      <c r="N3438" t="b">
        <v>0</v>
      </c>
      <c r="O3438">
        <v>37</v>
      </c>
      <c r="P3438" t="b">
        <v>1</v>
      </c>
      <c r="Q3438" t="s">
        <v>8270</v>
      </c>
      <c r="R3438" s="6">
        <f t="shared" si="479"/>
        <v>5.8999999999999997E-2</v>
      </c>
      <c r="S3438" s="10">
        <f t="shared" si="480"/>
        <v>143.1081081081081</v>
      </c>
      <c r="T3438" t="str">
        <f t="shared" si="481"/>
        <v>theater/</v>
      </c>
      <c r="U3438" t="str">
        <f t="shared" si="482"/>
        <v>plays</v>
      </c>
      <c r="V3438">
        <f t="shared" si="483"/>
        <v>8</v>
      </c>
      <c r="W3438">
        <f t="shared" si="484"/>
        <v>13</v>
      </c>
    </row>
    <row r="3439" spans="1:23" ht="45" x14ac:dyDescent="0.25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f t="shared" si="485"/>
        <v>42235.502546296295</v>
      </c>
      <c r="K3439">
        <v>1437411820</v>
      </c>
      <c r="L3439" s="14">
        <f t="shared" si="477"/>
        <v>42205.502546296295</v>
      </c>
      <c r="M3439" s="13">
        <f t="shared" si="478"/>
        <v>2015</v>
      </c>
      <c r="N3439" t="b">
        <v>0</v>
      </c>
      <c r="O3439">
        <v>36</v>
      </c>
      <c r="P3439" t="b">
        <v>1</v>
      </c>
      <c r="Q3439" t="s">
        <v>8270</v>
      </c>
      <c r="R3439" s="6">
        <f t="shared" si="479"/>
        <v>0.01</v>
      </c>
      <c r="S3439" s="10">
        <f t="shared" si="480"/>
        <v>84.166666666666671</v>
      </c>
      <c r="T3439" t="str">
        <f t="shared" si="481"/>
        <v>theater/</v>
      </c>
      <c r="U3439" t="str">
        <f t="shared" si="482"/>
        <v>plays</v>
      </c>
      <c r="V3439">
        <f t="shared" si="483"/>
        <v>8</v>
      </c>
      <c r="W3439">
        <f t="shared" si="484"/>
        <v>13</v>
      </c>
    </row>
    <row r="3440" spans="1:23" ht="45" x14ac:dyDescent="0.25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f t="shared" si="485"/>
        <v>42126.666666666664</v>
      </c>
      <c r="K3440">
        <v>1428358567</v>
      </c>
      <c r="L3440" s="14">
        <f t="shared" si="477"/>
        <v>42100.719525462962</v>
      </c>
      <c r="M3440" s="13">
        <f t="shared" si="478"/>
        <v>2015</v>
      </c>
      <c r="N3440" t="b">
        <v>0</v>
      </c>
      <c r="O3440">
        <v>14</v>
      </c>
      <c r="P3440" t="b">
        <v>1</v>
      </c>
      <c r="Q3440" t="s">
        <v>8270</v>
      </c>
      <c r="R3440" s="6">
        <f t="shared" si="479"/>
        <v>4.2000000000000003E-2</v>
      </c>
      <c r="S3440" s="10">
        <f t="shared" si="480"/>
        <v>186.07142857142858</v>
      </c>
      <c r="T3440" t="str">
        <f t="shared" si="481"/>
        <v>theater/</v>
      </c>
      <c r="U3440" t="str">
        <f t="shared" si="482"/>
        <v>plays</v>
      </c>
      <c r="V3440">
        <f t="shared" si="483"/>
        <v>8</v>
      </c>
      <c r="W3440">
        <f t="shared" si="484"/>
        <v>13</v>
      </c>
    </row>
    <row r="3441" spans="1:23" ht="30" x14ac:dyDescent="0.25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f t="shared" si="485"/>
        <v>42387.999305555553</v>
      </c>
      <c r="K3441">
        <v>1452030730</v>
      </c>
      <c r="L3441" s="14">
        <f t="shared" si="477"/>
        <v>42374.702893518515</v>
      </c>
      <c r="M3441" s="13">
        <f t="shared" si="478"/>
        <v>2016</v>
      </c>
      <c r="N3441" t="b">
        <v>0</v>
      </c>
      <c r="O3441">
        <v>18</v>
      </c>
      <c r="P3441" t="b">
        <v>1</v>
      </c>
      <c r="Q3441" t="s">
        <v>8270</v>
      </c>
      <c r="R3441" s="6">
        <f t="shared" si="479"/>
        <v>0.34678333333333344</v>
      </c>
      <c r="S3441" s="10">
        <f t="shared" si="480"/>
        <v>89.785555555555561</v>
      </c>
      <c r="T3441" t="str">
        <f t="shared" si="481"/>
        <v>theater/</v>
      </c>
      <c r="U3441" t="str">
        <f t="shared" si="482"/>
        <v>plays</v>
      </c>
      <c r="V3441">
        <f t="shared" si="483"/>
        <v>8</v>
      </c>
      <c r="W3441">
        <f t="shared" si="484"/>
        <v>13</v>
      </c>
    </row>
    <row r="3442" spans="1:23" ht="45" x14ac:dyDescent="0.25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f t="shared" si="485"/>
        <v>41831.46875</v>
      </c>
      <c r="K3442">
        <v>1403146628</v>
      </c>
      <c r="L3442" s="14">
        <f t="shared" si="477"/>
        <v>41808.914675925924</v>
      </c>
      <c r="M3442" s="13">
        <f t="shared" si="478"/>
        <v>2014</v>
      </c>
      <c r="N3442" t="b">
        <v>0</v>
      </c>
      <c r="O3442">
        <v>82</v>
      </c>
      <c r="P3442" t="b">
        <v>1</v>
      </c>
      <c r="Q3442" t="s">
        <v>8270</v>
      </c>
      <c r="R3442" s="6">
        <f t="shared" si="479"/>
        <v>5.2184000000000015E-2</v>
      </c>
      <c r="S3442" s="10">
        <f t="shared" si="480"/>
        <v>64.157560975609755</v>
      </c>
      <c r="T3442" t="str">
        <f t="shared" si="481"/>
        <v>theater/</v>
      </c>
      <c r="U3442" t="str">
        <f t="shared" si="482"/>
        <v>plays</v>
      </c>
      <c r="V3442">
        <f t="shared" si="483"/>
        <v>8</v>
      </c>
      <c r="W3442">
        <f t="shared" si="484"/>
        <v>13</v>
      </c>
    </row>
    <row r="3443" spans="1:23" ht="45" x14ac:dyDescent="0.25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f t="shared" si="485"/>
        <v>42321.636805555558</v>
      </c>
      <c r="K3443">
        <v>1445077121</v>
      </c>
      <c r="L3443" s="14">
        <f t="shared" si="477"/>
        <v>42294.221307870372</v>
      </c>
      <c r="M3443" s="13">
        <f t="shared" si="478"/>
        <v>2015</v>
      </c>
      <c r="N3443" t="b">
        <v>0</v>
      </c>
      <c r="O3443">
        <v>43</v>
      </c>
      <c r="P3443" t="b">
        <v>1</v>
      </c>
      <c r="Q3443" t="s">
        <v>8270</v>
      </c>
      <c r="R3443" s="6">
        <f t="shared" si="479"/>
        <v>2.5999999999999999E-2</v>
      </c>
      <c r="S3443" s="10">
        <f t="shared" si="480"/>
        <v>59.651162790697676</v>
      </c>
      <c r="T3443" t="str">
        <f t="shared" si="481"/>
        <v>theater/</v>
      </c>
      <c r="U3443" t="str">
        <f t="shared" si="482"/>
        <v>plays</v>
      </c>
      <c r="V3443">
        <f t="shared" si="483"/>
        <v>8</v>
      </c>
      <c r="W3443">
        <f t="shared" si="484"/>
        <v>13</v>
      </c>
    </row>
    <row r="3444" spans="1:23" ht="45" x14ac:dyDescent="0.25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f t="shared" si="485"/>
        <v>42154.632777777777</v>
      </c>
      <c r="K3444">
        <v>1430424672</v>
      </c>
      <c r="L3444" s="14">
        <f t="shared" si="477"/>
        <v>42124.632777777777</v>
      </c>
      <c r="M3444" s="13">
        <f t="shared" si="478"/>
        <v>2015</v>
      </c>
      <c r="N3444" t="b">
        <v>0</v>
      </c>
      <c r="O3444">
        <v>8</v>
      </c>
      <c r="P3444" t="b">
        <v>1</v>
      </c>
      <c r="Q3444" t="s">
        <v>8270</v>
      </c>
      <c r="R3444" s="6">
        <f t="shared" si="479"/>
        <v>0</v>
      </c>
      <c r="S3444" s="10">
        <f t="shared" si="480"/>
        <v>31.25</v>
      </c>
      <c r="T3444" t="str">
        <f t="shared" si="481"/>
        <v>theater/</v>
      </c>
      <c r="U3444" t="str">
        <f t="shared" si="482"/>
        <v>plays</v>
      </c>
      <c r="V3444">
        <f t="shared" si="483"/>
        <v>8</v>
      </c>
      <c r="W3444">
        <f t="shared" si="484"/>
        <v>13</v>
      </c>
    </row>
    <row r="3445" spans="1:23" ht="45" x14ac:dyDescent="0.25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f t="shared" si="485"/>
        <v>41891.316504629627</v>
      </c>
      <c r="K3445">
        <v>1407674146</v>
      </c>
      <c r="L3445" s="14">
        <f t="shared" si="477"/>
        <v>41861.316504629627</v>
      </c>
      <c r="M3445" s="13">
        <f t="shared" si="478"/>
        <v>2014</v>
      </c>
      <c r="N3445" t="b">
        <v>0</v>
      </c>
      <c r="O3445">
        <v>45</v>
      </c>
      <c r="P3445" t="b">
        <v>1</v>
      </c>
      <c r="Q3445" t="s">
        <v>8270</v>
      </c>
      <c r="R3445" s="6">
        <f t="shared" si="479"/>
        <v>0.85499999999999998</v>
      </c>
      <c r="S3445" s="10">
        <f t="shared" si="480"/>
        <v>41.222222222222221</v>
      </c>
      <c r="T3445" t="str">
        <f t="shared" si="481"/>
        <v>theater/</v>
      </c>
      <c r="U3445" t="str">
        <f t="shared" si="482"/>
        <v>plays</v>
      </c>
      <c r="V3445">
        <f t="shared" si="483"/>
        <v>8</v>
      </c>
      <c r="W3445">
        <f t="shared" si="484"/>
        <v>13</v>
      </c>
    </row>
    <row r="3446" spans="1:23" ht="45" x14ac:dyDescent="0.25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f t="shared" si="485"/>
        <v>42529.374305555553</v>
      </c>
      <c r="K3446">
        <v>1464677986</v>
      </c>
      <c r="L3446" s="14">
        <f t="shared" si="477"/>
        <v>42521.08317129629</v>
      </c>
      <c r="M3446" s="13">
        <f t="shared" si="478"/>
        <v>2016</v>
      </c>
      <c r="N3446" t="b">
        <v>0</v>
      </c>
      <c r="O3446">
        <v>20</v>
      </c>
      <c r="P3446" t="b">
        <v>1</v>
      </c>
      <c r="Q3446" t="s">
        <v>8270</v>
      </c>
      <c r="R3446" s="6">
        <f t="shared" si="479"/>
        <v>1.89</v>
      </c>
      <c r="S3446" s="10">
        <f t="shared" si="480"/>
        <v>43.35</v>
      </c>
      <c r="T3446" t="str">
        <f t="shared" si="481"/>
        <v>theater/</v>
      </c>
      <c r="U3446" t="str">
        <f t="shared" si="482"/>
        <v>plays</v>
      </c>
      <c r="V3446">
        <f t="shared" si="483"/>
        <v>8</v>
      </c>
      <c r="W3446">
        <f t="shared" si="484"/>
        <v>13</v>
      </c>
    </row>
    <row r="3447" spans="1:23" ht="30" x14ac:dyDescent="0.25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f t="shared" si="485"/>
        <v>42300.322175925925</v>
      </c>
      <c r="K3447">
        <v>1443185036</v>
      </c>
      <c r="L3447" s="14">
        <f t="shared" si="477"/>
        <v>42272.322175925925</v>
      </c>
      <c r="M3447" s="13">
        <f t="shared" si="478"/>
        <v>2015</v>
      </c>
      <c r="N3447" t="b">
        <v>0</v>
      </c>
      <c r="O3447">
        <v>31</v>
      </c>
      <c r="P3447" t="b">
        <v>1</v>
      </c>
      <c r="Q3447" t="s">
        <v>8270</v>
      </c>
      <c r="R3447" s="6">
        <f t="shared" si="479"/>
        <v>0</v>
      </c>
      <c r="S3447" s="10">
        <f t="shared" si="480"/>
        <v>64.516129032258064</v>
      </c>
      <c r="T3447" t="str">
        <f t="shared" si="481"/>
        <v>theater/</v>
      </c>
      <c r="U3447" t="str">
        <f t="shared" si="482"/>
        <v>plays</v>
      </c>
      <c r="V3447">
        <f t="shared" si="483"/>
        <v>8</v>
      </c>
      <c r="W3447">
        <f t="shared" si="484"/>
        <v>13</v>
      </c>
    </row>
    <row r="3448" spans="1:23" ht="45" x14ac:dyDescent="0.25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f t="shared" si="485"/>
        <v>42040.305555555555</v>
      </c>
      <c r="K3448">
        <v>1421092725</v>
      </c>
      <c r="L3448" s="14">
        <f t="shared" si="477"/>
        <v>42016.624131944445</v>
      </c>
      <c r="M3448" s="13">
        <f t="shared" si="478"/>
        <v>2015</v>
      </c>
      <c r="N3448" t="b">
        <v>0</v>
      </c>
      <c r="O3448">
        <v>25</v>
      </c>
      <c r="P3448" t="b">
        <v>1</v>
      </c>
      <c r="Q3448" t="s">
        <v>8270</v>
      </c>
      <c r="R3448" s="6">
        <f t="shared" si="479"/>
        <v>8.2000000000000003E-2</v>
      </c>
      <c r="S3448" s="10">
        <f t="shared" si="480"/>
        <v>43.28</v>
      </c>
      <c r="T3448" t="str">
        <f t="shared" si="481"/>
        <v>theater/</v>
      </c>
      <c r="U3448" t="str">
        <f t="shared" si="482"/>
        <v>plays</v>
      </c>
      <c r="V3448">
        <f t="shared" si="483"/>
        <v>8</v>
      </c>
      <c r="W3448">
        <f t="shared" si="484"/>
        <v>13</v>
      </c>
    </row>
    <row r="3449" spans="1:23" ht="30" x14ac:dyDescent="0.25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f t="shared" si="485"/>
        <v>42447.639027777775</v>
      </c>
      <c r="K3449">
        <v>1454448012</v>
      </c>
      <c r="L3449" s="14">
        <f t="shared" si="477"/>
        <v>42402.680694444447</v>
      </c>
      <c r="M3449" s="13">
        <f t="shared" si="478"/>
        <v>2016</v>
      </c>
      <c r="N3449" t="b">
        <v>0</v>
      </c>
      <c r="O3449">
        <v>14</v>
      </c>
      <c r="P3449" t="b">
        <v>1</v>
      </c>
      <c r="Q3449" t="s">
        <v>8270</v>
      </c>
      <c r="R3449" s="6">
        <f t="shared" si="479"/>
        <v>7.8E-2</v>
      </c>
      <c r="S3449" s="10">
        <f t="shared" si="480"/>
        <v>77</v>
      </c>
      <c r="T3449" t="str">
        <f t="shared" si="481"/>
        <v>theater/</v>
      </c>
      <c r="U3449" t="str">
        <f t="shared" si="482"/>
        <v>plays</v>
      </c>
      <c r="V3449">
        <f t="shared" si="483"/>
        <v>8</v>
      </c>
      <c r="W3449">
        <f t="shared" si="484"/>
        <v>13</v>
      </c>
    </row>
    <row r="3450" spans="1:23" ht="45" x14ac:dyDescent="0.25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f t="shared" si="485"/>
        <v>41989.910752314812</v>
      </c>
      <c r="K3450">
        <v>1416192689</v>
      </c>
      <c r="L3450" s="14">
        <f t="shared" si="477"/>
        <v>41959.910752314812</v>
      </c>
      <c r="M3450" s="13">
        <f t="shared" si="478"/>
        <v>2014</v>
      </c>
      <c r="N3450" t="b">
        <v>0</v>
      </c>
      <c r="O3450">
        <v>45</v>
      </c>
      <c r="P3450" t="b">
        <v>1</v>
      </c>
      <c r="Q3450" t="s">
        <v>8270</v>
      </c>
      <c r="R3450" s="6">
        <f t="shared" si="479"/>
        <v>9.7619047619047619E-2</v>
      </c>
      <c r="S3450" s="10">
        <f t="shared" si="480"/>
        <v>51.222222222222221</v>
      </c>
      <c r="T3450" t="str">
        <f t="shared" si="481"/>
        <v>theater/</v>
      </c>
      <c r="U3450" t="str">
        <f t="shared" si="482"/>
        <v>plays</v>
      </c>
      <c r="V3450">
        <f t="shared" si="483"/>
        <v>8</v>
      </c>
      <c r="W3450">
        <f t="shared" si="484"/>
        <v>13</v>
      </c>
    </row>
    <row r="3451" spans="1:23" ht="45" x14ac:dyDescent="0.25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f t="shared" si="485"/>
        <v>42559.958333333336</v>
      </c>
      <c r="K3451">
        <v>1465607738</v>
      </c>
      <c r="L3451" s="14">
        <f t="shared" si="477"/>
        <v>42531.844189814808</v>
      </c>
      <c r="M3451" s="13">
        <f t="shared" si="478"/>
        <v>2016</v>
      </c>
      <c r="N3451" t="b">
        <v>0</v>
      </c>
      <c r="O3451">
        <v>20</v>
      </c>
      <c r="P3451" t="b">
        <v>1</v>
      </c>
      <c r="Q3451" t="s">
        <v>8270</v>
      </c>
      <c r="R3451" s="6">
        <f t="shared" si="479"/>
        <v>0.70625000000000004</v>
      </c>
      <c r="S3451" s="10">
        <f t="shared" si="480"/>
        <v>68.25</v>
      </c>
      <c r="T3451" t="str">
        <f t="shared" si="481"/>
        <v>theater/</v>
      </c>
      <c r="U3451" t="str">
        <f t="shared" si="482"/>
        <v>plays</v>
      </c>
      <c r="V3451">
        <f t="shared" si="483"/>
        <v>8</v>
      </c>
      <c r="W3451">
        <f t="shared" si="484"/>
        <v>13</v>
      </c>
    </row>
    <row r="3452" spans="1:23" ht="45" x14ac:dyDescent="0.25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f t="shared" si="485"/>
        <v>42096.454525462956</v>
      </c>
      <c r="K3452">
        <v>1422809671</v>
      </c>
      <c r="L3452" s="14">
        <f t="shared" si="477"/>
        <v>42036.496192129627</v>
      </c>
      <c r="M3452" s="13">
        <f t="shared" si="478"/>
        <v>2015</v>
      </c>
      <c r="N3452" t="b">
        <v>0</v>
      </c>
      <c r="O3452">
        <v>39</v>
      </c>
      <c r="P3452" t="b">
        <v>1</v>
      </c>
      <c r="Q3452" t="s">
        <v>8270</v>
      </c>
      <c r="R3452" s="6">
        <f t="shared" si="479"/>
        <v>0.52</v>
      </c>
      <c r="S3452" s="10">
        <f t="shared" si="480"/>
        <v>19.487179487179485</v>
      </c>
      <c r="T3452" t="str">
        <f t="shared" si="481"/>
        <v>theater/</v>
      </c>
      <c r="U3452" t="str">
        <f t="shared" si="482"/>
        <v>plays</v>
      </c>
      <c r="V3452">
        <f t="shared" si="483"/>
        <v>8</v>
      </c>
      <c r="W3452">
        <f t="shared" si="484"/>
        <v>13</v>
      </c>
    </row>
    <row r="3453" spans="1:23" ht="45" x14ac:dyDescent="0.25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f t="shared" si="485"/>
        <v>42115.515358796292</v>
      </c>
      <c r="K3453">
        <v>1427304127</v>
      </c>
      <c r="L3453" s="14">
        <f t="shared" si="477"/>
        <v>42088.515358796292</v>
      </c>
      <c r="M3453" s="13">
        <f t="shared" si="478"/>
        <v>2015</v>
      </c>
      <c r="N3453" t="b">
        <v>0</v>
      </c>
      <c r="O3453">
        <v>16</v>
      </c>
      <c r="P3453" t="b">
        <v>1</v>
      </c>
      <c r="Q3453" t="s">
        <v>8270</v>
      </c>
      <c r="R3453" s="6">
        <f t="shared" si="479"/>
        <v>1.2307692307692308E-2</v>
      </c>
      <c r="S3453" s="10">
        <f t="shared" si="480"/>
        <v>41.125</v>
      </c>
      <c r="T3453" t="str">
        <f t="shared" si="481"/>
        <v>theater/</v>
      </c>
      <c r="U3453" t="str">
        <f t="shared" si="482"/>
        <v>plays</v>
      </c>
      <c r="V3453">
        <f t="shared" si="483"/>
        <v>8</v>
      </c>
      <c r="W3453">
        <f t="shared" si="484"/>
        <v>13</v>
      </c>
    </row>
    <row r="3454" spans="1:23" ht="45" x14ac:dyDescent="0.25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f t="shared" si="485"/>
        <v>41842.957638888889</v>
      </c>
      <c r="K3454">
        <v>1404141626</v>
      </c>
      <c r="L3454" s="14">
        <f t="shared" si="477"/>
        <v>41820.430856481478</v>
      </c>
      <c r="M3454" s="13">
        <f t="shared" si="478"/>
        <v>2014</v>
      </c>
      <c r="N3454" t="b">
        <v>0</v>
      </c>
      <c r="O3454">
        <v>37</v>
      </c>
      <c r="P3454" t="b">
        <v>1</v>
      </c>
      <c r="Q3454" t="s">
        <v>8270</v>
      </c>
      <c r="R3454" s="6">
        <f t="shared" si="479"/>
        <v>0.53200000000000003</v>
      </c>
      <c r="S3454" s="10">
        <f t="shared" si="480"/>
        <v>41.405405405405403</v>
      </c>
      <c r="T3454" t="str">
        <f t="shared" si="481"/>
        <v>theater/</v>
      </c>
      <c r="U3454" t="str">
        <f t="shared" si="482"/>
        <v>plays</v>
      </c>
      <c r="V3454">
        <f t="shared" si="483"/>
        <v>8</v>
      </c>
      <c r="W3454">
        <f t="shared" si="484"/>
        <v>13</v>
      </c>
    </row>
    <row r="3455" spans="1:23" ht="45" x14ac:dyDescent="0.25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f t="shared" si="485"/>
        <v>42595.770324074074</v>
      </c>
      <c r="K3455">
        <v>1465946956</v>
      </c>
      <c r="L3455" s="14">
        <f t="shared" si="477"/>
        <v>42535.770324074074</v>
      </c>
      <c r="M3455" s="13">
        <f t="shared" si="478"/>
        <v>2016</v>
      </c>
      <c r="N3455" t="b">
        <v>0</v>
      </c>
      <c r="O3455">
        <v>14</v>
      </c>
      <c r="P3455" t="b">
        <v>1</v>
      </c>
      <c r="Q3455" t="s">
        <v>8270</v>
      </c>
      <c r="R3455" s="6">
        <f t="shared" si="479"/>
        <v>0.28333333333333333</v>
      </c>
      <c r="S3455" s="10">
        <f t="shared" si="480"/>
        <v>27.5</v>
      </c>
      <c r="T3455" t="str">
        <f t="shared" si="481"/>
        <v>theater/</v>
      </c>
      <c r="U3455" t="str">
        <f t="shared" si="482"/>
        <v>plays</v>
      </c>
      <c r="V3455">
        <f t="shared" si="483"/>
        <v>8</v>
      </c>
      <c r="W3455">
        <f t="shared" si="484"/>
        <v>13</v>
      </c>
    </row>
    <row r="3456" spans="1:23" ht="45" x14ac:dyDescent="0.25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f t="shared" si="485"/>
        <v>41851.490266203698</v>
      </c>
      <c r="K3456">
        <v>1404233159</v>
      </c>
      <c r="L3456" s="14">
        <f t="shared" si="477"/>
        <v>41821.490266203698</v>
      </c>
      <c r="M3456" s="13">
        <f t="shared" si="478"/>
        <v>2014</v>
      </c>
      <c r="N3456" t="b">
        <v>0</v>
      </c>
      <c r="O3456">
        <v>21</v>
      </c>
      <c r="P3456" t="b">
        <v>1</v>
      </c>
      <c r="Q3456" t="s">
        <v>8270</v>
      </c>
      <c r="R3456" s="6">
        <f t="shared" si="479"/>
        <v>7.1428571428571426E-3</v>
      </c>
      <c r="S3456" s="10">
        <f t="shared" si="480"/>
        <v>33.571428571428569</v>
      </c>
      <c r="T3456" t="str">
        <f t="shared" si="481"/>
        <v>theater/</v>
      </c>
      <c r="U3456" t="str">
        <f t="shared" si="482"/>
        <v>plays</v>
      </c>
      <c r="V3456">
        <f t="shared" si="483"/>
        <v>8</v>
      </c>
      <c r="W3456">
        <f t="shared" si="484"/>
        <v>13</v>
      </c>
    </row>
    <row r="3457" spans="1:23" ht="45" x14ac:dyDescent="0.25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f t="shared" si="485"/>
        <v>42656.541979166665</v>
      </c>
      <c r="K3457">
        <v>1473789627</v>
      </c>
      <c r="L3457" s="14">
        <f t="shared" si="477"/>
        <v>42626.541979166665</v>
      </c>
      <c r="M3457" s="13">
        <f t="shared" si="478"/>
        <v>2016</v>
      </c>
      <c r="N3457" t="b">
        <v>0</v>
      </c>
      <c r="O3457">
        <v>69</v>
      </c>
      <c r="P3457" t="b">
        <v>1</v>
      </c>
      <c r="Q3457" t="s">
        <v>8270</v>
      </c>
      <c r="R3457" s="6">
        <f t="shared" si="479"/>
        <v>6.4999999999999997E-3</v>
      </c>
      <c r="S3457" s="10">
        <f t="shared" si="480"/>
        <v>145.86956521739131</v>
      </c>
      <c r="T3457" t="str">
        <f t="shared" si="481"/>
        <v>theater/</v>
      </c>
      <c r="U3457" t="str">
        <f t="shared" si="482"/>
        <v>plays</v>
      </c>
      <c r="V3457">
        <f t="shared" si="483"/>
        <v>8</v>
      </c>
      <c r="W3457">
        <f t="shared" si="484"/>
        <v>13</v>
      </c>
    </row>
    <row r="3458" spans="1:23" ht="45" x14ac:dyDescent="0.25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f t="shared" si="485"/>
        <v>41852.082638888889</v>
      </c>
      <c r="K3458">
        <v>1404190567</v>
      </c>
      <c r="L3458" s="14">
        <f t="shared" si="477"/>
        <v>41820.997303240736</v>
      </c>
      <c r="M3458" s="13">
        <f t="shared" si="478"/>
        <v>2014</v>
      </c>
      <c r="N3458" t="b">
        <v>0</v>
      </c>
      <c r="O3458">
        <v>16</v>
      </c>
      <c r="P3458" t="b">
        <v>1</v>
      </c>
      <c r="Q3458" t="s">
        <v>8270</v>
      </c>
      <c r="R3458" s="6">
        <f t="shared" si="479"/>
        <v>0.91300000000000003</v>
      </c>
      <c r="S3458" s="10">
        <f t="shared" si="480"/>
        <v>358.6875</v>
      </c>
      <c r="T3458" t="str">
        <f t="shared" si="481"/>
        <v>theater/</v>
      </c>
      <c r="U3458" t="str">
        <f t="shared" si="482"/>
        <v>plays</v>
      </c>
      <c r="V3458">
        <f t="shared" si="483"/>
        <v>8</v>
      </c>
      <c r="W3458">
        <f t="shared" si="484"/>
        <v>13</v>
      </c>
    </row>
    <row r="3459" spans="1:23" ht="30" x14ac:dyDescent="0.25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f t="shared" si="485"/>
        <v>42047.040972222218</v>
      </c>
      <c r="K3459">
        <v>1421081857</v>
      </c>
      <c r="L3459" s="14">
        <f t="shared" ref="L3459:L3522" si="486">(K3459/86400)+25569+(-5/24)</f>
        <v>42016.498344907406</v>
      </c>
      <c r="M3459" s="13">
        <f t="shared" ref="M3459:M3522" si="487">YEAR(L3459)</f>
        <v>2015</v>
      </c>
      <c r="N3459" t="b">
        <v>0</v>
      </c>
      <c r="O3459">
        <v>55</v>
      </c>
      <c r="P3459" t="b">
        <v>1</v>
      </c>
      <c r="Q3459" t="s">
        <v>8270</v>
      </c>
      <c r="R3459" s="6">
        <f t="shared" ref="R3459:R3522" si="488">(E3459-D3459)/D3459</f>
        <v>0.40200000000000002</v>
      </c>
      <c r="S3459" s="10">
        <f t="shared" ref="S3459:S3522" si="489">E3459/O3459</f>
        <v>50.981818181818184</v>
      </c>
      <c r="T3459" t="str">
        <f t="shared" ref="T3459:T3522" si="490">LEFT(Q3459,V3459)</f>
        <v>theater/</v>
      </c>
      <c r="U3459" t="str">
        <f t="shared" ref="U3459:U3522" si="491">RIGHT(Q3459, W3459-V3459)</f>
        <v>plays</v>
      </c>
      <c r="V3459">
        <f t="shared" ref="V3459:V3522" si="492">FIND("/",Q3459)</f>
        <v>8</v>
      </c>
      <c r="W3459">
        <f t="shared" ref="W3459:W3522" si="493">LEN(Q3459)</f>
        <v>13</v>
      </c>
    </row>
    <row r="3460" spans="1:23" ht="45" x14ac:dyDescent="0.25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f t="shared" ref="J3460:J3523" si="494">(I3460/86400)+25569+(-5/24)</f>
        <v>42037.977083333331</v>
      </c>
      <c r="K3460">
        <v>1420606303</v>
      </c>
      <c r="L3460" s="14">
        <f t="shared" si="486"/>
        <v>42010.994247685179</v>
      </c>
      <c r="M3460" s="13">
        <f t="shared" si="487"/>
        <v>2015</v>
      </c>
      <c r="N3460" t="b">
        <v>0</v>
      </c>
      <c r="O3460">
        <v>27</v>
      </c>
      <c r="P3460" t="b">
        <v>1</v>
      </c>
      <c r="Q3460" t="s">
        <v>8270</v>
      </c>
      <c r="R3460" s="6">
        <f t="shared" si="488"/>
        <v>0.24335378323108384</v>
      </c>
      <c r="S3460" s="10">
        <f t="shared" si="489"/>
        <v>45.037037037037038</v>
      </c>
      <c r="T3460" t="str">
        <f t="shared" si="490"/>
        <v>theater/</v>
      </c>
      <c r="U3460" t="str">
        <f t="shared" si="491"/>
        <v>plays</v>
      </c>
      <c r="V3460">
        <f t="shared" si="492"/>
        <v>8</v>
      </c>
      <c r="W3460">
        <f t="shared" si="493"/>
        <v>13</v>
      </c>
    </row>
    <row r="3461" spans="1:23" ht="45" x14ac:dyDescent="0.25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f t="shared" si="494"/>
        <v>42510.271527777775</v>
      </c>
      <c r="K3461">
        <v>1461151860</v>
      </c>
      <c r="L3461" s="14">
        <f t="shared" si="486"/>
        <v>42480.271527777775</v>
      </c>
      <c r="M3461" s="13">
        <f t="shared" si="487"/>
        <v>2016</v>
      </c>
      <c r="N3461" t="b">
        <v>0</v>
      </c>
      <c r="O3461">
        <v>36</v>
      </c>
      <c r="P3461" t="b">
        <v>1</v>
      </c>
      <c r="Q3461" t="s">
        <v>8270</v>
      </c>
      <c r="R3461" s="6">
        <f t="shared" si="488"/>
        <v>0.26200000000000001</v>
      </c>
      <c r="S3461" s="10">
        <f t="shared" si="489"/>
        <v>17.527777777777779</v>
      </c>
      <c r="T3461" t="str">
        <f t="shared" si="490"/>
        <v>theater/</v>
      </c>
      <c r="U3461" t="str">
        <f t="shared" si="491"/>
        <v>plays</v>
      </c>
      <c r="V3461">
        <f t="shared" si="492"/>
        <v>8</v>
      </c>
      <c r="W3461">
        <f t="shared" si="493"/>
        <v>13</v>
      </c>
    </row>
    <row r="3462" spans="1:23" ht="45" x14ac:dyDescent="0.25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f t="shared" si="494"/>
        <v>41866.318888888891</v>
      </c>
      <c r="K3462">
        <v>1406896752</v>
      </c>
      <c r="L3462" s="14">
        <f t="shared" si="486"/>
        <v>41852.318888888891</v>
      </c>
      <c r="M3462" s="13">
        <f t="shared" si="487"/>
        <v>2014</v>
      </c>
      <c r="N3462" t="b">
        <v>0</v>
      </c>
      <c r="O3462">
        <v>19</v>
      </c>
      <c r="P3462" t="b">
        <v>1</v>
      </c>
      <c r="Q3462" t="s">
        <v>8270</v>
      </c>
      <c r="R3462" s="6">
        <f t="shared" si="488"/>
        <v>0.9</v>
      </c>
      <c r="S3462" s="10">
        <f t="shared" si="489"/>
        <v>50</v>
      </c>
      <c r="T3462" t="str">
        <f t="shared" si="490"/>
        <v>theater/</v>
      </c>
      <c r="U3462" t="str">
        <f t="shared" si="491"/>
        <v>plays</v>
      </c>
      <c r="V3462">
        <f t="shared" si="492"/>
        <v>8</v>
      </c>
      <c r="W3462">
        <f t="shared" si="493"/>
        <v>13</v>
      </c>
    </row>
    <row r="3463" spans="1:23" ht="45" x14ac:dyDescent="0.25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f t="shared" si="494"/>
        <v>42671.916666666664</v>
      </c>
      <c r="K3463">
        <v>1475248279</v>
      </c>
      <c r="L3463" s="14">
        <f t="shared" si="486"/>
        <v>42643.424525462957</v>
      </c>
      <c r="M3463" s="13">
        <f t="shared" si="487"/>
        <v>2016</v>
      </c>
      <c r="N3463" t="b">
        <v>0</v>
      </c>
      <c r="O3463">
        <v>12</v>
      </c>
      <c r="P3463" t="b">
        <v>1</v>
      </c>
      <c r="Q3463" t="s">
        <v>8270</v>
      </c>
      <c r="R3463" s="6">
        <f t="shared" si="488"/>
        <v>0.39</v>
      </c>
      <c r="S3463" s="10">
        <f t="shared" si="489"/>
        <v>57.916666666666664</v>
      </c>
      <c r="T3463" t="str">
        <f t="shared" si="490"/>
        <v>theater/</v>
      </c>
      <c r="U3463" t="str">
        <f t="shared" si="491"/>
        <v>plays</v>
      </c>
      <c r="V3463">
        <f t="shared" si="492"/>
        <v>8</v>
      </c>
      <c r="W3463">
        <f t="shared" si="493"/>
        <v>13</v>
      </c>
    </row>
    <row r="3464" spans="1:23" ht="45" x14ac:dyDescent="0.25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f t="shared" si="494"/>
        <v>42195.541666666664</v>
      </c>
      <c r="K3464">
        <v>1435181628</v>
      </c>
      <c r="L3464" s="14">
        <f t="shared" si="486"/>
        <v>42179.690138888887</v>
      </c>
      <c r="M3464" s="13">
        <f t="shared" si="487"/>
        <v>2015</v>
      </c>
      <c r="N3464" t="b">
        <v>0</v>
      </c>
      <c r="O3464">
        <v>17</v>
      </c>
      <c r="P3464" t="b">
        <v>1</v>
      </c>
      <c r="Q3464" t="s">
        <v>8270</v>
      </c>
      <c r="R3464" s="6">
        <f t="shared" si="488"/>
        <v>1.02</v>
      </c>
      <c r="S3464" s="10">
        <f t="shared" si="489"/>
        <v>29.705882352941178</v>
      </c>
      <c r="T3464" t="str">
        <f t="shared" si="490"/>
        <v>theater/</v>
      </c>
      <c r="U3464" t="str">
        <f t="shared" si="491"/>
        <v>plays</v>
      </c>
      <c r="V3464">
        <f t="shared" si="492"/>
        <v>8</v>
      </c>
      <c r="W3464">
        <f t="shared" si="493"/>
        <v>13</v>
      </c>
    </row>
    <row r="3465" spans="1:23" ht="45" x14ac:dyDescent="0.25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f t="shared" si="494"/>
        <v>42653.957638888889</v>
      </c>
      <c r="K3465">
        <v>1472594585</v>
      </c>
      <c r="L3465" s="14">
        <f t="shared" si="486"/>
        <v>42612.710474537038</v>
      </c>
      <c r="M3465" s="13">
        <f t="shared" si="487"/>
        <v>2016</v>
      </c>
      <c r="N3465" t="b">
        <v>0</v>
      </c>
      <c r="O3465">
        <v>114</v>
      </c>
      <c r="P3465" t="b">
        <v>1</v>
      </c>
      <c r="Q3465" t="s">
        <v>8270</v>
      </c>
      <c r="R3465" s="6">
        <f t="shared" si="488"/>
        <v>3.3799999999999997E-2</v>
      </c>
      <c r="S3465" s="10">
        <f t="shared" si="489"/>
        <v>90.684210526315795</v>
      </c>
      <c r="T3465" t="str">
        <f t="shared" si="490"/>
        <v>theater/</v>
      </c>
      <c r="U3465" t="str">
        <f t="shared" si="491"/>
        <v>plays</v>
      </c>
      <c r="V3465">
        <f t="shared" si="492"/>
        <v>8</v>
      </c>
      <c r="W3465">
        <f t="shared" si="493"/>
        <v>13</v>
      </c>
    </row>
    <row r="3466" spans="1:23" ht="45" x14ac:dyDescent="0.25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f t="shared" si="494"/>
        <v>42604.921724537031</v>
      </c>
      <c r="K3466">
        <v>1469329637</v>
      </c>
      <c r="L3466" s="14">
        <f t="shared" si="486"/>
        <v>42574.921724537031</v>
      </c>
      <c r="M3466" s="13">
        <f t="shared" si="487"/>
        <v>2016</v>
      </c>
      <c r="N3466" t="b">
        <v>0</v>
      </c>
      <c r="O3466">
        <v>93</v>
      </c>
      <c r="P3466" t="b">
        <v>1</v>
      </c>
      <c r="Q3466" t="s">
        <v>8270</v>
      </c>
      <c r="R3466" s="6">
        <f t="shared" si="488"/>
        <v>2.3236000000000059E-2</v>
      </c>
      <c r="S3466" s="10">
        <f t="shared" si="489"/>
        <v>55.012688172043013</v>
      </c>
      <c r="T3466" t="str">
        <f t="shared" si="490"/>
        <v>theater/</v>
      </c>
      <c r="U3466" t="str">
        <f t="shared" si="491"/>
        <v>plays</v>
      </c>
      <c r="V3466">
        <f t="shared" si="492"/>
        <v>8</v>
      </c>
      <c r="W3466">
        <f t="shared" si="493"/>
        <v>13</v>
      </c>
    </row>
    <row r="3467" spans="1:23" ht="45" x14ac:dyDescent="0.25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f t="shared" si="494"/>
        <v>42225.458333333336</v>
      </c>
      <c r="K3467">
        <v>1436972472</v>
      </c>
      <c r="L3467" s="14">
        <f t="shared" si="486"/>
        <v>42200.417499999996</v>
      </c>
      <c r="M3467" s="13">
        <f t="shared" si="487"/>
        <v>2015</v>
      </c>
      <c r="N3467" t="b">
        <v>0</v>
      </c>
      <c r="O3467">
        <v>36</v>
      </c>
      <c r="P3467" t="b">
        <v>1</v>
      </c>
      <c r="Q3467" t="s">
        <v>8270</v>
      </c>
      <c r="R3467" s="6">
        <f t="shared" si="488"/>
        <v>0.03</v>
      </c>
      <c r="S3467" s="10">
        <f t="shared" si="489"/>
        <v>57.222222222222221</v>
      </c>
      <c r="T3467" t="str">
        <f t="shared" si="490"/>
        <v>theater/</v>
      </c>
      <c r="U3467" t="str">
        <f t="shared" si="491"/>
        <v>plays</v>
      </c>
      <c r="V3467">
        <f t="shared" si="492"/>
        <v>8</v>
      </c>
      <c r="W3467">
        <f t="shared" si="493"/>
        <v>13</v>
      </c>
    </row>
    <row r="3468" spans="1:23" ht="30" x14ac:dyDescent="0.25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f t="shared" si="494"/>
        <v>42479.769097222219</v>
      </c>
      <c r="K3468">
        <v>1455928050</v>
      </c>
      <c r="L3468" s="14">
        <f t="shared" si="486"/>
        <v>42419.810763888883</v>
      </c>
      <c r="M3468" s="13">
        <f t="shared" si="487"/>
        <v>2016</v>
      </c>
      <c r="N3468" t="b">
        <v>0</v>
      </c>
      <c r="O3468">
        <v>61</v>
      </c>
      <c r="P3468" t="b">
        <v>1</v>
      </c>
      <c r="Q3468" t="s">
        <v>8270</v>
      </c>
      <c r="R3468" s="6">
        <f t="shared" si="488"/>
        <v>0.27142857142857141</v>
      </c>
      <c r="S3468" s="10">
        <f t="shared" si="489"/>
        <v>72.950819672131146</v>
      </c>
      <c r="T3468" t="str">
        <f t="shared" si="490"/>
        <v>theater/</v>
      </c>
      <c r="U3468" t="str">
        <f t="shared" si="491"/>
        <v>plays</v>
      </c>
      <c r="V3468">
        <f t="shared" si="492"/>
        <v>8</v>
      </c>
      <c r="W3468">
        <f t="shared" si="493"/>
        <v>13</v>
      </c>
    </row>
    <row r="3469" spans="1:23" x14ac:dyDescent="0.25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f t="shared" si="494"/>
        <v>42083.421666666669</v>
      </c>
      <c r="K3469">
        <v>1424275632</v>
      </c>
      <c r="L3469" s="14">
        <f t="shared" si="486"/>
        <v>42053.463333333326</v>
      </c>
      <c r="M3469" s="13">
        <f t="shared" si="487"/>
        <v>2015</v>
      </c>
      <c r="N3469" t="b">
        <v>0</v>
      </c>
      <c r="O3469">
        <v>47</v>
      </c>
      <c r="P3469" t="b">
        <v>1</v>
      </c>
      <c r="Q3469" t="s">
        <v>8270</v>
      </c>
      <c r="R3469" s="6">
        <f t="shared" si="488"/>
        <v>0.01</v>
      </c>
      <c r="S3469" s="10">
        <f t="shared" si="489"/>
        <v>64.468085106382972</v>
      </c>
      <c r="T3469" t="str">
        <f t="shared" si="490"/>
        <v>theater/</v>
      </c>
      <c r="U3469" t="str">
        <f t="shared" si="491"/>
        <v>plays</v>
      </c>
      <c r="V3469">
        <f t="shared" si="492"/>
        <v>8</v>
      </c>
      <c r="W3469">
        <f t="shared" si="493"/>
        <v>13</v>
      </c>
    </row>
    <row r="3470" spans="1:23" ht="30" x14ac:dyDescent="0.25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f t="shared" si="494"/>
        <v>42633.916666666664</v>
      </c>
      <c r="K3470">
        <v>1471976529</v>
      </c>
      <c r="L3470" s="14">
        <f t="shared" si="486"/>
        <v>42605.55704861111</v>
      </c>
      <c r="M3470" s="13">
        <f t="shared" si="487"/>
        <v>2016</v>
      </c>
      <c r="N3470" t="b">
        <v>0</v>
      </c>
      <c r="O3470">
        <v>17</v>
      </c>
      <c r="P3470" t="b">
        <v>1</v>
      </c>
      <c r="Q3470" t="s">
        <v>8270</v>
      </c>
      <c r="R3470" s="6">
        <f t="shared" si="488"/>
        <v>0.21779999999999999</v>
      </c>
      <c r="S3470" s="10">
        <f t="shared" si="489"/>
        <v>716.35294117647061</v>
      </c>
      <c r="T3470" t="str">
        <f t="shared" si="490"/>
        <v>theater/</v>
      </c>
      <c r="U3470" t="str">
        <f t="shared" si="491"/>
        <v>plays</v>
      </c>
      <c r="V3470">
        <f t="shared" si="492"/>
        <v>8</v>
      </c>
      <c r="W3470">
        <f t="shared" si="493"/>
        <v>13</v>
      </c>
    </row>
    <row r="3471" spans="1:23" ht="45" x14ac:dyDescent="0.25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f t="shared" si="494"/>
        <v>42488.433391203704</v>
      </c>
      <c r="K3471">
        <v>1459265045</v>
      </c>
      <c r="L3471" s="14">
        <f t="shared" si="486"/>
        <v>42458.433391203704</v>
      </c>
      <c r="M3471" s="13">
        <f t="shared" si="487"/>
        <v>2016</v>
      </c>
      <c r="N3471" t="b">
        <v>0</v>
      </c>
      <c r="O3471">
        <v>63</v>
      </c>
      <c r="P3471" t="b">
        <v>1</v>
      </c>
      <c r="Q3471" t="s">
        <v>8270</v>
      </c>
      <c r="R3471" s="6">
        <f t="shared" si="488"/>
        <v>0.13392857142857142</v>
      </c>
      <c r="S3471" s="10">
        <f t="shared" si="489"/>
        <v>50.396825396825399</v>
      </c>
      <c r="T3471" t="str">
        <f t="shared" si="490"/>
        <v>theater/</v>
      </c>
      <c r="U3471" t="str">
        <f t="shared" si="491"/>
        <v>plays</v>
      </c>
      <c r="V3471">
        <f t="shared" si="492"/>
        <v>8</v>
      </c>
      <c r="W3471">
        <f t="shared" si="493"/>
        <v>13</v>
      </c>
    </row>
    <row r="3472" spans="1:23" ht="30" x14ac:dyDescent="0.25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f t="shared" si="494"/>
        <v>42566.693055555552</v>
      </c>
      <c r="K3472">
        <v>1465345902</v>
      </c>
      <c r="L3472" s="14">
        <f t="shared" si="486"/>
        <v>42528.813680555548</v>
      </c>
      <c r="M3472" s="13">
        <f t="shared" si="487"/>
        <v>2016</v>
      </c>
      <c r="N3472" t="b">
        <v>0</v>
      </c>
      <c r="O3472">
        <v>9</v>
      </c>
      <c r="P3472" t="b">
        <v>1</v>
      </c>
      <c r="Q3472" t="s">
        <v>8270</v>
      </c>
      <c r="R3472" s="6">
        <f t="shared" si="488"/>
        <v>0.5</v>
      </c>
      <c r="S3472" s="10">
        <f t="shared" si="489"/>
        <v>41.666666666666664</v>
      </c>
      <c r="T3472" t="str">
        <f t="shared" si="490"/>
        <v>theater/</v>
      </c>
      <c r="U3472" t="str">
        <f t="shared" si="491"/>
        <v>plays</v>
      </c>
      <c r="V3472">
        <f t="shared" si="492"/>
        <v>8</v>
      </c>
      <c r="W3472">
        <f t="shared" si="493"/>
        <v>13</v>
      </c>
    </row>
    <row r="3473" spans="1:23" ht="45" x14ac:dyDescent="0.25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f t="shared" si="494"/>
        <v>41882.625</v>
      </c>
      <c r="K3473">
        <v>1405971690</v>
      </c>
      <c r="L3473" s="14">
        <f t="shared" si="486"/>
        <v>41841.61215277778</v>
      </c>
      <c r="M3473" s="13">
        <f t="shared" si="487"/>
        <v>2014</v>
      </c>
      <c r="N3473" t="b">
        <v>0</v>
      </c>
      <c r="O3473">
        <v>30</v>
      </c>
      <c r="P3473" t="b">
        <v>1</v>
      </c>
      <c r="Q3473" t="s">
        <v>8270</v>
      </c>
      <c r="R3473" s="6">
        <f t="shared" si="488"/>
        <v>1.1459999999999999</v>
      </c>
      <c r="S3473" s="10">
        <f t="shared" si="489"/>
        <v>35.766666666666666</v>
      </c>
      <c r="T3473" t="str">
        <f t="shared" si="490"/>
        <v>theater/</v>
      </c>
      <c r="U3473" t="str">
        <f t="shared" si="491"/>
        <v>plays</v>
      </c>
      <c r="V3473">
        <f t="shared" si="492"/>
        <v>8</v>
      </c>
      <c r="W3473">
        <f t="shared" si="493"/>
        <v>13</v>
      </c>
    </row>
    <row r="3474" spans="1:23" ht="45" x14ac:dyDescent="0.25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f t="shared" si="494"/>
        <v>41949.040972222218</v>
      </c>
      <c r="K3474">
        <v>1413432331</v>
      </c>
      <c r="L3474" s="14">
        <f t="shared" si="486"/>
        <v>41927.962164351848</v>
      </c>
      <c r="M3474" s="13">
        <f t="shared" si="487"/>
        <v>2014</v>
      </c>
      <c r="N3474" t="b">
        <v>0</v>
      </c>
      <c r="O3474">
        <v>23</v>
      </c>
      <c r="P3474" t="b">
        <v>1</v>
      </c>
      <c r="Q3474" t="s">
        <v>8270</v>
      </c>
      <c r="R3474" s="6">
        <f t="shared" si="488"/>
        <v>2.0500000000000001E-2</v>
      </c>
      <c r="S3474" s="10">
        <f t="shared" si="489"/>
        <v>88.739130434782609</v>
      </c>
      <c r="T3474" t="str">
        <f t="shared" si="490"/>
        <v>theater/</v>
      </c>
      <c r="U3474" t="str">
        <f t="shared" si="491"/>
        <v>plays</v>
      </c>
      <c r="V3474">
        <f t="shared" si="492"/>
        <v>8</v>
      </c>
      <c r="W3474">
        <f t="shared" si="493"/>
        <v>13</v>
      </c>
    </row>
    <row r="3475" spans="1:23" ht="45" x14ac:dyDescent="0.25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f t="shared" si="494"/>
        <v>42083.643749999996</v>
      </c>
      <c r="K3475">
        <v>1425067296</v>
      </c>
      <c r="L3475" s="14">
        <f t="shared" si="486"/>
        <v>42062.626111111109</v>
      </c>
      <c r="M3475" s="13">
        <f t="shared" si="487"/>
        <v>2015</v>
      </c>
      <c r="N3475" t="b">
        <v>0</v>
      </c>
      <c r="O3475">
        <v>33</v>
      </c>
      <c r="P3475" t="b">
        <v>1</v>
      </c>
      <c r="Q3475" t="s">
        <v>8270</v>
      </c>
      <c r="R3475" s="6">
        <f t="shared" si="488"/>
        <v>0</v>
      </c>
      <c r="S3475" s="10">
        <f t="shared" si="489"/>
        <v>148.4848484848485</v>
      </c>
      <c r="T3475" t="str">
        <f t="shared" si="490"/>
        <v>theater/</v>
      </c>
      <c r="U3475" t="str">
        <f t="shared" si="491"/>
        <v>plays</v>
      </c>
      <c r="V3475">
        <f t="shared" si="492"/>
        <v>8</v>
      </c>
      <c r="W3475">
        <f t="shared" si="493"/>
        <v>13</v>
      </c>
    </row>
    <row r="3476" spans="1:23" ht="45" x14ac:dyDescent="0.25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f t="shared" si="494"/>
        <v>42571.293182870366</v>
      </c>
      <c r="K3476">
        <v>1466424131</v>
      </c>
      <c r="L3476" s="14">
        <f t="shared" si="486"/>
        <v>42541.293182870366</v>
      </c>
      <c r="M3476" s="13">
        <f t="shared" si="487"/>
        <v>2016</v>
      </c>
      <c r="N3476" t="b">
        <v>0</v>
      </c>
      <c r="O3476">
        <v>39</v>
      </c>
      <c r="P3476" t="b">
        <v>1</v>
      </c>
      <c r="Q3476" t="s">
        <v>8270</v>
      </c>
      <c r="R3476" s="6">
        <f t="shared" si="488"/>
        <v>0.01</v>
      </c>
      <c r="S3476" s="10">
        <f t="shared" si="489"/>
        <v>51.794871794871796</v>
      </c>
      <c r="T3476" t="str">
        <f t="shared" si="490"/>
        <v>theater/</v>
      </c>
      <c r="U3476" t="str">
        <f t="shared" si="491"/>
        <v>plays</v>
      </c>
      <c r="V3476">
        <f t="shared" si="492"/>
        <v>8</v>
      </c>
      <c r="W3476">
        <f t="shared" si="493"/>
        <v>13</v>
      </c>
    </row>
    <row r="3477" spans="1:23" ht="45" x14ac:dyDescent="0.25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f t="shared" si="494"/>
        <v>41945.791666666664</v>
      </c>
      <c r="K3477">
        <v>1412629704</v>
      </c>
      <c r="L3477" s="14">
        <f t="shared" si="486"/>
        <v>41918.672499999993</v>
      </c>
      <c r="M3477" s="13">
        <f t="shared" si="487"/>
        <v>2014</v>
      </c>
      <c r="N3477" t="b">
        <v>0</v>
      </c>
      <c r="O3477">
        <v>17</v>
      </c>
      <c r="P3477" t="b">
        <v>1</v>
      </c>
      <c r="Q3477" t="s">
        <v>8270</v>
      </c>
      <c r="R3477" s="6">
        <f t="shared" si="488"/>
        <v>0.13333333333333333</v>
      </c>
      <c r="S3477" s="10">
        <f t="shared" si="489"/>
        <v>20</v>
      </c>
      <c r="T3477" t="str">
        <f t="shared" si="490"/>
        <v>theater/</v>
      </c>
      <c r="U3477" t="str">
        <f t="shared" si="491"/>
        <v>plays</v>
      </c>
      <c r="V3477">
        <f t="shared" si="492"/>
        <v>8</v>
      </c>
      <c r="W3477">
        <f t="shared" si="493"/>
        <v>13</v>
      </c>
    </row>
    <row r="3478" spans="1:23" ht="45" x14ac:dyDescent="0.25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f t="shared" si="494"/>
        <v>41938.916666666664</v>
      </c>
      <c r="K3478">
        <v>1412836990</v>
      </c>
      <c r="L3478" s="14">
        <f t="shared" si="486"/>
        <v>41921.071643518517</v>
      </c>
      <c r="M3478" s="13">
        <f t="shared" si="487"/>
        <v>2014</v>
      </c>
      <c r="N3478" t="b">
        <v>0</v>
      </c>
      <c r="O3478">
        <v>6</v>
      </c>
      <c r="P3478" t="b">
        <v>1</v>
      </c>
      <c r="Q3478" t="s">
        <v>8270</v>
      </c>
      <c r="R3478" s="6">
        <f t="shared" si="488"/>
        <v>0.04</v>
      </c>
      <c r="S3478" s="10">
        <f t="shared" si="489"/>
        <v>52</v>
      </c>
      <c r="T3478" t="str">
        <f t="shared" si="490"/>
        <v>theater/</v>
      </c>
      <c r="U3478" t="str">
        <f t="shared" si="491"/>
        <v>plays</v>
      </c>
      <c r="V3478">
        <f t="shared" si="492"/>
        <v>8</v>
      </c>
      <c r="W3478">
        <f t="shared" si="493"/>
        <v>13</v>
      </c>
    </row>
    <row r="3479" spans="1:23" ht="45" x14ac:dyDescent="0.25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f t="shared" si="494"/>
        <v>42140.916666666664</v>
      </c>
      <c r="K3479">
        <v>1430761243</v>
      </c>
      <c r="L3479" s="14">
        <f t="shared" si="486"/>
        <v>42128.528275462959</v>
      </c>
      <c r="M3479" s="13">
        <f t="shared" si="487"/>
        <v>2015</v>
      </c>
      <c r="N3479" t="b">
        <v>0</v>
      </c>
      <c r="O3479">
        <v>39</v>
      </c>
      <c r="P3479" t="b">
        <v>1</v>
      </c>
      <c r="Q3479" t="s">
        <v>8270</v>
      </c>
      <c r="R3479" s="6">
        <f t="shared" si="488"/>
        <v>0.15333333333333332</v>
      </c>
      <c r="S3479" s="10">
        <f t="shared" si="489"/>
        <v>53.230769230769234</v>
      </c>
      <c r="T3479" t="str">
        <f t="shared" si="490"/>
        <v>theater/</v>
      </c>
      <c r="U3479" t="str">
        <f t="shared" si="491"/>
        <v>plays</v>
      </c>
      <c r="V3479">
        <f t="shared" si="492"/>
        <v>8</v>
      </c>
      <c r="W3479">
        <f t="shared" si="493"/>
        <v>13</v>
      </c>
    </row>
    <row r="3480" spans="1:23" ht="45" x14ac:dyDescent="0.25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f t="shared" si="494"/>
        <v>42079.666666666664</v>
      </c>
      <c r="K3480">
        <v>1424296822</v>
      </c>
      <c r="L3480" s="14">
        <f t="shared" si="486"/>
        <v>42053.708587962959</v>
      </c>
      <c r="M3480" s="13">
        <f t="shared" si="487"/>
        <v>2015</v>
      </c>
      <c r="N3480" t="b">
        <v>0</v>
      </c>
      <c r="O3480">
        <v>57</v>
      </c>
      <c r="P3480" t="b">
        <v>1</v>
      </c>
      <c r="Q3480" t="s">
        <v>8270</v>
      </c>
      <c r="R3480" s="6">
        <f t="shared" si="488"/>
        <v>0.1285</v>
      </c>
      <c r="S3480" s="10">
        <f t="shared" si="489"/>
        <v>39.596491228070178</v>
      </c>
      <c r="T3480" t="str">
        <f t="shared" si="490"/>
        <v>theater/</v>
      </c>
      <c r="U3480" t="str">
        <f t="shared" si="491"/>
        <v>plays</v>
      </c>
      <c r="V3480">
        <f t="shared" si="492"/>
        <v>8</v>
      </c>
      <c r="W3480">
        <f t="shared" si="493"/>
        <v>13</v>
      </c>
    </row>
    <row r="3481" spans="1:23" ht="45" x14ac:dyDescent="0.25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f t="shared" si="494"/>
        <v>41811.64675925926</v>
      </c>
      <c r="K3481">
        <v>1400790680</v>
      </c>
      <c r="L3481" s="14">
        <f t="shared" si="486"/>
        <v>41781.64675925926</v>
      </c>
      <c r="M3481" s="13">
        <f t="shared" si="487"/>
        <v>2014</v>
      </c>
      <c r="N3481" t="b">
        <v>0</v>
      </c>
      <c r="O3481">
        <v>56</v>
      </c>
      <c r="P3481" t="b">
        <v>1</v>
      </c>
      <c r="Q3481" t="s">
        <v>8270</v>
      </c>
      <c r="R3481" s="6">
        <f t="shared" si="488"/>
        <v>0.27866666666666667</v>
      </c>
      <c r="S3481" s="10">
        <f t="shared" si="489"/>
        <v>34.25</v>
      </c>
      <c r="T3481" t="str">
        <f t="shared" si="490"/>
        <v>theater/</v>
      </c>
      <c r="U3481" t="str">
        <f t="shared" si="491"/>
        <v>plays</v>
      </c>
      <c r="V3481">
        <f t="shared" si="492"/>
        <v>8</v>
      </c>
      <c r="W3481">
        <f t="shared" si="493"/>
        <v>13</v>
      </c>
    </row>
    <row r="3482" spans="1:23" ht="45" x14ac:dyDescent="0.25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f t="shared" si="494"/>
        <v>42195.666666666664</v>
      </c>
      <c r="K3482">
        <v>1434440227</v>
      </c>
      <c r="L3482" s="14">
        <f t="shared" si="486"/>
        <v>42171.109108796292</v>
      </c>
      <c r="M3482" s="13">
        <f t="shared" si="487"/>
        <v>2015</v>
      </c>
      <c r="N3482" t="b">
        <v>0</v>
      </c>
      <c r="O3482">
        <v>13</v>
      </c>
      <c r="P3482" t="b">
        <v>1</v>
      </c>
      <c r="Q3482" t="s">
        <v>8270</v>
      </c>
      <c r="R3482" s="6">
        <f t="shared" si="488"/>
        <v>0.42666666666666669</v>
      </c>
      <c r="S3482" s="10">
        <f t="shared" si="489"/>
        <v>164.61538461538461</v>
      </c>
      <c r="T3482" t="str">
        <f t="shared" si="490"/>
        <v>theater/</v>
      </c>
      <c r="U3482" t="str">
        <f t="shared" si="491"/>
        <v>plays</v>
      </c>
      <c r="V3482">
        <f t="shared" si="492"/>
        <v>8</v>
      </c>
      <c r="W3482">
        <f t="shared" si="493"/>
        <v>13</v>
      </c>
    </row>
    <row r="3483" spans="1:23" ht="45" x14ac:dyDescent="0.25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f t="shared" si="494"/>
        <v>42006.039212962962</v>
      </c>
      <c r="K3483">
        <v>1418709388</v>
      </c>
      <c r="L3483" s="14">
        <f t="shared" si="486"/>
        <v>41989.039212962962</v>
      </c>
      <c r="M3483" s="13">
        <f t="shared" si="487"/>
        <v>2014</v>
      </c>
      <c r="N3483" t="b">
        <v>0</v>
      </c>
      <c r="O3483">
        <v>95</v>
      </c>
      <c r="P3483" t="b">
        <v>1</v>
      </c>
      <c r="Q3483" t="s">
        <v>8270</v>
      </c>
      <c r="R3483" s="6">
        <f t="shared" si="488"/>
        <v>0.188</v>
      </c>
      <c r="S3483" s="10">
        <f t="shared" si="489"/>
        <v>125.05263157894737</v>
      </c>
      <c r="T3483" t="str">
        <f t="shared" si="490"/>
        <v>theater/</v>
      </c>
      <c r="U3483" t="str">
        <f t="shared" si="491"/>
        <v>plays</v>
      </c>
      <c r="V3483">
        <f t="shared" si="492"/>
        <v>8</v>
      </c>
      <c r="W3483">
        <f t="shared" si="493"/>
        <v>13</v>
      </c>
    </row>
    <row r="3484" spans="1:23" ht="45" x14ac:dyDescent="0.25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f t="shared" si="494"/>
        <v>41826.563263888886</v>
      </c>
      <c r="K3484">
        <v>1402079466</v>
      </c>
      <c r="L3484" s="14">
        <f t="shared" si="486"/>
        <v>41796.563263888886</v>
      </c>
      <c r="M3484" s="13">
        <f t="shared" si="487"/>
        <v>2014</v>
      </c>
      <c r="N3484" t="b">
        <v>0</v>
      </c>
      <c r="O3484">
        <v>80</v>
      </c>
      <c r="P3484" t="b">
        <v>1</v>
      </c>
      <c r="Q3484" t="s">
        <v>8270</v>
      </c>
      <c r="R3484" s="6">
        <f t="shared" si="488"/>
        <v>0.38333333333333336</v>
      </c>
      <c r="S3484" s="10">
        <f t="shared" si="489"/>
        <v>51.875</v>
      </c>
      <c r="T3484" t="str">
        <f t="shared" si="490"/>
        <v>theater/</v>
      </c>
      <c r="U3484" t="str">
        <f t="shared" si="491"/>
        <v>plays</v>
      </c>
      <c r="V3484">
        <f t="shared" si="492"/>
        <v>8</v>
      </c>
      <c r="W3484">
        <f t="shared" si="493"/>
        <v>13</v>
      </c>
    </row>
    <row r="3485" spans="1:23" ht="45" x14ac:dyDescent="0.25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f t="shared" si="494"/>
        <v>41823.460428240738</v>
      </c>
      <c r="K3485">
        <v>1401811381</v>
      </c>
      <c r="L3485" s="14">
        <f t="shared" si="486"/>
        <v>41793.460428240738</v>
      </c>
      <c r="M3485" s="13">
        <f t="shared" si="487"/>
        <v>2014</v>
      </c>
      <c r="N3485" t="b">
        <v>0</v>
      </c>
      <c r="O3485">
        <v>133</v>
      </c>
      <c r="P3485" t="b">
        <v>1</v>
      </c>
      <c r="Q3485" t="s">
        <v>8270</v>
      </c>
      <c r="R3485" s="6">
        <f t="shared" si="488"/>
        <v>0.59940298507462686</v>
      </c>
      <c r="S3485" s="10">
        <f t="shared" si="489"/>
        <v>40.285714285714285</v>
      </c>
      <c r="T3485" t="str">
        <f t="shared" si="490"/>
        <v>theater/</v>
      </c>
      <c r="U3485" t="str">
        <f t="shared" si="491"/>
        <v>plays</v>
      </c>
      <c r="V3485">
        <f t="shared" si="492"/>
        <v>8</v>
      </c>
      <c r="W3485">
        <f t="shared" si="493"/>
        <v>13</v>
      </c>
    </row>
    <row r="3486" spans="1:23" ht="45" x14ac:dyDescent="0.25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f t="shared" si="494"/>
        <v>42536.552071759252</v>
      </c>
      <c r="K3486">
        <v>1463422499</v>
      </c>
      <c r="L3486" s="14">
        <f t="shared" si="486"/>
        <v>42506.552071759252</v>
      </c>
      <c r="M3486" s="13">
        <f t="shared" si="487"/>
        <v>2016</v>
      </c>
      <c r="N3486" t="b">
        <v>0</v>
      </c>
      <c r="O3486">
        <v>44</v>
      </c>
      <c r="P3486" t="b">
        <v>1</v>
      </c>
      <c r="Q3486" t="s">
        <v>8270</v>
      </c>
      <c r="R3486" s="6">
        <f t="shared" si="488"/>
        <v>0.1424</v>
      </c>
      <c r="S3486" s="10">
        <f t="shared" si="489"/>
        <v>64.909090909090907</v>
      </c>
      <c r="T3486" t="str">
        <f t="shared" si="490"/>
        <v>theater/</v>
      </c>
      <c r="U3486" t="str">
        <f t="shared" si="491"/>
        <v>plays</v>
      </c>
      <c r="V3486">
        <f t="shared" si="492"/>
        <v>8</v>
      </c>
      <c r="W3486">
        <f t="shared" si="493"/>
        <v>13</v>
      </c>
    </row>
    <row r="3487" spans="1:23" ht="45" x14ac:dyDescent="0.25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f t="shared" si="494"/>
        <v>42402.484722222223</v>
      </c>
      <c r="K3487">
        <v>1451839080</v>
      </c>
      <c r="L3487" s="14">
        <f t="shared" si="486"/>
        <v>42372.484722222223</v>
      </c>
      <c r="M3487" s="13">
        <f t="shared" si="487"/>
        <v>2016</v>
      </c>
      <c r="N3487" t="b">
        <v>0</v>
      </c>
      <c r="O3487">
        <v>30</v>
      </c>
      <c r="P3487" t="b">
        <v>1</v>
      </c>
      <c r="Q3487" t="s">
        <v>8270</v>
      </c>
      <c r="R3487" s="6">
        <f t="shared" si="488"/>
        <v>6.0606060606060606E-3</v>
      </c>
      <c r="S3487" s="10">
        <f t="shared" si="489"/>
        <v>55.333333333333336</v>
      </c>
      <c r="T3487" t="str">
        <f t="shared" si="490"/>
        <v>theater/</v>
      </c>
      <c r="U3487" t="str">
        <f t="shared" si="491"/>
        <v>plays</v>
      </c>
      <c r="V3487">
        <f t="shared" si="492"/>
        <v>8</v>
      </c>
      <c r="W3487">
        <f t="shared" si="493"/>
        <v>13</v>
      </c>
    </row>
    <row r="3488" spans="1:23" ht="45" x14ac:dyDescent="0.25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f t="shared" si="494"/>
        <v>42158.082638888889</v>
      </c>
      <c r="K3488">
        <v>1430600401</v>
      </c>
      <c r="L3488" s="14">
        <f t="shared" si="486"/>
        <v>42126.666678240734</v>
      </c>
      <c r="M3488" s="13">
        <f t="shared" si="487"/>
        <v>2015</v>
      </c>
      <c r="N3488" t="b">
        <v>0</v>
      </c>
      <c r="O3488">
        <v>56</v>
      </c>
      <c r="P3488" t="b">
        <v>1</v>
      </c>
      <c r="Q3488" t="s">
        <v>8270</v>
      </c>
      <c r="R3488" s="6">
        <f t="shared" si="488"/>
        <v>0.55200000000000005</v>
      </c>
      <c r="S3488" s="10">
        <f t="shared" si="489"/>
        <v>83.142857142857139</v>
      </c>
      <c r="T3488" t="str">
        <f t="shared" si="490"/>
        <v>theater/</v>
      </c>
      <c r="U3488" t="str">
        <f t="shared" si="491"/>
        <v>plays</v>
      </c>
      <c r="V3488">
        <f t="shared" si="492"/>
        <v>8</v>
      </c>
      <c r="W3488">
        <f t="shared" si="493"/>
        <v>13</v>
      </c>
    </row>
    <row r="3489" spans="1:23" ht="45" x14ac:dyDescent="0.25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f t="shared" si="494"/>
        <v>42179.732083333329</v>
      </c>
      <c r="K3489">
        <v>1432593252</v>
      </c>
      <c r="L3489" s="14">
        <f t="shared" si="486"/>
        <v>42149.732083333329</v>
      </c>
      <c r="M3489" s="13">
        <f t="shared" si="487"/>
        <v>2015</v>
      </c>
      <c r="N3489" t="b">
        <v>0</v>
      </c>
      <c r="O3489">
        <v>66</v>
      </c>
      <c r="P3489" t="b">
        <v>1</v>
      </c>
      <c r="Q3489" t="s">
        <v>8270</v>
      </c>
      <c r="R3489" s="6">
        <f t="shared" si="488"/>
        <v>0.27750000000000002</v>
      </c>
      <c r="S3489" s="10">
        <f t="shared" si="489"/>
        <v>38.712121212121211</v>
      </c>
      <c r="T3489" t="str">
        <f t="shared" si="490"/>
        <v>theater/</v>
      </c>
      <c r="U3489" t="str">
        <f t="shared" si="491"/>
        <v>plays</v>
      </c>
      <c r="V3489">
        <f t="shared" si="492"/>
        <v>8</v>
      </c>
      <c r="W3489">
        <f t="shared" si="493"/>
        <v>13</v>
      </c>
    </row>
    <row r="3490" spans="1:23" ht="45" x14ac:dyDescent="0.25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f t="shared" si="494"/>
        <v>42111.458333333336</v>
      </c>
      <c r="K3490">
        <v>1427221560</v>
      </c>
      <c r="L3490" s="14">
        <f t="shared" si="486"/>
        <v>42087.55972222222</v>
      </c>
      <c r="M3490" s="13">
        <f t="shared" si="487"/>
        <v>2015</v>
      </c>
      <c r="N3490" t="b">
        <v>0</v>
      </c>
      <c r="O3490">
        <v>29</v>
      </c>
      <c r="P3490" t="b">
        <v>1</v>
      </c>
      <c r="Q3490" t="s">
        <v>8270</v>
      </c>
      <c r="R3490" s="6">
        <f t="shared" si="488"/>
        <v>0.21199999999999999</v>
      </c>
      <c r="S3490" s="10">
        <f t="shared" si="489"/>
        <v>125.37931034482759</v>
      </c>
      <c r="T3490" t="str">
        <f t="shared" si="490"/>
        <v>theater/</v>
      </c>
      <c r="U3490" t="str">
        <f t="shared" si="491"/>
        <v>plays</v>
      </c>
      <c r="V3490">
        <f t="shared" si="492"/>
        <v>8</v>
      </c>
      <c r="W3490">
        <f t="shared" si="493"/>
        <v>13</v>
      </c>
    </row>
    <row r="3491" spans="1:23" ht="45" x14ac:dyDescent="0.25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f t="shared" si="494"/>
        <v>41783.666666666664</v>
      </c>
      <c r="K3491">
        <v>1398352531</v>
      </c>
      <c r="L3491" s="14">
        <f t="shared" si="486"/>
        <v>41753.427442129629</v>
      </c>
      <c r="M3491" s="13">
        <f t="shared" si="487"/>
        <v>2014</v>
      </c>
      <c r="N3491" t="b">
        <v>0</v>
      </c>
      <c r="O3491">
        <v>72</v>
      </c>
      <c r="P3491" t="b">
        <v>1</v>
      </c>
      <c r="Q3491" t="s">
        <v>8270</v>
      </c>
      <c r="R3491" s="6">
        <f t="shared" si="488"/>
        <v>0.127</v>
      </c>
      <c r="S3491" s="10">
        <f t="shared" si="489"/>
        <v>78.263888888888886</v>
      </c>
      <c r="T3491" t="str">
        <f t="shared" si="490"/>
        <v>theater/</v>
      </c>
      <c r="U3491" t="str">
        <f t="shared" si="491"/>
        <v>plays</v>
      </c>
      <c r="V3491">
        <f t="shared" si="492"/>
        <v>8</v>
      </c>
      <c r="W3491">
        <f t="shared" si="493"/>
        <v>13</v>
      </c>
    </row>
    <row r="3492" spans="1:23" ht="45" x14ac:dyDescent="0.25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f t="shared" si="494"/>
        <v>42473.594027777777</v>
      </c>
      <c r="K3492">
        <v>1457982924</v>
      </c>
      <c r="L3492" s="14">
        <f t="shared" si="486"/>
        <v>42443.594027777777</v>
      </c>
      <c r="M3492" s="13">
        <f t="shared" si="487"/>
        <v>2016</v>
      </c>
      <c r="N3492" t="b">
        <v>0</v>
      </c>
      <c r="O3492">
        <v>27</v>
      </c>
      <c r="P3492" t="b">
        <v>1</v>
      </c>
      <c r="Q3492" t="s">
        <v>8270</v>
      </c>
      <c r="R3492" s="6">
        <f t="shared" si="488"/>
        <v>0.27500000000000002</v>
      </c>
      <c r="S3492" s="10">
        <f t="shared" si="489"/>
        <v>47.222222222222221</v>
      </c>
      <c r="T3492" t="str">
        <f t="shared" si="490"/>
        <v>theater/</v>
      </c>
      <c r="U3492" t="str">
        <f t="shared" si="491"/>
        <v>plays</v>
      </c>
      <c r="V3492">
        <f t="shared" si="492"/>
        <v>8</v>
      </c>
      <c r="W3492">
        <f t="shared" si="493"/>
        <v>13</v>
      </c>
    </row>
    <row r="3493" spans="1:23" ht="45" x14ac:dyDescent="0.25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f t="shared" si="494"/>
        <v>42142.041481481479</v>
      </c>
      <c r="K3493">
        <v>1430114384</v>
      </c>
      <c r="L3493" s="14">
        <f t="shared" si="486"/>
        <v>42121.041481481479</v>
      </c>
      <c r="M3493" s="13">
        <f t="shared" si="487"/>
        <v>2015</v>
      </c>
      <c r="N3493" t="b">
        <v>0</v>
      </c>
      <c r="O3493">
        <v>10</v>
      </c>
      <c r="P3493" t="b">
        <v>1</v>
      </c>
      <c r="Q3493" t="s">
        <v>8270</v>
      </c>
      <c r="R3493" s="6">
        <f t="shared" si="488"/>
        <v>0.58199999999999996</v>
      </c>
      <c r="S3493" s="10">
        <f t="shared" si="489"/>
        <v>79.099999999999994</v>
      </c>
      <c r="T3493" t="str">
        <f t="shared" si="490"/>
        <v>theater/</v>
      </c>
      <c r="U3493" t="str">
        <f t="shared" si="491"/>
        <v>plays</v>
      </c>
      <c r="V3493">
        <f t="shared" si="492"/>
        <v>8</v>
      </c>
      <c r="W3493">
        <f t="shared" si="493"/>
        <v>13</v>
      </c>
    </row>
    <row r="3494" spans="1:23" ht="45" x14ac:dyDescent="0.25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f t="shared" si="494"/>
        <v>42302.800891203697</v>
      </c>
      <c r="K3494">
        <v>1442794397</v>
      </c>
      <c r="L3494" s="14">
        <f t="shared" si="486"/>
        <v>42267.800891203697</v>
      </c>
      <c r="M3494" s="13">
        <f t="shared" si="487"/>
        <v>2015</v>
      </c>
      <c r="N3494" t="b">
        <v>0</v>
      </c>
      <c r="O3494">
        <v>35</v>
      </c>
      <c r="P3494" t="b">
        <v>1</v>
      </c>
      <c r="Q3494" t="s">
        <v>8270</v>
      </c>
      <c r="R3494" s="6">
        <f t="shared" si="488"/>
        <v>5.2689473684210474E-2</v>
      </c>
      <c r="S3494" s="10">
        <f t="shared" si="489"/>
        <v>114.29199999999999</v>
      </c>
      <c r="T3494" t="str">
        <f t="shared" si="490"/>
        <v>theater/</v>
      </c>
      <c r="U3494" t="str">
        <f t="shared" si="491"/>
        <v>plays</v>
      </c>
      <c r="V3494">
        <f t="shared" si="492"/>
        <v>8</v>
      </c>
      <c r="W3494">
        <f t="shared" si="493"/>
        <v>13</v>
      </c>
    </row>
    <row r="3495" spans="1:23" ht="45" x14ac:dyDescent="0.25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f t="shared" si="494"/>
        <v>41868.007638888885</v>
      </c>
      <c r="K3495">
        <v>1406580436</v>
      </c>
      <c r="L3495" s="14">
        <f t="shared" si="486"/>
        <v>41848.657824074071</v>
      </c>
      <c r="M3495" s="13">
        <f t="shared" si="487"/>
        <v>2014</v>
      </c>
      <c r="N3495" t="b">
        <v>0</v>
      </c>
      <c r="O3495">
        <v>29</v>
      </c>
      <c r="P3495" t="b">
        <v>1</v>
      </c>
      <c r="Q3495" t="s">
        <v>8270</v>
      </c>
      <c r="R3495" s="6">
        <f t="shared" si="488"/>
        <v>0</v>
      </c>
      <c r="S3495" s="10">
        <f t="shared" si="489"/>
        <v>51.724137931034484</v>
      </c>
      <c r="T3495" t="str">
        <f t="shared" si="490"/>
        <v>theater/</v>
      </c>
      <c r="U3495" t="str">
        <f t="shared" si="491"/>
        <v>plays</v>
      </c>
      <c r="V3495">
        <f t="shared" si="492"/>
        <v>8</v>
      </c>
      <c r="W3495">
        <f t="shared" si="493"/>
        <v>13</v>
      </c>
    </row>
    <row r="3496" spans="1:23" ht="45" x14ac:dyDescent="0.25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f t="shared" si="494"/>
        <v>42700.041666666664</v>
      </c>
      <c r="K3496">
        <v>1479186575</v>
      </c>
      <c r="L3496" s="14">
        <f t="shared" si="486"/>
        <v>42689.006655092591</v>
      </c>
      <c r="M3496" s="13">
        <f t="shared" si="487"/>
        <v>2016</v>
      </c>
      <c r="N3496" t="b">
        <v>0</v>
      </c>
      <c r="O3496">
        <v>13</v>
      </c>
      <c r="P3496" t="b">
        <v>1</v>
      </c>
      <c r="Q3496" t="s">
        <v>8270</v>
      </c>
      <c r="R3496" s="6">
        <f t="shared" si="488"/>
        <v>0</v>
      </c>
      <c r="S3496" s="10">
        <f t="shared" si="489"/>
        <v>30.76923076923077</v>
      </c>
      <c r="T3496" t="str">
        <f t="shared" si="490"/>
        <v>theater/</v>
      </c>
      <c r="U3496" t="str">
        <f t="shared" si="491"/>
        <v>plays</v>
      </c>
      <c r="V3496">
        <f t="shared" si="492"/>
        <v>8</v>
      </c>
      <c r="W3496">
        <f t="shared" si="493"/>
        <v>13</v>
      </c>
    </row>
    <row r="3497" spans="1:23" ht="45" x14ac:dyDescent="0.25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f t="shared" si="494"/>
        <v>41944.512499999997</v>
      </c>
      <c r="K3497">
        <v>1412360309</v>
      </c>
      <c r="L3497" s="14">
        <f t="shared" si="486"/>
        <v>41915.554502314808</v>
      </c>
      <c r="M3497" s="13">
        <f t="shared" si="487"/>
        <v>2014</v>
      </c>
      <c r="N3497" t="b">
        <v>0</v>
      </c>
      <c r="O3497">
        <v>72</v>
      </c>
      <c r="P3497" t="b">
        <v>1</v>
      </c>
      <c r="Q3497" t="s">
        <v>8270</v>
      </c>
      <c r="R3497" s="6">
        <f t="shared" si="488"/>
        <v>6.8599999999999994E-2</v>
      </c>
      <c r="S3497" s="10">
        <f t="shared" si="489"/>
        <v>74.208333333333329</v>
      </c>
      <c r="T3497" t="str">
        <f t="shared" si="490"/>
        <v>theater/</v>
      </c>
      <c r="U3497" t="str">
        <f t="shared" si="491"/>
        <v>plays</v>
      </c>
      <c r="V3497">
        <f t="shared" si="492"/>
        <v>8</v>
      </c>
      <c r="W3497">
        <f t="shared" si="493"/>
        <v>13</v>
      </c>
    </row>
    <row r="3498" spans="1:23" ht="45" x14ac:dyDescent="0.25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f t="shared" si="494"/>
        <v>42624.638495370367</v>
      </c>
      <c r="K3498">
        <v>1470169166</v>
      </c>
      <c r="L3498" s="14">
        <f t="shared" si="486"/>
        <v>42584.638495370367</v>
      </c>
      <c r="M3498" s="13">
        <f t="shared" si="487"/>
        <v>2016</v>
      </c>
      <c r="N3498" t="b">
        <v>0</v>
      </c>
      <c r="O3498">
        <v>78</v>
      </c>
      <c r="P3498" t="b">
        <v>1</v>
      </c>
      <c r="Q3498" t="s">
        <v>8270</v>
      </c>
      <c r="R3498" s="6">
        <f t="shared" si="488"/>
        <v>0.24399999999999999</v>
      </c>
      <c r="S3498" s="10">
        <f t="shared" si="489"/>
        <v>47.846153846153847</v>
      </c>
      <c r="T3498" t="str">
        <f t="shared" si="490"/>
        <v>theater/</v>
      </c>
      <c r="U3498" t="str">
        <f t="shared" si="491"/>
        <v>plays</v>
      </c>
      <c r="V3498">
        <f t="shared" si="492"/>
        <v>8</v>
      </c>
      <c r="W3498">
        <f t="shared" si="493"/>
        <v>13</v>
      </c>
    </row>
    <row r="3499" spans="1:23" ht="45" x14ac:dyDescent="0.25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f t="shared" si="494"/>
        <v>42523.708333333336</v>
      </c>
      <c r="K3499">
        <v>1463852904</v>
      </c>
      <c r="L3499" s="14">
        <f t="shared" si="486"/>
        <v>42511.53361111111</v>
      </c>
      <c r="M3499" s="13">
        <f t="shared" si="487"/>
        <v>2016</v>
      </c>
      <c r="N3499" t="b">
        <v>0</v>
      </c>
      <c r="O3499">
        <v>49</v>
      </c>
      <c r="P3499" t="b">
        <v>1</v>
      </c>
      <c r="Q3499" t="s">
        <v>8270</v>
      </c>
      <c r="R3499" s="6">
        <f t="shared" si="488"/>
        <v>8.7040618955512572E-2</v>
      </c>
      <c r="S3499" s="10">
        <f t="shared" si="489"/>
        <v>34.408163265306122</v>
      </c>
      <c r="T3499" t="str">
        <f t="shared" si="490"/>
        <v>theater/</v>
      </c>
      <c r="U3499" t="str">
        <f t="shared" si="491"/>
        <v>plays</v>
      </c>
      <c r="V3499">
        <f t="shared" si="492"/>
        <v>8</v>
      </c>
      <c r="W3499">
        <f t="shared" si="493"/>
        <v>13</v>
      </c>
    </row>
    <row r="3500" spans="1:23" ht="45" x14ac:dyDescent="0.25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f t="shared" si="494"/>
        <v>42518.697222222218</v>
      </c>
      <c r="K3500">
        <v>1459309704</v>
      </c>
      <c r="L3500" s="14">
        <f t="shared" si="486"/>
        <v>42458.950277777774</v>
      </c>
      <c r="M3500" s="13">
        <f t="shared" si="487"/>
        <v>2016</v>
      </c>
      <c r="N3500" t="b">
        <v>0</v>
      </c>
      <c r="O3500">
        <v>42</v>
      </c>
      <c r="P3500" t="b">
        <v>1</v>
      </c>
      <c r="Q3500" t="s">
        <v>8270</v>
      </c>
      <c r="R3500" s="6">
        <f t="shared" si="488"/>
        <v>2.4242424242424242E-2</v>
      </c>
      <c r="S3500" s="10">
        <f t="shared" si="489"/>
        <v>40.238095238095241</v>
      </c>
      <c r="T3500" t="str">
        <f t="shared" si="490"/>
        <v>theater/</v>
      </c>
      <c r="U3500" t="str">
        <f t="shared" si="491"/>
        <v>plays</v>
      </c>
      <c r="V3500">
        <f t="shared" si="492"/>
        <v>8</v>
      </c>
      <c r="W3500">
        <f t="shared" si="493"/>
        <v>13</v>
      </c>
    </row>
    <row r="3501" spans="1:23" ht="45" x14ac:dyDescent="0.25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f t="shared" si="494"/>
        <v>42186.082638888889</v>
      </c>
      <c r="K3501">
        <v>1431046325</v>
      </c>
      <c r="L3501" s="14">
        <f t="shared" si="486"/>
        <v>42131.827835648146</v>
      </c>
      <c r="M3501" s="13">
        <f t="shared" si="487"/>
        <v>2015</v>
      </c>
      <c r="N3501" t="b">
        <v>0</v>
      </c>
      <c r="O3501">
        <v>35</v>
      </c>
      <c r="P3501" t="b">
        <v>1</v>
      </c>
      <c r="Q3501" t="s">
        <v>8270</v>
      </c>
      <c r="R3501" s="6">
        <f t="shared" si="488"/>
        <v>5.5E-2</v>
      </c>
      <c r="S3501" s="10">
        <f t="shared" si="489"/>
        <v>60.285714285714285</v>
      </c>
      <c r="T3501" t="str">
        <f t="shared" si="490"/>
        <v>theater/</v>
      </c>
      <c r="U3501" t="str">
        <f t="shared" si="491"/>
        <v>plays</v>
      </c>
      <c r="V3501">
        <f t="shared" si="492"/>
        <v>8</v>
      </c>
      <c r="W3501">
        <f t="shared" si="493"/>
        <v>13</v>
      </c>
    </row>
    <row r="3502" spans="1:23" ht="45" x14ac:dyDescent="0.25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f t="shared" si="494"/>
        <v>42435.999305555553</v>
      </c>
      <c r="K3502">
        <v>1455919438</v>
      </c>
      <c r="L3502" s="14">
        <f t="shared" si="486"/>
        <v>42419.711087962962</v>
      </c>
      <c r="M3502" s="13">
        <f t="shared" si="487"/>
        <v>2016</v>
      </c>
      <c r="N3502" t="b">
        <v>0</v>
      </c>
      <c r="O3502">
        <v>42</v>
      </c>
      <c r="P3502" t="b">
        <v>1</v>
      </c>
      <c r="Q3502" t="s">
        <v>8270</v>
      </c>
      <c r="R3502" s="6">
        <f t="shared" si="488"/>
        <v>6.3E-2</v>
      </c>
      <c r="S3502" s="10">
        <f t="shared" si="489"/>
        <v>25.30952380952381</v>
      </c>
      <c r="T3502" t="str">
        <f t="shared" si="490"/>
        <v>theater/</v>
      </c>
      <c r="U3502" t="str">
        <f t="shared" si="491"/>
        <v>plays</v>
      </c>
      <c r="V3502">
        <f t="shared" si="492"/>
        <v>8</v>
      </c>
      <c r="W3502">
        <f t="shared" si="493"/>
        <v>13</v>
      </c>
    </row>
    <row r="3503" spans="1:23" ht="45" x14ac:dyDescent="0.25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f t="shared" si="494"/>
        <v>42258.555497685178</v>
      </c>
      <c r="K3503">
        <v>1439835595</v>
      </c>
      <c r="L3503" s="14">
        <f t="shared" si="486"/>
        <v>42233.555497685178</v>
      </c>
      <c r="M3503" s="13">
        <f t="shared" si="487"/>
        <v>2015</v>
      </c>
      <c r="N3503" t="b">
        <v>0</v>
      </c>
      <c r="O3503">
        <v>42</v>
      </c>
      <c r="P3503" t="b">
        <v>1</v>
      </c>
      <c r="Q3503" t="s">
        <v>8270</v>
      </c>
      <c r="R3503" s="6">
        <f t="shared" si="488"/>
        <v>6.6666666666666671E-3</v>
      </c>
      <c r="S3503" s="10">
        <f t="shared" si="489"/>
        <v>35.952380952380949</v>
      </c>
      <c r="T3503" t="str">
        <f t="shared" si="490"/>
        <v>theater/</v>
      </c>
      <c r="U3503" t="str">
        <f t="shared" si="491"/>
        <v>plays</v>
      </c>
      <c r="V3503">
        <f t="shared" si="492"/>
        <v>8</v>
      </c>
      <c r="W3503">
        <f t="shared" si="493"/>
        <v>13</v>
      </c>
    </row>
    <row r="3504" spans="1:23" ht="45" x14ac:dyDescent="0.25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f t="shared" si="494"/>
        <v>42444.957638888889</v>
      </c>
      <c r="K3504">
        <v>1456862924</v>
      </c>
      <c r="L3504" s="14">
        <f t="shared" si="486"/>
        <v>42430.631064814814</v>
      </c>
      <c r="M3504" s="13">
        <f t="shared" si="487"/>
        <v>2016</v>
      </c>
      <c r="N3504" t="b">
        <v>0</v>
      </c>
      <c r="O3504">
        <v>31</v>
      </c>
      <c r="P3504" t="b">
        <v>1</v>
      </c>
      <c r="Q3504" t="s">
        <v>8270</v>
      </c>
      <c r="R3504" s="6">
        <f t="shared" si="488"/>
        <v>5.3999999999999999E-2</v>
      </c>
      <c r="S3504" s="10">
        <f t="shared" si="489"/>
        <v>136</v>
      </c>
      <c r="T3504" t="str">
        <f t="shared" si="490"/>
        <v>theater/</v>
      </c>
      <c r="U3504" t="str">
        <f t="shared" si="491"/>
        <v>plays</v>
      </c>
      <c r="V3504">
        <f t="shared" si="492"/>
        <v>8</v>
      </c>
      <c r="W3504">
        <f t="shared" si="493"/>
        <v>13</v>
      </c>
    </row>
    <row r="3505" spans="1:23" ht="45" x14ac:dyDescent="0.25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f t="shared" si="494"/>
        <v>42575.27</v>
      </c>
      <c r="K3505">
        <v>1466767728</v>
      </c>
      <c r="L3505" s="14">
        <f t="shared" si="486"/>
        <v>42545.27</v>
      </c>
      <c r="M3505" s="13">
        <f t="shared" si="487"/>
        <v>2016</v>
      </c>
      <c r="N3505" t="b">
        <v>0</v>
      </c>
      <c r="O3505">
        <v>38</v>
      </c>
      <c r="P3505" t="b">
        <v>1</v>
      </c>
      <c r="Q3505" t="s">
        <v>8270</v>
      </c>
      <c r="R3505" s="6">
        <f t="shared" si="488"/>
        <v>7.5600000000000001E-2</v>
      </c>
      <c r="S3505" s="10">
        <f t="shared" si="489"/>
        <v>70.763157894736835</v>
      </c>
      <c r="T3505" t="str">
        <f t="shared" si="490"/>
        <v>theater/</v>
      </c>
      <c r="U3505" t="str">
        <f t="shared" si="491"/>
        <v>plays</v>
      </c>
      <c r="V3505">
        <f t="shared" si="492"/>
        <v>8</v>
      </c>
      <c r="W3505">
        <f t="shared" si="493"/>
        <v>13</v>
      </c>
    </row>
    <row r="3506" spans="1:23" ht="45" x14ac:dyDescent="0.25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f t="shared" si="494"/>
        <v>42327.582071759258</v>
      </c>
      <c r="K3506">
        <v>1445363891</v>
      </c>
      <c r="L3506" s="14">
        <f t="shared" si="486"/>
        <v>42297.540405092594</v>
      </c>
      <c r="M3506" s="13">
        <f t="shared" si="487"/>
        <v>2015</v>
      </c>
      <c r="N3506" t="b">
        <v>0</v>
      </c>
      <c r="O3506">
        <v>8</v>
      </c>
      <c r="P3506" t="b">
        <v>1</v>
      </c>
      <c r="Q3506" t="s">
        <v>8270</v>
      </c>
      <c r="R3506" s="6">
        <f t="shared" si="488"/>
        <v>0</v>
      </c>
      <c r="S3506" s="10">
        <f t="shared" si="489"/>
        <v>125</v>
      </c>
      <c r="T3506" t="str">
        <f t="shared" si="490"/>
        <v>theater/</v>
      </c>
      <c r="U3506" t="str">
        <f t="shared" si="491"/>
        <v>plays</v>
      </c>
      <c r="V3506">
        <f t="shared" si="492"/>
        <v>8</v>
      </c>
      <c r="W3506">
        <f t="shared" si="493"/>
        <v>13</v>
      </c>
    </row>
    <row r="3507" spans="1:23" ht="90" x14ac:dyDescent="0.25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f t="shared" si="494"/>
        <v>41771.958333333328</v>
      </c>
      <c r="K3507">
        <v>1398983245</v>
      </c>
      <c r="L3507" s="14">
        <f t="shared" si="486"/>
        <v>41760.727372685185</v>
      </c>
      <c r="M3507" s="13">
        <f t="shared" si="487"/>
        <v>2014</v>
      </c>
      <c r="N3507" t="b">
        <v>0</v>
      </c>
      <c r="O3507">
        <v>39</v>
      </c>
      <c r="P3507" t="b">
        <v>1</v>
      </c>
      <c r="Q3507" t="s">
        <v>8270</v>
      </c>
      <c r="R3507" s="6">
        <f t="shared" si="488"/>
        <v>3.7600000000000001E-2</v>
      </c>
      <c r="S3507" s="10">
        <f t="shared" si="489"/>
        <v>66.512820512820511</v>
      </c>
      <c r="T3507" t="str">
        <f t="shared" si="490"/>
        <v>theater/</v>
      </c>
      <c r="U3507" t="str">
        <f t="shared" si="491"/>
        <v>plays</v>
      </c>
      <c r="V3507">
        <f t="shared" si="492"/>
        <v>8</v>
      </c>
      <c r="W3507">
        <f t="shared" si="493"/>
        <v>13</v>
      </c>
    </row>
    <row r="3508" spans="1:23" ht="45" x14ac:dyDescent="0.25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f t="shared" si="494"/>
        <v>41874.525925925926</v>
      </c>
      <c r="K3508">
        <v>1404927440</v>
      </c>
      <c r="L3508" s="14">
        <f t="shared" si="486"/>
        <v>41829.525925925926</v>
      </c>
      <c r="M3508" s="13">
        <f t="shared" si="487"/>
        <v>2014</v>
      </c>
      <c r="N3508" t="b">
        <v>0</v>
      </c>
      <c r="O3508">
        <v>29</v>
      </c>
      <c r="P3508" t="b">
        <v>1</v>
      </c>
      <c r="Q3508" t="s">
        <v>8270</v>
      </c>
      <c r="R3508" s="6">
        <f t="shared" si="488"/>
        <v>1.4999999999999999E-2</v>
      </c>
      <c r="S3508" s="10">
        <f t="shared" si="489"/>
        <v>105</v>
      </c>
      <c r="T3508" t="str">
        <f t="shared" si="490"/>
        <v>theater/</v>
      </c>
      <c r="U3508" t="str">
        <f t="shared" si="491"/>
        <v>plays</v>
      </c>
      <c r="V3508">
        <f t="shared" si="492"/>
        <v>8</v>
      </c>
      <c r="W3508">
        <f t="shared" si="493"/>
        <v>13</v>
      </c>
    </row>
    <row r="3509" spans="1:23" ht="30" x14ac:dyDescent="0.25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f t="shared" si="494"/>
        <v>42521.714548611104</v>
      </c>
      <c r="K3509">
        <v>1462140537</v>
      </c>
      <c r="L3509" s="14">
        <f t="shared" si="486"/>
        <v>42491.714548611104</v>
      </c>
      <c r="M3509" s="13">
        <f t="shared" si="487"/>
        <v>2016</v>
      </c>
      <c r="N3509" t="b">
        <v>0</v>
      </c>
      <c r="O3509">
        <v>72</v>
      </c>
      <c r="P3509" t="b">
        <v>1</v>
      </c>
      <c r="Q3509" t="s">
        <v>8270</v>
      </c>
      <c r="R3509" s="6">
        <f t="shared" si="488"/>
        <v>4.3999999999999997E-2</v>
      </c>
      <c r="S3509" s="10">
        <f t="shared" si="489"/>
        <v>145</v>
      </c>
      <c r="T3509" t="str">
        <f t="shared" si="490"/>
        <v>theater/</v>
      </c>
      <c r="U3509" t="str">
        <f t="shared" si="491"/>
        <v>plays</v>
      </c>
      <c r="V3509">
        <f t="shared" si="492"/>
        <v>8</v>
      </c>
      <c r="W3509">
        <f t="shared" si="493"/>
        <v>13</v>
      </c>
    </row>
    <row r="3510" spans="1:23" ht="45" x14ac:dyDescent="0.25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f t="shared" si="494"/>
        <v>42500.666666666664</v>
      </c>
      <c r="K3510">
        <v>1460914253</v>
      </c>
      <c r="L3510" s="14">
        <f t="shared" si="486"/>
        <v>42477.521446759252</v>
      </c>
      <c r="M3510" s="13">
        <f t="shared" si="487"/>
        <v>2016</v>
      </c>
      <c r="N3510" t="b">
        <v>0</v>
      </c>
      <c r="O3510">
        <v>15</v>
      </c>
      <c r="P3510" t="b">
        <v>1</v>
      </c>
      <c r="Q3510" t="s">
        <v>8270</v>
      </c>
      <c r="R3510" s="6">
        <f t="shared" si="488"/>
        <v>0.8</v>
      </c>
      <c r="S3510" s="10">
        <f t="shared" si="489"/>
        <v>12</v>
      </c>
      <c r="T3510" t="str">
        <f t="shared" si="490"/>
        <v>theater/</v>
      </c>
      <c r="U3510" t="str">
        <f t="shared" si="491"/>
        <v>plays</v>
      </c>
      <c r="V3510">
        <f t="shared" si="492"/>
        <v>8</v>
      </c>
      <c r="W3510">
        <f t="shared" si="493"/>
        <v>13</v>
      </c>
    </row>
    <row r="3511" spans="1:23" ht="45" x14ac:dyDescent="0.25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f t="shared" si="494"/>
        <v>41963.996527777774</v>
      </c>
      <c r="K3511">
        <v>1415392666</v>
      </c>
      <c r="L3511" s="14">
        <f t="shared" si="486"/>
        <v>41950.651226851849</v>
      </c>
      <c r="M3511" s="13">
        <f t="shared" si="487"/>
        <v>2014</v>
      </c>
      <c r="N3511" t="b">
        <v>0</v>
      </c>
      <c r="O3511">
        <v>33</v>
      </c>
      <c r="P3511" t="b">
        <v>1</v>
      </c>
      <c r="Q3511" t="s">
        <v>8270</v>
      </c>
      <c r="R3511" s="6">
        <f t="shared" si="488"/>
        <v>6.3333333333333339E-2</v>
      </c>
      <c r="S3511" s="10">
        <f t="shared" si="489"/>
        <v>96.666666666666671</v>
      </c>
      <c r="T3511" t="str">
        <f t="shared" si="490"/>
        <v>theater/</v>
      </c>
      <c r="U3511" t="str">
        <f t="shared" si="491"/>
        <v>plays</v>
      </c>
      <c r="V3511">
        <f t="shared" si="492"/>
        <v>8</v>
      </c>
      <c r="W3511">
        <f t="shared" si="493"/>
        <v>13</v>
      </c>
    </row>
    <row r="3512" spans="1:23" ht="45" x14ac:dyDescent="0.25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f t="shared" si="494"/>
        <v>41822.412569444445</v>
      </c>
      <c r="K3512">
        <v>1402584846</v>
      </c>
      <c r="L3512" s="14">
        <f t="shared" si="486"/>
        <v>41802.412569444445</v>
      </c>
      <c r="M3512" s="13">
        <f t="shared" si="487"/>
        <v>2014</v>
      </c>
      <c r="N3512" t="b">
        <v>0</v>
      </c>
      <c r="O3512">
        <v>15</v>
      </c>
      <c r="P3512" t="b">
        <v>1</v>
      </c>
      <c r="Q3512" t="s">
        <v>8270</v>
      </c>
      <c r="R3512" s="6">
        <f t="shared" si="488"/>
        <v>5.5555555555555558E-3</v>
      </c>
      <c r="S3512" s="10">
        <f t="shared" si="489"/>
        <v>60.333333333333336</v>
      </c>
      <c r="T3512" t="str">
        <f t="shared" si="490"/>
        <v>theater/</v>
      </c>
      <c r="U3512" t="str">
        <f t="shared" si="491"/>
        <v>plays</v>
      </c>
      <c r="V3512">
        <f t="shared" si="492"/>
        <v>8</v>
      </c>
      <c r="W3512">
        <f t="shared" si="493"/>
        <v>13</v>
      </c>
    </row>
    <row r="3513" spans="1:23" ht="45" x14ac:dyDescent="0.25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f t="shared" si="494"/>
        <v>41950.5625</v>
      </c>
      <c r="K3513">
        <v>1413406695</v>
      </c>
      <c r="L3513" s="14">
        <f t="shared" si="486"/>
        <v>41927.665451388886</v>
      </c>
      <c r="M3513" s="13">
        <f t="shared" si="487"/>
        <v>2014</v>
      </c>
      <c r="N3513" t="b">
        <v>0</v>
      </c>
      <c r="O3513">
        <v>19</v>
      </c>
      <c r="P3513" t="b">
        <v>1</v>
      </c>
      <c r="Q3513" t="s">
        <v>8270</v>
      </c>
      <c r="R3513" s="6">
        <f t="shared" si="488"/>
        <v>1.2E-2</v>
      </c>
      <c r="S3513" s="10">
        <f t="shared" si="489"/>
        <v>79.89473684210526</v>
      </c>
      <c r="T3513" t="str">
        <f t="shared" si="490"/>
        <v>theater/</v>
      </c>
      <c r="U3513" t="str">
        <f t="shared" si="491"/>
        <v>plays</v>
      </c>
      <c r="V3513">
        <f t="shared" si="492"/>
        <v>8</v>
      </c>
      <c r="W3513">
        <f t="shared" si="493"/>
        <v>13</v>
      </c>
    </row>
    <row r="3514" spans="1:23" ht="45" x14ac:dyDescent="0.25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f t="shared" si="494"/>
        <v>42117.286944444444</v>
      </c>
      <c r="K3514">
        <v>1424609592</v>
      </c>
      <c r="L3514" s="14">
        <f t="shared" si="486"/>
        <v>42057.328611111108</v>
      </c>
      <c r="M3514" s="13">
        <f t="shared" si="487"/>
        <v>2015</v>
      </c>
      <c r="N3514" t="b">
        <v>0</v>
      </c>
      <c r="O3514">
        <v>17</v>
      </c>
      <c r="P3514" t="b">
        <v>1</v>
      </c>
      <c r="Q3514" t="s">
        <v>8270</v>
      </c>
      <c r="R3514" s="6">
        <f t="shared" si="488"/>
        <v>0</v>
      </c>
      <c r="S3514" s="10">
        <f t="shared" si="489"/>
        <v>58.823529411764703</v>
      </c>
      <c r="T3514" t="str">
        <f t="shared" si="490"/>
        <v>theater/</v>
      </c>
      <c r="U3514" t="str">
        <f t="shared" si="491"/>
        <v>plays</v>
      </c>
      <c r="V3514">
        <f t="shared" si="492"/>
        <v>8</v>
      </c>
      <c r="W3514">
        <f t="shared" si="493"/>
        <v>13</v>
      </c>
    </row>
    <row r="3515" spans="1:23" ht="45" x14ac:dyDescent="0.25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f t="shared" si="494"/>
        <v>41793.999305555553</v>
      </c>
      <c r="K3515">
        <v>1400725112</v>
      </c>
      <c r="L3515" s="14">
        <f t="shared" si="486"/>
        <v>41780.887870370367</v>
      </c>
      <c r="M3515" s="13">
        <f t="shared" si="487"/>
        <v>2014</v>
      </c>
      <c r="N3515" t="b">
        <v>0</v>
      </c>
      <c r="O3515">
        <v>44</v>
      </c>
      <c r="P3515" t="b">
        <v>1</v>
      </c>
      <c r="Q3515" t="s">
        <v>8270</v>
      </c>
      <c r="R3515" s="6">
        <f t="shared" si="488"/>
        <v>0.18392857142857144</v>
      </c>
      <c r="S3515" s="10">
        <f t="shared" si="489"/>
        <v>75.340909090909093</v>
      </c>
      <c r="T3515" t="str">
        <f t="shared" si="490"/>
        <v>theater/</v>
      </c>
      <c r="U3515" t="str">
        <f t="shared" si="491"/>
        <v>plays</v>
      </c>
      <c r="V3515">
        <f t="shared" si="492"/>
        <v>8</v>
      </c>
      <c r="W3515">
        <f t="shared" si="493"/>
        <v>13</v>
      </c>
    </row>
    <row r="3516" spans="1:23" ht="45" x14ac:dyDescent="0.25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f t="shared" si="494"/>
        <v>42036.999305555553</v>
      </c>
      <c r="K3516">
        <v>1421439552</v>
      </c>
      <c r="L3516" s="14">
        <f t="shared" si="486"/>
        <v>42020.638333333329</v>
      </c>
      <c r="M3516" s="13">
        <f t="shared" si="487"/>
        <v>2015</v>
      </c>
      <c r="N3516" t="b">
        <v>0</v>
      </c>
      <c r="O3516">
        <v>10</v>
      </c>
      <c r="P3516" t="b">
        <v>1</v>
      </c>
      <c r="Q3516" t="s">
        <v>8270</v>
      </c>
      <c r="R3516" s="6">
        <f t="shared" si="488"/>
        <v>0.1</v>
      </c>
      <c r="S3516" s="10">
        <f t="shared" si="489"/>
        <v>55</v>
      </c>
      <c r="T3516" t="str">
        <f t="shared" si="490"/>
        <v>theater/</v>
      </c>
      <c r="U3516" t="str">
        <f t="shared" si="491"/>
        <v>plays</v>
      </c>
      <c r="V3516">
        <f t="shared" si="492"/>
        <v>8</v>
      </c>
      <c r="W3516">
        <f t="shared" si="493"/>
        <v>13</v>
      </c>
    </row>
    <row r="3517" spans="1:23" ht="45" x14ac:dyDescent="0.25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f t="shared" si="494"/>
        <v>42155.564479166664</v>
      </c>
      <c r="K3517">
        <v>1430505171</v>
      </c>
      <c r="L3517" s="14">
        <f t="shared" si="486"/>
        <v>42125.564479166664</v>
      </c>
      <c r="M3517" s="13">
        <f t="shared" si="487"/>
        <v>2015</v>
      </c>
      <c r="N3517" t="b">
        <v>0</v>
      </c>
      <c r="O3517">
        <v>46</v>
      </c>
      <c r="P3517" t="b">
        <v>1</v>
      </c>
      <c r="Q3517" t="s">
        <v>8270</v>
      </c>
      <c r="R3517" s="6">
        <f t="shared" si="488"/>
        <v>2.6666666666666668E-2</v>
      </c>
      <c r="S3517" s="10">
        <f t="shared" si="489"/>
        <v>66.956521739130437</v>
      </c>
      <c r="T3517" t="str">
        <f t="shared" si="490"/>
        <v>theater/</v>
      </c>
      <c r="U3517" t="str">
        <f t="shared" si="491"/>
        <v>plays</v>
      </c>
      <c r="V3517">
        <f t="shared" si="492"/>
        <v>8</v>
      </c>
      <c r="W3517">
        <f t="shared" si="493"/>
        <v>13</v>
      </c>
    </row>
    <row r="3518" spans="1:23" ht="45" x14ac:dyDescent="0.25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f t="shared" si="494"/>
        <v>41889.916666666664</v>
      </c>
      <c r="K3518">
        <v>1407197670</v>
      </c>
      <c r="L3518" s="14">
        <f t="shared" si="486"/>
        <v>41855.801736111105</v>
      </c>
      <c r="M3518" s="13">
        <f t="shared" si="487"/>
        <v>2014</v>
      </c>
      <c r="N3518" t="b">
        <v>0</v>
      </c>
      <c r="O3518">
        <v>11</v>
      </c>
      <c r="P3518" t="b">
        <v>1</v>
      </c>
      <c r="Q3518" t="s">
        <v>8270</v>
      </c>
      <c r="R3518" s="6">
        <f t="shared" si="488"/>
        <v>0</v>
      </c>
      <c r="S3518" s="10">
        <f t="shared" si="489"/>
        <v>227.27272727272728</v>
      </c>
      <c r="T3518" t="str">
        <f t="shared" si="490"/>
        <v>theater/</v>
      </c>
      <c r="U3518" t="str">
        <f t="shared" si="491"/>
        <v>plays</v>
      </c>
      <c r="V3518">
        <f t="shared" si="492"/>
        <v>8</v>
      </c>
      <c r="W3518">
        <f t="shared" si="493"/>
        <v>13</v>
      </c>
    </row>
    <row r="3519" spans="1:23" ht="45" x14ac:dyDescent="0.25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f t="shared" si="494"/>
        <v>41824.25</v>
      </c>
      <c r="K3519">
        <v>1401910634</v>
      </c>
      <c r="L3519" s="14">
        <f t="shared" si="486"/>
        <v>41794.609189814808</v>
      </c>
      <c r="M3519" s="13">
        <f t="shared" si="487"/>
        <v>2014</v>
      </c>
      <c r="N3519" t="b">
        <v>0</v>
      </c>
      <c r="O3519">
        <v>13</v>
      </c>
      <c r="P3519" t="b">
        <v>1</v>
      </c>
      <c r="Q3519" t="s">
        <v>8270</v>
      </c>
      <c r="R3519" s="6">
        <f t="shared" si="488"/>
        <v>0</v>
      </c>
      <c r="S3519" s="10">
        <f t="shared" si="489"/>
        <v>307.69230769230768</v>
      </c>
      <c r="T3519" t="str">
        <f t="shared" si="490"/>
        <v>theater/</v>
      </c>
      <c r="U3519" t="str">
        <f t="shared" si="491"/>
        <v>plays</v>
      </c>
      <c r="V3519">
        <f t="shared" si="492"/>
        <v>8</v>
      </c>
      <c r="W3519">
        <f t="shared" si="493"/>
        <v>13</v>
      </c>
    </row>
    <row r="3520" spans="1:23" ht="45" x14ac:dyDescent="0.25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f t="shared" si="494"/>
        <v>41914.38958333333</v>
      </c>
      <c r="K3520">
        <v>1410461299</v>
      </c>
      <c r="L3520" s="14">
        <f t="shared" si="486"/>
        <v>41893.575219907405</v>
      </c>
      <c r="M3520" s="13">
        <f t="shared" si="487"/>
        <v>2014</v>
      </c>
      <c r="N3520" t="b">
        <v>0</v>
      </c>
      <c r="O3520">
        <v>33</v>
      </c>
      <c r="P3520" t="b">
        <v>1</v>
      </c>
      <c r="Q3520" t="s">
        <v>8270</v>
      </c>
      <c r="R3520" s="6">
        <f t="shared" si="488"/>
        <v>0.10046000000000004</v>
      </c>
      <c r="S3520" s="10">
        <f t="shared" si="489"/>
        <v>50.020909090909093</v>
      </c>
      <c r="T3520" t="str">
        <f t="shared" si="490"/>
        <v>theater/</v>
      </c>
      <c r="U3520" t="str">
        <f t="shared" si="491"/>
        <v>plays</v>
      </c>
      <c r="V3520">
        <f t="shared" si="492"/>
        <v>8</v>
      </c>
      <c r="W3520">
        <f t="shared" si="493"/>
        <v>13</v>
      </c>
    </row>
    <row r="3521" spans="1:23" ht="45" x14ac:dyDescent="0.25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f t="shared" si="494"/>
        <v>42067.390624999993</v>
      </c>
      <c r="K3521">
        <v>1422886950</v>
      </c>
      <c r="L3521" s="14">
        <f t="shared" si="486"/>
        <v>42037.390624999993</v>
      </c>
      <c r="M3521" s="13">
        <f t="shared" si="487"/>
        <v>2015</v>
      </c>
      <c r="N3521" t="b">
        <v>0</v>
      </c>
      <c r="O3521">
        <v>28</v>
      </c>
      <c r="P3521" t="b">
        <v>1</v>
      </c>
      <c r="Q3521" t="s">
        <v>8270</v>
      </c>
      <c r="R3521" s="6">
        <f t="shared" si="488"/>
        <v>1.35E-2</v>
      </c>
      <c r="S3521" s="10">
        <f t="shared" si="489"/>
        <v>72.392857142857139</v>
      </c>
      <c r="T3521" t="str">
        <f t="shared" si="490"/>
        <v>theater/</v>
      </c>
      <c r="U3521" t="str">
        <f t="shared" si="491"/>
        <v>plays</v>
      </c>
      <c r="V3521">
        <f t="shared" si="492"/>
        <v>8</v>
      </c>
      <c r="W3521">
        <f t="shared" si="493"/>
        <v>13</v>
      </c>
    </row>
    <row r="3522" spans="1:23" ht="30" x14ac:dyDescent="0.25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f t="shared" si="494"/>
        <v>42253.365972222215</v>
      </c>
      <c r="K3522">
        <v>1439322412</v>
      </c>
      <c r="L3522" s="14">
        <f t="shared" si="486"/>
        <v>42227.615879629629</v>
      </c>
      <c r="M3522" s="13">
        <f t="shared" si="487"/>
        <v>2015</v>
      </c>
      <c r="N3522" t="b">
        <v>0</v>
      </c>
      <c r="O3522">
        <v>21</v>
      </c>
      <c r="P3522" t="b">
        <v>1</v>
      </c>
      <c r="Q3522" t="s">
        <v>8270</v>
      </c>
      <c r="R3522" s="6">
        <f t="shared" si="488"/>
        <v>7.4999999999999997E-3</v>
      </c>
      <c r="S3522" s="10">
        <f t="shared" si="489"/>
        <v>95.952380952380949</v>
      </c>
      <c r="T3522" t="str">
        <f t="shared" si="490"/>
        <v>theater/</v>
      </c>
      <c r="U3522" t="str">
        <f t="shared" si="491"/>
        <v>plays</v>
      </c>
      <c r="V3522">
        <f t="shared" si="492"/>
        <v>8</v>
      </c>
      <c r="W3522">
        <f t="shared" si="493"/>
        <v>13</v>
      </c>
    </row>
    <row r="3523" spans="1:23" ht="45" x14ac:dyDescent="0.25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f t="shared" si="494"/>
        <v>41911.153009259258</v>
      </c>
      <c r="K3523">
        <v>1409388020</v>
      </c>
      <c r="L3523" s="14">
        <f t="shared" ref="L3523:L3586" si="495">(K3523/86400)+25569+(-5/24)</f>
        <v>41881.153009259258</v>
      </c>
      <c r="M3523" s="13">
        <f t="shared" ref="M3523:M3586" si="496">YEAR(L3523)</f>
        <v>2014</v>
      </c>
      <c r="N3523" t="b">
        <v>0</v>
      </c>
      <c r="O3523">
        <v>13</v>
      </c>
      <c r="P3523" t="b">
        <v>1</v>
      </c>
      <c r="Q3523" t="s">
        <v>8270</v>
      </c>
      <c r="R3523" s="6">
        <f t="shared" ref="R3523:R3586" si="497">(E3523-D3523)/D3523</f>
        <v>0.69428571428571428</v>
      </c>
      <c r="S3523" s="10">
        <f t="shared" ref="S3523:S3586" si="498">E3523/O3523</f>
        <v>45.615384615384613</v>
      </c>
      <c r="T3523" t="str">
        <f t="shared" ref="T3523:T3586" si="499">LEFT(Q3523,V3523)</f>
        <v>theater/</v>
      </c>
      <c r="U3523" t="str">
        <f t="shared" ref="U3523:U3586" si="500">RIGHT(Q3523, W3523-V3523)</f>
        <v>plays</v>
      </c>
      <c r="V3523">
        <f t="shared" ref="V3523:V3586" si="501">FIND("/",Q3523)</f>
        <v>8</v>
      </c>
      <c r="W3523">
        <f t="shared" ref="W3523:W3586" si="502">LEN(Q3523)</f>
        <v>13</v>
      </c>
    </row>
    <row r="3524" spans="1:23" ht="45" x14ac:dyDescent="0.25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f t="shared" ref="J3524:J3587" si="503">(I3524/86400)+25569+(-5/24)</f>
        <v>42262.212500000001</v>
      </c>
      <c r="K3524">
        <v>1439924246</v>
      </c>
      <c r="L3524" s="14">
        <f t="shared" si="495"/>
        <v>42234.581550925919</v>
      </c>
      <c r="M3524" s="13">
        <f t="shared" si="496"/>
        <v>2015</v>
      </c>
      <c r="N3524" t="b">
        <v>0</v>
      </c>
      <c r="O3524">
        <v>34</v>
      </c>
      <c r="P3524" t="b">
        <v>1</v>
      </c>
      <c r="Q3524" t="s">
        <v>8270</v>
      </c>
      <c r="R3524" s="6">
        <f t="shared" si="497"/>
        <v>0</v>
      </c>
      <c r="S3524" s="10">
        <f t="shared" si="498"/>
        <v>41.029411764705884</v>
      </c>
      <c r="T3524" t="str">
        <f t="shared" si="499"/>
        <v>theater/</v>
      </c>
      <c r="U3524" t="str">
        <f t="shared" si="500"/>
        <v>plays</v>
      </c>
      <c r="V3524">
        <f t="shared" si="501"/>
        <v>8</v>
      </c>
      <c r="W3524">
        <f t="shared" si="502"/>
        <v>13</v>
      </c>
    </row>
    <row r="3525" spans="1:23" ht="45" x14ac:dyDescent="0.25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f t="shared" si="503"/>
        <v>42638.749999999993</v>
      </c>
      <c r="K3525">
        <v>1469871148</v>
      </c>
      <c r="L3525" s="14">
        <f t="shared" si="495"/>
        <v>42581.189212962963</v>
      </c>
      <c r="M3525" s="13">
        <f t="shared" si="496"/>
        <v>2016</v>
      </c>
      <c r="N3525" t="b">
        <v>0</v>
      </c>
      <c r="O3525">
        <v>80</v>
      </c>
      <c r="P3525" t="b">
        <v>1</v>
      </c>
      <c r="Q3525" t="s">
        <v>8270</v>
      </c>
      <c r="R3525" s="6">
        <f t="shared" si="497"/>
        <v>0.13650000000000001</v>
      </c>
      <c r="S3525" s="10">
        <f t="shared" si="498"/>
        <v>56.825000000000003</v>
      </c>
      <c r="T3525" t="str">
        <f t="shared" si="499"/>
        <v>theater/</v>
      </c>
      <c r="U3525" t="str">
        <f t="shared" si="500"/>
        <v>plays</v>
      </c>
      <c r="V3525">
        <f t="shared" si="501"/>
        <v>8</v>
      </c>
      <c r="W3525">
        <f t="shared" si="502"/>
        <v>13</v>
      </c>
    </row>
    <row r="3526" spans="1:23" ht="45" x14ac:dyDescent="0.25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f t="shared" si="503"/>
        <v>41894.958333333328</v>
      </c>
      <c r="K3526">
        <v>1409336373</v>
      </c>
      <c r="L3526" s="14">
        <f t="shared" si="495"/>
        <v>41880.555243055554</v>
      </c>
      <c r="M3526" s="13">
        <f t="shared" si="496"/>
        <v>2014</v>
      </c>
      <c r="N3526" t="b">
        <v>0</v>
      </c>
      <c r="O3526">
        <v>74</v>
      </c>
      <c r="P3526" t="b">
        <v>1</v>
      </c>
      <c r="Q3526" t="s">
        <v>8270</v>
      </c>
      <c r="R3526" s="6">
        <f t="shared" si="497"/>
        <v>1.5599999999999999E-2</v>
      </c>
      <c r="S3526" s="10">
        <f t="shared" si="498"/>
        <v>137.24324324324326</v>
      </c>
      <c r="T3526" t="str">
        <f t="shared" si="499"/>
        <v>theater/</v>
      </c>
      <c r="U3526" t="str">
        <f t="shared" si="500"/>
        <v>plays</v>
      </c>
      <c r="V3526">
        <f t="shared" si="501"/>
        <v>8</v>
      </c>
      <c r="W3526">
        <f t="shared" si="502"/>
        <v>13</v>
      </c>
    </row>
    <row r="3527" spans="1:23" ht="45" x14ac:dyDescent="0.25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f t="shared" si="503"/>
        <v>42225.458333333336</v>
      </c>
      <c r="K3527">
        <v>1438188106</v>
      </c>
      <c r="L3527" s="14">
        <f t="shared" si="495"/>
        <v>42214.487337962964</v>
      </c>
      <c r="M3527" s="13">
        <f t="shared" si="496"/>
        <v>2015</v>
      </c>
      <c r="N3527" t="b">
        <v>0</v>
      </c>
      <c r="O3527">
        <v>7</v>
      </c>
      <c r="P3527" t="b">
        <v>1</v>
      </c>
      <c r="Q3527" t="s">
        <v>8270</v>
      </c>
      <c r="R3527" s="6">
        <f t="shared" si="497"/>
        <v>0.06</v>
      </c>
      <c r="S3527" s="10">
        <f t="shared" si="498"/>
        <v>75.714285714285708</v>
      </c>
      <c r="T3527" t="str">
        <f t="shared" si="499"/>
        <v>theater/</v>
      </c>
      <c r="U3527" t="str">
        <f t="shared" si="500"/>
        <v>plays</v>
      </c>
      <c r="V3527">
        <f t="shared" si="501"/>
        <v>8</v>
      </c>
      <c r="W3527">
        <f t="shared" si="502"/>
        <v>13</v>
      </c>
    </row>
    <row r="3528" spans="1:23" ht="45" x14ac:dyDescent="0.25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f t="shared" si="503"/>
        <v>42488.040972222218</v>
      </c>
      <c r="K3528">
        <v>1459411371</v>
      </c>
      <c r="L3528" s="14">
        <f t="shared" si="495"/>
        <v>42460.126979166664</v>
      </c>
      <c r="M3528" s="13">
        <f t="shared" si="496"/>
        <v>2016</v>
      </c>
      <c r="N3528" t="b">
        <v>0</v>
      </c>
      <c r="O3528">
        <v>34</v>
      </c>
      <c r="P3528" t="b">
        <v>1</v>
      </c>
      <c r="Q3528" t="s">
        <v>8270</v>
      </c>
      <c r="R3528" s="6">
        <f t="shared" si="497"/>
        <v>0.02</v>
      </c>
      <c r="S3528" s="10">
        <f t="shared" si="498"/>
        <v>99</v>
      </c>
      <c r="T3528" t="str">
        <f t="shared" si="499"/>
        <v>theater/</v>
      </c>
      <c r="U3528" t="str">
        <f t="shared" si="500"/>
        <v>plays</v>
      </c>
      <c r="V3528">
        <f t="shared" si="501"/>
        <v>8</v>
      </c>
      <c r="W3528">
        <f t="shared" si="502"/>
        <v>13</v>
      </c>
    </row>
    <row r="3529" spans="1:23" ht="45" x14ac:dyDescent="0.25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f t="shared" si="503"/>
        <v>42195.957638888889</v>
      </c>
      <c r="K3529">
        <v>1434069205</v>
      </c>
      <c r="L3529" s="14">
        <f t="shared" si="495"/>
        <v>42166.814872685187</v>
      </c>
      <c r="M3529" s="13">
        <f t="shared" si="496"/>
        <v>2015</v>
      </c>
      <c r="N3529" t="b">
        <v>0</v>
      </c>
      <c r="O3529">
        <v>86</v>
      </c>
      <c r="P3529" t="b">
        <v>1</v>
      </c>
      <c r="Q3529" t="s">
        <v>8270</v>
      </c>
      <c r="R3529" s="6">
        <f t="shared" si="497"/>
        <v>0.16916666666666666</v>
      </c>
      <c r="S3529" s="10">
        <f t="shared" si="498"/>
        <v>81.569767441860463</v>
      </c>
      <c r="T3529" t="str">
        <f t="shared" si="499"/>
        <v>theater/</v>
      </c>
      <c r="U3529" t="str">
        <f t="shared" si="500"/>
        <v>plays</v>
      </c>
      <c r="V3529">
        <f t="shared" si="501"/>
        <v>8</v>
      </c>
      <c r="W3529">
        <f t="shared" si="502"/>
        <v>13</v>
      </c>
    </row>
    <row r="3530" spans="1:23" ht="45" x14ac:dyDescent="0.25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f t="shared" si="503"/>
        <v>42753.293032407404</v>
      </c>
      <c r="K3530">
        <v>1483012918</v>
      </c>
      <c r="L3530" s="14">
        <f t="shared" si="495"/>
        <v>42733.293032407404</v>
      </c>
      <c r="M3530" s="13">
        <f t="shared" si="496"/>
        <v>2016</v>
      </c>
      <c r="N3530" t="b">
        <v>0</v>
      </c>
      <c r="O3530">
        <v>37</v>
      </c>
      <c r="P3530" t="b">
        <v>1</v>
      </c>
      <c r="Q3530" t="s">
        <v>8270</v>
      </c>
      <c r="R3530" s="6">
        <f t="shared" si="497"/>
        <v>1.1515151515151515E-2</v>
      </c>
      <c r="S3530" s="10">
        <f t="shared" si="498"/>
        <v>45.108108108108105</v>
      </c>
      <c r="T3530" t="str">
        <f t="shared" si="499"/>
        <v>theater/</v>
      </c>
      <c r="U3530" t="str">
        <f t="shared" si="500"/>
        <v>plays</v>
      </c>
      <c r="V3530">
        <f t="shared" si="501"/>
        <v>8</v>
      </c>
      <c r="W3530">
        <f t="shared" si="502"/>
        <v>13</v>
      </c>
    </row>
    <row r="3531" spans="1:23" ht="45" x14ac:dyDescent="0.25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f t="shared" si="503"/>
        <v>42197.833333333336</v>
      </c>
      <c r="K3531">
        <v>1434997018</v>
      </c>
      <c r="L3531" s="14">
        <f t="shared" si="495"/>
        <v>42177.553449074076</v>
      </c>
      <c r="M3531" s="13">
        <f t="shared" si="496"/>
        <v>2015</v>
      </c>
      <c r="N3531" t="b">
        <v>0</v>
      </c>
      <c r="O3531">
        <v>18</v>
      </c>
      <c r="P3531" t="b">
        <v>1</v>
      </c>
      <c r="Q3531" t="s">
        <v>8270</v>
      </c>
      <c r="R3531" s="6">
        <f t="shared" si="497"/>
        <v>0.32</v>
      </c>
      <c r="S3531" s="10">
        <f t="shared" si="498"/>
        <v>36.666666666666664</v>
      </c>
      <c r="T3531" t="str">
        <f t="shared" si="499"/>
        <v>theater/</v>
      </c>
      <c r="U3531" t="str">
        <f t="shared" si="500"/>
        <v>plays</v>
      </c>
      <c r="V3531">
        <f t="shared" si="501"/>
        <v>8</v>
      </c>
      <c r="W3531">
        <f t="shared" si="502"/>
        <v>13</v>
      </c>
    </row>
    <row r="3532" spans="1:23" ht="45" x14ac:dyDescent="0.25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f t="shared" si="503"/>
        <v>42470.624999999993</v>
      </c>
      <c r="K3532">
        <v>1457881057</v>
      </c>
      <c r="L3532" s="14">
        <f t="shared" si="495"/>
        <v>42442.41501157407</v>
      </c>
      <c r="M3532" s="13">
        <f t="shared" si="496"/>
        <v>2016</v>
      </c>
      <c r="N3532" t="b">
        <v>0</v>
      </c>
      <c r="O3532">
        <v>22</v>
      </c>
      <c r="P3532" t="b">
        <v>1</v>
      </c>
      <c r="Q3532" t="s">
        <v>8270</v>
      </c>
      <c r="R3532" s="6">
        <f t="shared" si="497"/>
        <v>0</v>
      </c>
      <c r="S3532" s="10">
        <f t="shared" si="498"/>
        <v>125</v>
      </c>
      <c r="T3532" t="str">
        <f t="shared" si="499"/>
        <v>theater/</v>
      </c>
      <c r="U3532" t="str">
        <f t="shared" si="500"/>
        <v>plays</v>
      </c>
      <c r="V3532">
        <f t="shared" si="501"/>
        <v>8</v>
      </c>
      <c r="W3532">
        <f t="shared" si="502"/>
        <v>13</v>
      </c>
    </row>
    <row r="3533" spans="1:23" x14ac:dyDescent="0.25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f t="shared" si="503"/>
        <v>42551.44599537037</v>
      </c>
      <c r="K3533">
        <v>1464709334</v>
      </c>
      <c r="L3533" s="14">
        <f t="shared" si="495"/>
        <v>42521.44599537037</v>
      </c>
      <c r="M3533" s="13">
        <f t="shared" si="496"/>
        <v>2016</v>
      </c>
      <c r="N3533" t="b">
        <v>0</v>
      </c>
      <c r="O3533">
        <v>26</v>
      </c>
      <c r="P3533" t="b">
        <v>1</v>
      </c>
      <c r="Q3533" t="s">
        <v>8270</v>
      </c>
      <c r="R3533" s="6">
        <f t="shared" si="497"/>
        <v>0.28000000000000003</v>
      </c>
      <c r="S3533" s="10">
        <f t="shared" si="498"/>
        <v>49.230769230769234</v>
      </c>
      <c r="T3533" t="str">
        <f t="shared" si="499"/>
        <v>theater/</v>
      </c>
      <c r="U3533" t="str">
        <f t="shared" si="500"/>
        <v>plays</v>
      </c>
      <c r="V3533">
        <f t="shared" si="501"/>
        <v>8</v>
      </c>
      <c r="W3533">
        <f t="shared" si="502"/>
        <v>13</v>
      </c>
    </row>
    <row r="3534" spans="1:23" ht="45" x14ac:dyDescent="0.25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f t="shared" si="503"/>
        <v>41899.957638888889</v>
      </c>
      <c r="K3534">
        <v>1409667827</v>
      </c>
      <c r="L3534" s="14">
        <f t="shared" si="495"/>
        <v>41884.391516203701</v>
      </c>
      <c r="M3534" s="13">
        <f t="shared" si="496"/>
        <v>2014</v>
      </c>
      <c r="N3534" t="b">
        <v>0</v>
      </c>
      <c r="O3534">
        <v>27</v>
      </c>
      <c r="P3534" t="b">
        <v>1</v>
      </c>
      <c r="Q3534" t="s">
        <v>8270</v>
      </c>
      <c r="R3534" s="6">
        <f t="shared" si="497"/>
        <v>0.18958333333333333</v>
      </c>
      <c r="S3534" s="10">
        <f t="shared" si="498"/>
        <v>42.296296296296298</v>
      </c>
      <c r="T3534" t="str">
        <f t="shared" si="499"/>
        <v>theater/</v>
      </c>
      <c r="U3534" t="str">
        <f t="shared" si="500"/>
        <v>plays</v>
      </c>
      <c r="V3534">
        <f t="shared" si="501"/>
        <v>8</v>
      </c>
      <c r="W3534">
        <f t="shared" si="502"/>
        <v>13</v>
      </c>
    </row>
    <row r="3535" spans="1:23" ht="45" x14ac:dyDescent="0.25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f t="shared" si="503"/>
        <v>42319.594525462962</v>
      </c>
      <c r="K3535">
        <v>1444673767</v>
      </c>
      <c r="L3535" s="14">
        <f t="shared" si="495"/>
        <v>42289.552858796298</v>
      </c>
      <c r="M3535" s="13">
        <f t="shared" si="496"/>
        <v>2015</v>
      </c>
      <c r="N3535" t="b">
        <v>0</v>
      </c>
      <c r="O3535">
        <v>8</v>
      </c>
      <c r="P3535" t="b">
        <v>1</v>
      </c>
      <c r="Q3535" t="s">
        <v>8270</v>
      </c>
      <c r="R3535" s="6">
        <f t="shared" si="497"/>
        <v>0.26200000000000001</v>
      </c>
      <c r="S3535" s="10">
        <f t="shared" si="498"/>
        <v>78.875</v>
      </c>
      <c r="T3535" t="str">
        <f t="shared" si="499"/>
        <v>theater/</v>
      </c>
      <c r="U3535" t="str">
        <f t="shared" si="500"/>
        <v>plays</v>
      </c>
      <c r="V3535">
        <f t="shared" si="501"/>
        <v>8</v>
      </c>
      <c r="W3535">
        <f t="shared" si="502"/>
        <v>13</v>
      </c>
    </row>
    <row r="3536" spans="1:23" ht="30" x14ac:dyDescent="0.25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f t="shared" si="503"/>
        <v>42278.416932870365</v>
      </c>
      <c r="K3536">
        <v>1440687623</v>
      </c>
      <c r="L3536" s="14">
        <f t="shared" si="495"/>
        <v>42243.416932870365</v>
      </c>
      <c r="M3536" s="13">
        <f t="shared" si="496"/>
        <v>2015</v>
      </c>
      <c r="N3536" t="b">
        <v>0</v>
      </c>
      <c r="O3536">
        <v>204</v>
      </c>
      <c r="P3536" t="b">
        <v>1</v>
      </c>
      <c r="Q3536" t="s">
        <v>8270</v>
      </c>
      <c r="R3536" s="6">
        <f t="shared" si="497"/>
        <v>0.56200000000000006</v>
      </c>
      <c r="S3536" s="10">
        <f t="shared" si="498"/>
        <v>38.284313725490193</v>
      </c>
      <c r="T3536" t="str">
        <f t="shared" si="499"/>
        <v>theater/</v>
      </c>
      <c r="U3536" t="str">
        <f t="shared" si="500"/>
        <v>plays</v>
      </c>
      <c r="V3536">
        <f t="shared" si="501"/>
        <v>8</v>
      </c>
      <c r="W3536">
        <f t="shared" si="502"/>
        <v>13</v>
      </c>
    </row>
    <row r="3537" spans="1:23" ht="45" x14ac:dyDescent="0.25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f t="shared" si="503"/>
        <v>42279.541666666664</v>
      </c>
      <c r="K3537">
        <v>1441120910</v>
      </c>
      <c r="L3537" s="14">
        <f t="shared" si="495"/>
        <v>42248.431828703702</v>
      </c>
      <c r="M3537" s="13">
        <f t="shared" si="496"/>
        <v>2015</v>
      </c>
      <c r="N3537" t="b">
        <v>0</v>
      </c>
      <c r="O3537">
        <v>46</v>
      </c>
      <c r="P3537" t="b">
        <v>1</v>
      </c>
      <c r="Q3537" t="s">
        <v>8270</v>
      </c>
      <c r="R3537" s="6">
        <f t="shared" si="497"/>
        <v>3.15E-2</v>
      </c>
      <c r="S3537" s="10">
        <f t="shared" si="498"/>
        <v>44.847826086956523</v>
      </c>
      <c r="T3537" t="str">
        <f t="shared" si="499"/>
        <v>theater/</v>
      </c>
      <c r="U3537" t="str">
        <f t="shared" si="500"/>
        <v>plays</v>
      </c>
      <c r="V3537">
        <f t="shared" si="501"/>
        <v>8</v>
      </c>
      <c r="W3537">
        <f t="shared" si="502"/>
        <v>13</v>
      </c>
    </row>
    <row r="3538" spans="1:23" ht="45" x14ac:dyDescent="0.25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f t="shared" si="503"/>
        <v>42358.290972222218</v>
      </c>
      <c r="K3538">
        <v>1448040425</v>
      </c>
      <c r="L3538" s="14">
        <f t="shared" si="495"/>
        <v>42328.518807870372</v>
      </c>
      <c r="M3538" s="13">
        <f t="shared" si="496"/>
        <v>2015</v>
      </c>
      <c r="N3538" t="b">
        <v>0</v>
      </c>
      <c r="O3538">
        <v>17</v>
      </c>
      <c r="P3538" t="b">
        <v>1</v>
      </c>
      <c r="Q3538" t="s">
        <v>8270</v>
      </c>
      <c r="R3538" s="6">
        <f t="shared" si="497"/>
        <v>0.53333333333333333</v>
      </c>
      <c r="S3538" s="10">
        <f t="shared" si="498"/>
        <v>13.529411764705882</v>
      </c>
      <c r="T3538" t="str">
        <f t="shared" si="499"/>
        <v>theater/</v>
      </c>
      <c r="U3538" t="str">
        <f t="shared" si="500"/>
        <v>plays</v>
      </c>
      <c r="V3538">
        <f t="shared" si="501"/>
        <v>8</v>
      </c>
      <c r="W3538">
        <f t="shared" si="502"/>
        <v>13</v>
      </c>
    </row>
    <row r="3539" spans="1:23" ht="45" x14ac:dyDescent="0.25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f t="shared" si="503"/>
        <v>41960.124305555553</v>
      </c>
      <c r="K3539">
        <v>1413016216</v>
      </c>
      <c r="L3539" s="14">
        <f t="shared" si="495"/>
        <v>41923.146018518521</v>
      </c>
      <c r="M3539" s="13">
        <f t="shared" si="496"/>
        <v>2014</v>
      </c>
      <c r="N3539" t="b">
        <v>0</v>
      </c>
      <c r="O3539">
        <v>28</v>
      </c>
      <c r="P3539" t="b">
        <v>1</v>
      </c>
      <c r="Q3539" t="s">
        <v>8270</v>
      </c>
      <c r="R3539" s="6">
        <f t="shared" si="497"/>
        <v>0.80444444444444441</v>
      </c>
      <c r="S3539" s="10">
        <f t="shared" si="498"/>
        <v>43.5</v>
      </c>
      <c r="T3539" t="str">
        <f t="shared" si="499"/>
        <v>theater/</v>
      </c>
      <c r="U3539" t="str">
        <f t="shared" si="500"/>
        <v>plays</v>
      </c>
      <c r="V3539">
        <f t="shared" si="501"/>
        <v>8</v>
      </c>
      <c r="W3539">
        <f t="shared" si="502"/>
        <v>13</v>
      </c>
    </row>
    <row r="3540" spans="1:23" ht="45" x14ac:dyDescent="0.25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f t="shared" si="503"/>
        <v>42599.212268518517</v>
      </c>
      <c r="K3540">
        <v>1469009140</v>
      </c>
      <c r="L3540" s="14">
        <f t="shared" si="495"/>
        <v>42571.212268518517</v>
      </c>
      <c r="M3540" s="13">
        <f t="shared" si="496"/>
        <v>2016</v>
      </c>
      <c r="N3540" t="b">
        <v>0</v>
      </c>
      <c r="O3540">
        <v>83</v>
      </c>
      <c r="P3540" t="b">
        <v>1</v>
      </c>
      <c r="Q3540" t="s">
        <v>8270</v>
      </c>
      <c r="R3540" s="6">
        <f t="shared" si="497"/>
        <v>0.28449999999999998</v>
      </c>
      <c r="S3540" s="10">
        <f t="shared" si="498"/>
        <v>30.951807228915662</v>
      </c>
      <c r="T3540" t="str">
        <f t="shared" si="499"/>
        <v>theater/</v>
      </c>
      <c r="U3540" t="str">
        <f t="shared" si="500"/>
        <v>plays</v>
      </c>
      <c r="V3540">
        <f t="shared" si="501"/>
        <v>8</v>
      </c>
      <c r="W3540">
        <f t="shared" si="502"/>
        <v>13</v>
      </c>
    </row>
    <row r="3541" spans="1:23" ht="45" x14ac:dyDescent="0.25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f t="shared" si="503"/>
        <v>42621.547708333332</v>
      </c>
      <c r="K3541">
        <v>1471543722</v>
      </c>
      <c r="L3541" s="14">
        <f t="shared" si="495"/>
        <v>42600.547708333332</v>
      </c>
      <c r="M3541" s="13">
        <f t="shared" si="496"/>
        <v>2016</v>
      </c>
      <c r="N3541" t="b">
        <v>0</v>
      </c>
      <c r="O3541">
        <v>13</v>
      </c>
      <c r="P3541" t="b">
        <v>1</v>
      </c>
      <c r="Q3541" t="s">
        <v>8270</v>
      </c>
      <c r="R3541" s="6">
        <f t="shared" si="497"/>
        <v>0.19666666666666666</v>
      </c>
      <c r="S3541" s="10">
        <f t="shared" si="498"/>
        <v>55.230769230769234</v>
      </c>
      <c r="T3541" t="str">
        <f t="shared" si="499"/>
        <v>theater/</v>
      </c>
      <c r="U3541" t="str">
        <f t="shared" si="500"/>
        <v>plays</v>
      </c>
      <c r="V3541">
        <f t="shared" si="501"/>
        <v>8</v>
      </c>
      <c r="W3541">
        <f t="shared" si="502"/>
        <v>13</v>
      </c>
    </row>
    <row r="3542" spans="1:23" ht="45" x14ac:dyDescent="0.25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f t="shared" si="503"/>
        <v>42546.795034722221</v>
      </c>
      <c r="K3542">
        <v>1464307491</v>
      </c>
      <c r="L3542" s="14">
        <f t="shared" si="495"/>
        <v>42516.795034722221</v>
      </c>
      <c r="M3542" s="13">
        <f t="shared" si="496"/>
        <v>2016</v>
      </c>
      <c r="N3542" t="b">
        <v>0</v>
      </c>
      <c r="O3542">
        <v>8</v>
      </c>
      <c r="P3542" t="b">
        <v>1</v>
      </c>
      <c r="Q3542" t="s">
        <v>8270</v>
      </c>
      <c r="R3542" s="6">
        <f t="shared" si="497"/>
        <v>0.23</v>
      </c>
      <c r="S3542" s="10">
        <f t="shared" si="498"/>
        <v>46.125</v>
      </c>
      <c r="T3542" t="str">
        <f t="shared" si="499"/>
        <v>theater/</v>
      </c>
      <c r="U3542" t="str">
        <f t="shared" si="500"/>
        <v>plays</v>
      </c>
      <c r="V3542">
        <f t="shared" si="501"/>
        <v>8</v>
      </c>
      <c r="W3542">
        <f t="shared" si="502"/>
        <v>13</v>
      </c>
    </row>
    <row r="3543" spans="1:23" ht="45" x14ac:dyDescent="0.25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f t="shared" si="503"/>
        <v>42247.521701388883</v>
      </c>
      <c r="K3543">
        <v>1438882275</v>
      </c>
      <c r="L3543" s="14">
        <f t="shared" si="495"/>
        <v>42222.521701388883</v>
      </c>
      <c r="M3543" s="13">
        <f t="shared" si="496"/>
        <v>2015</v>
      </c>
      <c r="N3543" t="b">
        <v>0</v>
      </c>
      <c r="O3543">
        <v>32</v>
      </c>
      <c r="P3543" t="b">
        <v>1</v>
      </c>
      <c r="Q3543" t="s">
        <v>8270</v>
      </c>
      <c r="R3543" s="6">
        <f t="shared" si="497"/>
        <v>0.05</v>
      </c>
      <c r="S3543" s="10">
        <f t="shared" si="498"/>
        <v>39.375</v>
      </c>
      <c r="T3543" t="str">
        <f t="shared" si="499"/>
        <v>theater/</v>
      </c>
      <c r="U3543" t="str">
        <f t="shared" si="500"/>
        <v>plays</v>
      </c>
      <c r="V3543">
        <f t="shared" si="501"/>
        <v>8</v>
      </c>
      <c r="W3543">
        <f t="shared" si="502"/>
        <v>13</v>
      </c>
    </row>
    <row r="3544" spans="1:23" ht="45" x14ac:dyDescent="0.25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f t="shared" si="503"/>
        <v>41889.391458333332</v>
      </c>
      <c r="K3544">
        <v>1404915822</v>
      </c>
      <c r="L3544" s="14">
        <f t="shared" si="495"/>
        <v>41829.391458333332</v>
      </c>
      <c r="M3544" s="13">
        <f t="shared" si="496"/>
        <v>2014</v>
      </c>
      <c r="N3544" t="b">
        <v>0</v>
      </c>
      <c r="O3544">
        <v>85</v>
      </c>
      <c r="P3544" t="b">
        <v>1</v>
      </c>
      <c r="Q3544" t="s">
        <v>8270</v>
      </c>
      <c r="R3544" s="6">
        <f t="shared" si="497"/>
        <v>2.2363636363636363E-2</v>
      </c>
      <c r="S3544" s="10">
        <f t="shared" si="498"/>
        <v>66.152941176470591</v>
      </c>
      <c r="T3544" t="str">
        <f t="shared" si="499"/>
        <v>theater/</v>
      </c>
      <c r="U3544" t="str">
        <f t="shared" si="500"/>
        <v>plays</v>
      </c>
      <c r="V3544">
        <f t="shared" si="501"/>
        <v>8</v>
      </c>
      <c r="W3544">
        <f t="shared" si="502"/>
        <v>13</v>
      </c>
    </row>
    <row r="3545" spans="1:23" ht="30" x14ac:dyDescent="0.25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f t="shared" si="503"/>
        <v>42180.546979166662</v>
      </c>
      <c r="K3545">
        <v>1432663659</v>
      </c>
      <c r="L3545" s="14">
        <f t="shared" si="495"/>
        <v>42150.546979166662</v>
      </c>
      <c r="M3545" s="13">
        <f t="shared" si="496"/>
        <v>2015</v>
      </c>
      <c r="N3545" t="b">
        <v>0</v>
      </c>
      <c r="O3545">
        <v>29</v>
      </c>
      <c r="P3545" t="b">
        <v>1</v>
      </c>
      <c r="Q3545" t="s">
        <v>8270</v>
      </c>
      <c r="R3545" s="6">
        <f t="shared" si="497"/>
        <v>4.6666666666666669E-2</v>
      </c>
      <c r="S3545" s="10">
        <f t="shared" si="498"/>
        <v>54.137931034482762</v>
      </c>
      <c r="T3545" t="str">
        <f t="shared" si="499"/>
        <v>theater/</v>
      </c>
      <c r="U3545" t="str">
        <f t="shared" si="500"/>
        <v>plays</v>
      </c>
      <c r="V3545">
        <f t="shared" si="501"/>
        <v>8</v>
      </c>
      <c r="W3545">
        <f t="shared" si="502"/>
        <v>13</v>
      </c>
    </row>
    <row r="3546" spans="1:23" ht="30" x14ac:dyDescent="0.25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f t="shared" si="503"/>
        <v>42070.623344907406</v>
      </c>
      <c r="K3546">
        <v>1423166257</v>
      </c>
      <c r="L3546" s="14">
        <f t="shared" si="495"/>
        <v>42040.623344907406</v>
      </c>
      <c r="M3546" s="13">
        <f t="shared" si="496"/>
        <v>2015</v>
      </c>
      <c r="N3546" t="b">
        <v>0</v>
      </c>
      <c r="O3546">
        <v>24</v>
      </c>
      <c r="P3546" t="b">
        <v>1</v>
      </c>
      <c r="Q3546" t="s">
        <v>8270</v>
      </c>
      <c r="R3546" s="6">
        <f t="shared" si="497"/>
        <v>0</v>
      </c>
      <c r="S3546" s="10">
        <f t="shared" si="498"/>
        <v>104.16666666666667</v>
      </c>
      <c r="T3546" t="str">
        <f t="shared" si="499"/>
        <v>theater/</v>
      </c>
      <c r="U3546" t="str">
        <f t="shared" si="500"/>
        <v>plays</v>
      </c>
      <c r="V3546">
        <f t="shared" si="501"/>
        <v>8</v>
      </c>
      <c r="W3546">
        <f t="shared" si="502"/>
        <v>13</v>
      </c>
    </row>
    <row r="3547" spans="1:23" ht="45" x14ac:dyDescent="0.25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f t="shared" si="503"/>
        <v>42105.599062499998</v>
      </c>
      <c r="K3547">
        <v>1426188159</v>
      </c>
      <c r="L3547" s="14">
        <f t="shared" si="495"/>
        <v>42075.599062499998</v>
      </c>
      <c r="M3547" s="13">
        <f t="shared" si="496"/>
        <v>2015</v>
      </c>
      <c r="N3547" t="b">
        <v>0</v>
      </c>
      <c r="O3547">
        <v>8</v>
      </c>
      <c r="P3547" t="b">
        <v>1</v>
      </c>
      <c r="Q3547" t="s">
        <v>8270</v>
      </c>
      <c r="R3547" s="6">
        <f t="shared" si="497"/>
        <v>4.0000000000000001E-3</v>
      </c>
      <c r="S3547" s="10">
        <f t="shared" si="498"/>
        <v>31.375</v>
      </c>
      <c r="T3547" t="str">
        <f t="shared" si="499"/>
        <v>theater/</v>
      </c>
      <c r="U3547" t="str">
        <f t="shared" si="500"/>
        <v>plays</v>
      </c>
      <c r="V3547">
        <f t="shared" si="501"/>
        <v>8</v>
      </c>
      <c r="W3547">
        <f t="shared" si="502"/>
        <v>13</v>
      </c>
    </row>
    <row r="3548" spans="1:23" ht="45" x14ac:dyDescent="0.25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f t="shared" si="503"/>
        <v>42094.957638888889</v>
      </c>
      <c r="K3548">
        <v>1426002684</v>
      </c>
      <c r="L3548" s="14">
        <f t="shared" si="495"/>
        <v>42073.452361111107</v>
      </c>
      <c r="M3548" s="13">
        <f t="shared" si="496"/>
        <v>2015</v>
      </c>
      <c r="N3548" t="b">
        <v>0</v>
      </c>
      <c r="O3548">
        <v>19</v>
      </c>
      <c r="P3548" t="b">
        <v>1</v>
      </c>
      <c r="Q3548" t="s">
        <v>8270</v>
      </c>
      <c r="R3548" s="6">
        <f t="shared" si="497"/>
        <v>2.2727272727272728E-2</v>
      </c>
      <c r="S3548" s="10">
        <f t="shared" si="498"/>
        <v>59.210526315789473</v>
      </c>
      <c r="T3548" t="str">
        <f t="shared" si="499"/>
        <v>theater/</v>
      </c>
      <c r="U3548" t="str">
        <f t="shared" si="500"/>
        <v>plays</v>
      </c>
      <c r="V3548">
        <f t="shared" si="501"/>
        <v>8</v>
      </c>
      <c r="W3548">
        <f t="shared" si="502"/>
        <v>13</v>
      </c>
    </row>
    <row r="3549" spans="1:23" ht="45" x14ac:dyDescent="0.25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f t="shared" si="503"/>
        <v>42503.957638888889</v>
      </c>
      <c r="K3549">
        <v>1461117201</v>
      </c>
      <c r="L3549" s="14">
        <f t="shared" si="495"/>
        <v>42479.870381944442</v>
      </c>
      <c r="M3549" s="13">
        <f t="shared" si="496"/>
        <v>2016</v>
      </c>
      <c r="N3549" t="b">
        <v>0</v>
      </c>
      <c r="O3549">
        <v>336</v>
      </c>
      <c r="P3549" t="b">
        <v>1</v>
      </c>
      <c r="Q3549" t="s">
        <v>8270</v>
      </c>
      <c r="R3549" s="6">
        <f t="shared" si="497"/>
        <v>0.14409285714285713</v>
      </c>
      <c r="S3549" s="10">
        <f t="shared" si="498"/>
        <v>119.17633928571429</v>
      </c>
      <c r="T3549" t="str">
        <f t="shared" si="499"/>
        <v>theater/</v>
      </c>
      <c r="U3549" t="str">
        <f t="shared" si="500"/>
        <v>plays</v>
      </c>
      <c r="V3549">
        <f t="shared" si="501"/>
        <v>8</v>
      </c>
      <c r="W3549">
        <f t="shared" si="502"/>
        <v>13</v>
      </c>
    </row>
    <row r="3550" spans="1:23" ht="45" x14ac:dyDescent="0.25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f t="shared" si="503"/>
        <v>42433.833333333336</v>
      </c>
      <c r="K3550">
        <v>1455230214</v>
      </c>
      <c r="L3550" s="14">
        <f t="shared" si="495"/>
        <v>42411.733958333331</v>
      </c>
      <c r="M3550" s="13">
        <f t="shared" si="496"/>
        <v>2016</v>
      </c>
      <c r="N3550" t="b">
        <v>0</v>
      </c>
      <c r="O3550">
        <v>13</v>
      </c>
      <c r="P3550" t="b">
        <v>1</v>
      </c>
      <c r="Q3550" t="s">
        <v>8270</v>
      </c>
      <c r="R3550" s="6">
        <f t="shared" si="497"/>
        <v>1.9047619047619049E-2</v>
      </c>
      <c r="S3550" s="10">
        <f t="shared" si="498"/>
        <v>164.61538461538461</v>
      </c>
      <c r="T3550" t="str">
        <f t="shared" si="499"/>
        <v>theater/</v>
      </c>
      <c r="U3550" t="str">
        <f t="shared" si="500"/>
        <v>plays</v>
      </c>
      <c r="V3550">
        <f t="shared" si="501"/>
        <v>8</v>
      </c>
      <c r="W3550">
        <f t="shared" si="502"/>
        <v>13</v>
      </c>
    </row>
    <row r="3551" spans="1:23" ht="45" x14ac:dyDescent="0.25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f t="shared" si="503"/>
        <v>42251.186030092591</v>
      </c>
      <c r="K3551">
        <v>1438939673</v>
      </c>
      <c r="L3551" s="14">
        <f t="shared" si="495"/>
        <v>42223.186030092591</v>
      </c>
      <c r="M3551" s="13">
        <f t="shared" si="496"/>
        <v>2015</v>
      </c>
      <c r="N3551" t="b">
        <v>0</v>
      </c>
      <c r="O3551">
        <v>42</v>
      </c>
      <c r="P3551" t="b">
        <v>1</v>
      </c>
      <c r="Q3551" t="s">
        <v>8270</v>
      </c>
      <c r="R3551" s="6">
        <f t="shared" si="497"/>
        <v>0.02</v>
      </c>
      <c r="S3551" s="10">
        <f t="shared" si="498"/>
        <v>24.285714285714285</v>
      </c>
      <c r="T3551" t="str">
        <f t="shared" si="499"/>
        <v>theater/</v>
      </c>
      <c r="U3551" t="str">
        <f t="shared" si="500"/>
        <v>plays</v>
      </c>
      <c r="V3551">
        <f t="shared" si="501"/>
        <v>8</v>
      </c>
      <c r="W3551">
        <f t="shared" si="502"/>
        <v>13</v>
      </c>
    </row>
    <row r="3552" spans="1:23" ht="45" x14ac:dyDescent="0.25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f t="shared" si="503"/>
        <v>42492.685162037036</v>
      </c>
      <c r="K3552">
        <v>1459632398</v>
      </c>
      <c r="L3552" s="14">
        <f t="shared" si="495"/>
        <v>42462.685162037036</v>
      </c>
      <c r="M3552" s="13">
        <f t="shared" si="496"/>
        <v>2016</v>
      </c>
      <c r="N3552" t="b">
        <v>0</v>
      </c>
      <c r="O3552">
        <v>64</v>
      </c>
      <c r="P3552" t="b">
        <v>1</v>
      </c>
      <c r="Q3552" t="s">
        <v>8270</v>
      </c>
      <c r="R3552" s="6">
        <f t="shared" si="497"/>
        <v>4.8000000000000001E-2</v>
      </c>
      <c r="S3552" s="10">
        <f t="shared" si="498"/>
        <v>40.9375</v>
      </c>
      <c r="T3552" t="str">
        <f t="shared" si="499"/>
        <v>theater/</v>
      </c>
      <c r="U3552" t="str">
        <f t="shared" si="500"/>
        <v>plays</v>
      </c>
      <c r="V3552">
        <f t="shared" si="501"/>
        <v>8</v>
      </c>
      <c r="W3552">
        <f t="shared" si="502"/>
        <v>13</v>
      </c>
    </row>
    <row r="3553" spans="1:23" ht="45" x14ac:dyDescent="0.25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f t="shared" si="503"/>
        <v>41781.713194444441</v>
      </c>
      <c r="K3553">
        <v>1398342170</v>
      </c>
      <c r="L3553" s="14">
        <f t="shared" si="495"/>
        <v>41753.307523148142</v>
      </c>
      <c r="M3553" s="13">
        <f t="shared" si="496"/>
        <v>2014</v>
      </c>
      <c r="N3553" t="b">
        <v>0</v>
      </c>
      <c r="O3553">
        <v>25</v>
      </c>
      <c r="P3553" t="b">
        <v>1</v>
      </c>
      <c r="Q3553" t="s">
        <v>8270</v>
      </c>
      <c r="R3553" s="6">
        <f t="shared" si="497"/>
        <v>1.8333333333333333E-2</v>
      </c>
      <c r="S3553" s="10">
        <f t="shared" si="498"/>
        <v>61.1</v>
      </c>
      <c r="T3553" t="str">
        <f t="shared" si="499"/>
        <v>theater/</v>
      </c>
      <c r="U3553" t="str">
        <f t="shared" si="500"/>
        <v>plays</v>
      </c>
      <c r="V3553">
        <f t="shared" si="501"/>
        <v>8</v>
      </c>
      <c r="W3553">
        <f t="shared" si="502"/>
        <v>13</v>
      </c>
    </row>
    <row r="3554" spans="1:23" ht="45" x14ac:dyDescent="0.25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f t="shared" si="503"/>
        <v>41818.378749999996</v>
      </c>
      <c r="K3554">
        <v>1401372324</v>
      </c>
      <c r="L3554" s="14">
        <f t="shared" si="495"/>
        <v>41788.378749999996</v>
      </c>
      <c r="M3554" s="13">
        <f t="shared" si="496"/>
        <v>2014</v>
      </c>
      <c r="N3554" t="b">
        <v>0</v>
      </c>
      <c r="O3554">
        <v>20</v>
      </c>
      <c r="P3554" t="b">
        <v>1</v>
      </c>
      <c r="Q3554" t="s">
        <v>8270</v>
      </c>
      <c r="R3554" s="6">
        <f t="shared" si="497"/>
        <v>0</v>
      </c>
      <c r="S3554" s="10">
        <f t="shared" si="498"/>
        <v>38.65</v>
      </c>
      <c r="T3554" t="str">
        <f t="shared" si="499"/>
        <v>theater/</v>
      </c>
      <c r="U3554" t="str">
        <f t="shared" si="500"/>
        <v>plays</v>
      </c>
      <c r="V3554">
        <f t="shared" si="501"/>
        <v>8</v>
      </c>
      <c r="W3554">
        <f t="shared" si="502"/>
        <v>13</v>
      </c>
    </row>
    <row r="3555" spans="1:23" ht="45" x14ac:dyDescent="0.25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f t="shared" si="503"/>
        <v>42227.791666666664</v>
      </c>
      <c r="K3555">
        <v>1436575280</v>
      </c>
      <c r="L3555" s="14">
        <f t="shared" si="495"/>
        <v>42195.820370370369</v>
      </c>
      <c r="M3555" s="13">
        <f t="shared" si="496"/>
        <v>2015</v>
      </c>
      <c r="N3555" t="b">
        <v>0</v>
      </c>
      <c r="O3555">
        <v>104</v>
      </c>
      <c r="P3555" t="b">
        <v>1</v>
      </c>
      <c r="Q3555" t="s">
        <v>8270</v>
      </c>
      <c r="R3555" s="6">
        <f t="shared" si="497"/>
        <v>6.2727272727272729E-2</v>
      </c>
      <c r="S3555" s="10">
        <f t="shared" si="498"/>
        <v>56.20192307692308</v>
      </c>
      <c r="T3555" t="str">
        <f t="shared" si="499"/>
        <v>theater/</v>
      </c>
      <c r="U3555" t="str">
        <f t="shared" si="500"/>
        <v>plays</v>
      </c>
      <c r="V3555">
        <f t="shared" si="501"/>
        <v>8</v>
      </c>
      <c r="W3555">
        <f t="shared" si="502"/>
        <v>13</v>
      </c>
    </row>
    <row r="3556" spans="1:23" ht="45" x14ac:dyDescent="0.25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f t="shared" si="503"/>
        <v>42046.499999999993</v>
      </c>
      <c r="K3556">
        <v>1421025159</v>
      </c>
      <c r="L3556" s="14">
        <f t="shared" si="495"/>
        <v>42015.842118055552</v>
      </c>
      <c r="M3556" s="13">
        <f t="shared" si="496"/>
        <v>2015</v>
      </c>
      <c r="N3556" t="b">
        <v>0</v>
      </c>
      <c r="O3556">
        <v>53</v>
      </c>
      <c r="P3556" t="b">
        <v>1</v>
      </c>
      <c r="Q3556" t="s">
        <v>8270</v>
      </c>
      <c r="R3556" s="6">
        <f t="shared" si="497"/>
        <v>0.13422199999999992</v>
      </c>
      <c r="S3556" s="10">
        <f t="shared" si="498"/>
        <v>107.00207547169811</v>
      </c>
      <c r="T3556" t="str">
        <f t="shared" si="499"/>
        <v>theater/</v>
      </c>
      <c r="U3556" t="str">
        <f t="shared" si="500"/>
        <v>plays</v>
      </c>
      <c r="V3556">
        <f t="shared" si="501"/>
        <v>8</v>
      </c>
      <c r="W3556">
        <f t="shared" si="502"/>
        <v>13</v>
      </c>
    </row>
    <row r="3557" spans="1:23" ht="45" x14ac:dyDescent="0.25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f t="shared" si="503"/>
        <v>42691.275393518517</v>
      </c>
      <c r="K3557">
        <v>1476786994</v>
      </c>
      <c r="L3557" s="14">
        <f t="shared" si="495"/>
        <v>42661.233726851853</v>
      </c>
      <c r="M3557" s="13">
        <f t="shared" si="496"/>
        <v>2016</v>
      </c>
      <c r="N3557" t="b">
        <v>0</v>
      </c>
      <c r="O3557">
        <v>14</v>
      </c>
      <c r="P3557" t="b">
        <v>1</v>
      </c>
      <c r="Q3557" t="s">
        <v>8270</v>
      </c>
      <c r="R3557" s="6">
        <f t="shared" si="497"/>
        <v>0</v>
      </c>
      <c r="S3557" s="10">
        <f t="shared" si="498"/>
        <v>171.42857142857142</v>
      </c>
      <c r="T3557" t="str">
        <f t="shared" si="499"/>
        <v>theater/</v>
      </c>
      <c r="U3557" t="str">
        <f t="shared" si="500"/>
        <v>plays</v>
      </c>
      <c r="V3557">
        <f t="shared" si="501"/>
        <v>8</v>
      </c>
      <c r="W3557">
        <f t="shared" si="502"/>
        <v>13</v>
      </c>
    </row>
    <row r="3558" spans="1:23" ht="45" x14ac:dyDescent="0.25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f t="shared" si="503"/>
        <v>41868.441249999996</v>
      </c>
      <c r="K3558">
        <v>1403105724</v>
      </c>
      <c r="L3558" s="14">
        <f t="shared" si="495"/>
        <v>41808.441249999996</v>
      </c>
      <c r="M3558" s="13">
        <f t="shared" si="496"/>
        <v>2014</v>
      </c>
      <c r="N3558" t="b">
        <v>0</v>
      </c>
      <c r="O3558">
        <v>20</v>
      </c>
      <c r="P3558" t="b">
        <v>1</v>
      </c>
      <c r="Q3558" t="s">
        <v>8270</v>
      </c>
      <c r="R3558" s="6">
        <f t="shared" si="497"/>
        <v>4.5454545454545452E-3</v>
      </c>
      <c r="S3558" s="10">
        <f t="shared" si="498"/>
        <v>110.5</v>
      </c>
      <c r="T3558" t="str">
        <f t="shared" si="499"/>
        <v>theater/</v>
      </c>
      <c r="U3558" t="str">
        <f t="shared" si="500"/>
        <v>plays</v>
      </c>
      <c r="V3558">
        <f t="shared" si="501"/>
        <v>8</v>
      </c>
      <c r="W3558">
        <f t="shared" si="502"/>
        <v>13</v>
      </c>
    </row>
    <row r="3559" spans="1:23" ht="45" x14ac:dyDescent="0.25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f t="shared" si="503"/>
        <v>41764.068414351852</v>
      </c>
      <c r="K3559">
        <v>1396334311</v>
      </c>
      <c r="L3559" s="14">
        <f t="shared" si="495"/>
        <v>41730.068414351852</v>
      </c>
      <c r="M3559" s="13">
        <f t="shared" si="496"/>
        <v>2014</v>
      </c>
      <c r="N3559" t="b">
        <v>0</v>
      </c>
      <c r="O3559">
        <v>558</v>
      </c>
      <c r="P3559" t="b">
        <v>1</v>
      </c>
      <c r="Q3559" t="s">
        <v>8270</v>
      </c>
      <c r="R3559" s="6">
        <f t="shared" si="497"/>
        <v>3.6000000000000002E-4</v>
      </c>
      <c r="S3559" s="10">
        <f t="shared" si="498"/>
        <v>179.27598566308242</v>
      </c>
      <c r="T3559" t="str">
        <f t="shared" si="499"/>
        <v>theater/</v>
      </c>
      <c r="U3559" t="str">
        <f t="shared" si="500"/>
        <v>plays</v>
      </c>
      <c r="V3559">
        <f t="shared" si="501"/>
        <v>8</v>
      </c>
      <c r="W3559">
        <f t="shared" si="502"/>
        <v>13</v>
      </c>
    </row>
    <row r="3560" spans="1:23" ht="45" x14ac:dyDescent="0.25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f t="shared" si="503"/>
        <v>42181.666666666664</v>
      </c>
      <c r="K3560">
        <v>1431718575</v>
      </c>
      <c r="L3560" s="14">
        <f t="shared" si="495"/>
        <v>42139.608506944445</v>
      </c>
      <c r="M3560" s="13">
        <f t="shared" si="496"/>
        <v>2015</v>
      </c>
      <c r="N3560" t="b">
        <v>0</v>
      </c>
      <c r="O3560">
        <v>22</v>
      </c>
      <c r="P3560" t="b">
        <v>1</v>
      </c>
      <c r="Q3560" t="s">
        <v>8270</v>
      </c>
      <c r="R3560" s="6">
        <f t="shared" si="497"/>
        <v>0.44</v>
      </c>
      <c r="S3560" s="10">
        <f t="shared" si="498"/>
        <v>22.90909090909091</v>
      </c>
      <c r="T3560" t="str">
        <f t="shared" si="499"/>
        <v>theater/</v>
      </c>
      <c r="U3560" t="str">
        <f t="shared" si="500"/>
        <v>plays</v>
      </c>
      <c r="V3560">
        <f t="shared" si="501"/>
        <v>8</v>
      </c>
      <c r="W3560">
        <f t="shared" si="502"/>
        <v>13</v>
      </c>
    </row>
    <row r="3561" spans="1:23" ht="45" x14ac:dyDescent="0.25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f t="shared" si="503"/>
        <v>42216.165277777771</v>
      </c>
      <c r="K3561">
        <v>1436408308</v>
      </c>
      <c r="L3561" s="14">
        <f t="shared" si="495"/>
        <v>42193.887824074067</v>
      </c>
      <c r="M3561" s="13">
        <f t="shared" si="496"/>
        <v>2015</v>
      </c>
      <c r="N3561" t="b">
        <v>0</v>
      </c>
      <c r="O3561">
        <v>24</v>
      </c>
      <c r="P3561" t="b">
        <v>1</v>
      </c>
      <c r="Q3561" t="s">
        <v>8270</v>
      </c>
      <c r="R3561" s="6">
        <f t="shared" si="497"/>
        <v>3.5000000000000003E-2</v>
      </c>
      <c r="S3561" s="10">
        <f t="shared" si="498"/>
        <v>43.125</v>
      </c>
      <c r="T3561" t="str">
        <f t="shared" si="499"/>
        <v>theater/</v>
      </c>
      <c r="U3561" t="str">
        <f t="shared" si="500"/>
        <v>plays</v>
      </c>
      <c r="V3561">
        <f t="shared" si="501"/>
        <v>8</v>
      </c>
      <c r="W3561">
        <f t="shared" si="502"/>
        <v>13</v>
      </c>
    </row>
    <row r="3562" spans="1:23" ht="45" x14ac:dyDescent="0.25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f t="shared" si="503"/>
        <v>42150.906249999993</v>
      </c>
      <c r="K3562">
        <v>1429651266</v>
      </c>
      <c r="L3562" s="14">
        <f t="shared" si="495"/>
        <v>42115.68131944444</v>
      </c>
      <c r="M3562" s="13">
        <f t="shared" si="496"/>
        <v>2015</v>
      </c>
      <c r="N3562" t="b">
        <v>0</v>
      </c>
      <c r="O3562">
        <v>74</v>
      </c>
      <c r="P3562" t="b">
        <v>1</v>
      </c>
      <c r="Q3562" t="s">
        <v>8270</v>
      </c>
      <c r="R3562" s="6">
        <f t="shared" si="497"/>
        <v>8.4375000000000006E-2</v>
      </c>
      <c r="S3562" s="10">
        <f t="shared" si="498"/>
        <v>46.891891891891895</v>
      </c>
      <c r="T3562" t="str">
        <f t="shared" si="499"/>
        <v>theater/</v>
      </c>
      <c r="U3562" t="str">
        <f t="shared" si="500"/>
        <v>plays</v>
      </c>
      <c r="V3562">
        <f t="shared" si="501"/>
        <v>8</v>
      </c>
      <c r="W3562">
        <f t="shared" si="502"/>
        <v>13</v>
      </c>
    </row>
    <row r="3563" spans="1:23" ht="105" x14ac:dyDescent="0.25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f t="shared" si="503"/>
        <v>42221.566666666666</v>
      </c>
      <c r="K3563">
        <v>1437236378</v>
      </c>
      <c r="L3563" s="14">
        <f t="shared" si="495"/>
        <v>42203.471967592595</v>
      </c>
      <c r="M3563" s="13">
        <f t="shared" si="496"/>
        <v>2015</v>
      </c>
      <c r="N3563" t="b">
        <v>0</v>
      </c>
      <c r="O3563">
        <v>54</v>
      </c>
      <c r="P3563" t="b">
        <v>1</v>
      </c>
      <c r="Q3563" t="s">
        <v>8270</v>
      </c>
      <c r="R3563" s="6">
        <f t="shared" si="497"/>
        <v>2.4E-2</v>
      </c>
      <c r="S3563" s="10">
        <f t="shared" si="498"/>
        <v>47.407407407407405</v>
      </c>
      <c r="T3563" t="str">
        <f t="shared" si="499"/>
        <v>theater/</v>
      </c>
      <c r="U3563" t="str">
        <f t="shared" si="500"/>
        <v>plays</v>
      </c>
      <c r="V3563">
        <f t="shared" si="501"/>
        <v>8</v>
      </c>
      <c r="W3563">
        <f t="shared" si="502"/>
        <v>13</v>
      </c>
    </row>
    <row r="3564" spans="1:23" ht="45" x14ac:dyDescent="0.25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f t="shared" si="503"/>
        <v>42442.708333333336</v>
      </c>
      <c r="K3564">
        <v>1457115427</v>
      </c>
      <c r="L3564" s="14">
        <f t="shared" si="495"/>
        <v>42433.553553240738</v>
      </c>
      <c r="M3564" s="13">
        <f t="shared" si="496"/>
        <v>2016</v>
      </c>
      <c r="N3564" t="b">
        <v>0</v>
      </c>
      <c r="O3564">
        <v>31</v>
      </c>
      <c r="P3564" t="b">
        <v>1</v>
      </c>
      <c r="Q3564" t="s">
        <v>8270</v>
      </c>
      <c r="R3564" s="6">
        <f t="shared" si="497"/>
        <v>0.48888888888888887</v>
      </c>
      <c r="S3564" s="10">
        <f t="shared" si="498"/>
        <v>15.129032258064516</v>
      </c>
      <c r="T3564" t="str">
        <f t="shared" si="499"/>
        <v>theater/</v>
      </c>
      <c r="U3564" t="str">
        <f t="shared" si="500"/>
        <v>plays</v>
      </c>
      <c r="V3564">
        <f t="shared" si="501"/>
        <v>8</v>
      </c>
      <c r="W3564">
        <f t="shared" si="502"/>
        <v>13</v>
      </c>
    </row>
    <row r="3565" spans="1:23" ht="45" x14ac:dyDescent="0.25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f t="shared" si="503"/>
        <v>42583.583333333336</v>
      </c>
      <c r="K3565">
        <v>1467648456</v>
      </c>
      <c r="L3565" s="14">
        <f t="shared" si="495"/>
        <v>42555.46361111111</v>
      </c>
      <c r="M3565" s="13">
        <f t="shared" si="496"/>
        <v>2016</v>
      </c>
      <c r="N3565" t="b">
        <v>0</v>
      </c>
      <c r="O3565">
        <v>25</v>
      </c>
      <c r="P3565" t="b">
        <v>1</v>
      </c>
      <c r="Q3565" t="s">
        <v>8270</v>
      </c>
      <c r="R3565" s="6">
        <f t="shared" si="497"/>
        <v>5.4900000000000088E-2</v>
      </c>
      <c r="S3565" s="10">
        <f t="shared" si="498"/>
        <v>21.098000000000003</v>
      </c>
      <c r="T3565" t="str">
        <f t="shared" si="499"/>
        <v>theater/</v>
      </c>
      <c r="U3565" t="str">
        <f t="shared" si="500"/>
        <v>plays</v>
      </c>
      <c r="V3565">
        <f t="shared" si="501"/>
        <v>8</v>
      </c>
      <c r="W3565">
        <f t="shared" si="502"/>
        <v>13</v>
      </c>
    </row>
    <row r="3566" spans="1:23" ht="30" x14ac:dyDescent="0.25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f t="shared" si="503"/>
        <v>42282.458333333336</v>
      </c>
      <c r="K3566">
        <v>1440082649</v>
      </c>
      <c r="L3566" s="14">
        <f t="shared" si="495"/>
        <v>42236.414918981478</v>
      </c>
      <c r="M3566" s="13">
        <f t="shared" si="496"/>
        <v>2015</v>
      </c>
      <c r="N3566" t="b">
        <v>0</v>
      </c>
      <c r="O3566">
        <v>17</v>
      </c>
      <c r="P3566" t="b">
        <v>1</v>
      </c>
      <c r="Q3566" t="s">
        <v>8270</v>
      </c>
      <c r="R3566" s="6">
        <f t="shared" si="497"/>
        <v>5.0000000000000001E-3</v>
      </c>
      <c r="S3566" s="10">
        <f t="shared" si="498"/>
        <v>59.117647058823529</v>
      </c>
      <c r="T3566" t="str">
        <f t="shared" si="499"/>
        <v>theater/</v>
      </c>
      <c r="U3566" t="str">
        <f t="shared" si="500"/>
        <v>plays</v>
      </c>
      <c r="V3566">
        <f t="shared" si="501"/>
        <v>8</v>
      </c>
      <c r="W3566">
        <f t="shared" si="502"/>
        <v>13</v>
      </c>
    </row>
    <row r="3567" spans="1:23" ht="45" x14ac:dyDescent="0.25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f t="shared" si="503"/>
        <v>42004.534814814811</v>
      </c>
      <c r="K3567">
        <v>1417456208</v>
      </c>
      <c r="L3567" s="14">
        <f t="shared" si="495"/>
        <v>41974.534814814811</v>
      </c>
      <c r="M3567" s="13">
        <f t="shared" si="496"/>
        <v>2014</v>
      </c>
      <c r="N3567" t="b">
        <v>0</v>
      </c>
      <c r="O3567">
        <v>12</v>
      </c>
      <c r="P3567" t="b">
        <v>1</v>
      </c>
      <c r="Q3567" t="s">
        <v>8270</v>
      </c>
      <c r="R3567" s="6">
        <f t="shared" si="497"/>
        <v>0.30555555555555558</v>
      </c>
      <c r="S3567" s="10">
        <f t="shared" si="498"/>
        <v>97.916666666666671</v>
      </c>
      <c r="T3567" t="str">
        <f t="shared" si="499"/>
        <v>theater/</v>
      </c>
      <c r="U3567" t="str">
        <f t="shared" si="500"/>
        <v>plays</v>
      </c>
      <c r="V3567">
        <f t="shared" si="501"/>
        <v>8</v>
      </c>
      <c r="W3567">
        <f t="shared" si="502"/>
        <v>13</v>
      </c>
    </row>
    <row r="3568" spans="1:23" ht="45" x14ac:dyDescent="0.25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f t="shared" si="503"/>
        <v>42027.299571759257</v>
      </c>
      <c r="K3568">
        <v>1419423083</v>
      </c>
      <c r="L3568" s="14">
        <f t="shared" si="495"/>
        <v>41997.299571759257</v>
      </c>
      <c r="M3568" s="13">
        <f t="shared" si="496"/>
        <v>2014</v>
      </c>
      <c r="N3568" t="b">
        <v>0</v>
      </c>
      <c r="O3568">
        <v>38</v>
      </c>
      <c r="P3568" t="b">
        <v>1</v>
      </c>
      <c r="Q3568" t="s">
        <v>8270</v>
      </c>
      <c r="R3568" s="6">
        <f t="shared" si="497"/>
        <v>4.7500000000000001E-2</v>
      </c>
      <c r="S3568" s="10">
        <f t="shared" si="498"/>
        <v>55.131578947368418</v>
      </c>
      <c r="T3568" t="str">
        <f t="shared" si="499"/>
        <v>theater/</v>
      </c>
      <c r="U3568" t="str">
        <f t="shared" si="500"/>
        <v>plays</v>
      </c>
      <c r="V3568">
        <f t="shared" si="501"/>
        <v>8</v>
      </c>
      <c r="W3568">
        <f t="shared" si="502"/>
        <v>13</v>
      </c>
    </row>
    <row r="3569" spans="1:23" ht="45" x14ac:dyDescent="0.25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f t="shared" si="503"/>
        <v>42165.602361111109</v>
      </c>
      <c r="K3569">
        <v>1431372444</v>
      </c>
      <c r="L3569" s="14">
        <f t="shared" si="495"/>
        <v>42135.602361111109</v>
      </c>
      <c r="M3569" s="13">
        <f t="shared" si="496"/>
        <v>2015</v>
      </c>
      <c r="N3569" t="b">
        <v>0</v>
      </c>
      <c r="O3569">
        <v>41</v>
      </c>
      <c r="P3569" t="b">
        <v>1</v>
      </c>
      <c r="Q3569" t="s">
        <v>8270</v>
      </c>
      <c r="R3569" s="6">
        <f t="shared" si="497"/>
        <v>8.7999999999999995E-2</v>
      </c>
      <c r="S3569" s="10">
        <f t="shared" si="498"/>
        <v>26.536585365853657</v>
      </c>
      <c r="T3569" t="str">
        <f t="shared" si="499"/>
        <v>theater/</v>
      </c>
      <c r="U3569" t="str">
        <f t="shared" si="500"/>
        <v>plays</v>
      </c>
      <c r="V3569">
        <f t="shared" si="501"/>
        <v>8</v>
      </c>
      <c r="W3569">
        <f t="shared" si="502"/>
        <v>13</v>
      </c>
    </row>
    <row r="3570" spans="1:23" ht="45" x14ac:dyDescent="0.25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f t="shared" si="503"/>
        <v>41899.532337962963</v>
      </c>
      <c r="K3570">
        <v>1408383994</v>
      </c>
      <c r="L3570" s="14">
        <f t="shared" si="495"/>
        <v>41869.532337962963</v>
      </c>
      <c r="M3570" s="13">
        <f t="shared" si="496"/>
        <v>2014</v>
      </c>
      <c r="N3570" t="b">
        <v>0</v>
      </c>
      <c r="O3570">
        <v>19</v>
      </c>
      <c r="P3570" t="b">
        <v>1</v>
      </c>
      <c r="Q3570" t="s">
        <v>8270</v>
      </c>
      <c r="R3570" s="6">
        <f t="shared" si="497"/>
        <v>0.11</v>
      </c>
      <c r="S3570" s="10">
        <f t="shared" si="498"/>
        <v>58.421052631578945</v>
      </c>
      <c r="T3570" t="str">
        <f t="shared" si="499"/>
        <v>theater/</v>
      </c>
      <c r="U3570" t="str">
        <f t="shared" si="500"/>
        <v>plays</v>
      </c>
      <c r="V3570">
        <f t="shared" si="501"/>
        <v>8</v>
      </c>
      <c r="W3570">
        <f t="shared" si="502"/>
        <v>13</v>
      </c>
    </row>
    <row r="3571" spans="1:23" ht="45" x14ac:dyDescent="0.25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f t="shared" si="503"/>
        <v>42012.480277777773</v>
      </c>
      <c r="K3571">
        <v>1418142696</v>
      </c>
      <c r="L3571" s="14">
        <f t="shared" si="495"/>
        <v>41982.480277777773</v>
      </c>
      <c r="M3571" s="13">
        <f t="shared" si="496"/>
        <v>2014</v>
      </c>
      <c r="N3571" t="b">
        <v>0</v>
      </c>
      <c r="O3571">
        <v>41</v>
      </c>
      <c r="P3571" t="b">
        <v>1</v>
      </c>
      <c r="Q3571" t="s">
        <v>8270</v>
      </c>
      <c r="R3571" s="6">
        <f t="shared" si="497"/>
        <v>4.7999999999999996E-3</v>
      </c>
      <c r="S3571" s="10">
        <f t="shared" si="498"/>
        <v>122.53658536585365</v>
      </c>
      <c r="T3571" t="str">
        <f t="shared" si="499"/>
        <v>theater/</v>
      </c>
      <c r="U3571" t="str">
        <f t="shared" si="500"/>
        <v>plays</v>
      </c>
      <c r="V3571">
        <f t="shared" si="501"/>
        <v>8</v>
      </c>
      <c r="W3571">
        <f t="shared" si="502"/>
        <v>13</v>
      </c>
    </row>
    <row r="3572" spans="1:23" ht="45" x14ac:dyDescent="0.25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f t="shared" si="503"/>
        <v>42004.083333333336</v>
      </c>
      <c r="K3572">
        <v>1417593483</v>
      </c>
      <c r="L3572" s="14">
        <f t="shared" si="495"/>
        <v>41976.12364583333</v>
      </c>
      <c r="M3572" s="13">
        <f t="shared" si="496"/>
        <v>2014</v>
      </c>
      <c r="N3572" t="b">
        <v>0</v>
      </c>
      <c r="O3572">
        <v>26</v>
      </c>
      <c r="P3572" t="b">
        <v>1</v>
      </c>
      <c r="Q3572" t="s">
        <v>8270</v>
      </c>
      <c r="R3572" s="6">
        <f t="shared" si="497"/>
        <v>0.14349999999999999</v>
      </c>
      <c r="S3572" s="10">
        <f t="shared" si="498"/>
        <v>87.961538461538467</v>
      </c>
      <c r="T3572" t="str">
        <f t="shared" si="499"/>
        <v>theater/</v>
      </c>
      <c r="U3572" t="str">
        <f t="shared" si="500"/>
        <v>plays</v>
      </c>
      <c r="V3572">
        <f t="shared" si="501"/>
        <v>8</v>
      </c>
      <c r="W3572">
        <f t="shared" si="502"/>
        <v>13</v>
      </c>
    </row>
    <row r="3573" spans="1:23" ht="45" x14ac:dyDescent="0.25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f t="shared" si="503"/>
        <v>41942.650613425925</v>
      </c>
      <c r="K3573">
        <v>1412109413</v>
      </c>
      <c r="L3573" s="14">
        <f t="shared" si="495"/>
        <v>41912.650613425925</v>
      </c>
      <c r="M3573" s="13">
        <f t="shared" si="496"/>
        <v>2014</v>
      </c>
      <c r="N3573" t="b">
        <v>0</v>
      </c>
      <c r="O3573">
        <v>25</v>
      </c>
      <c r="P3573" t="b">
        <v>1</v>
      </c>
      <c r="Q3573" t="s">
        <v>8270</v>
      </c>
      <c r="R3573" s="6">
        <f t="shared" si="497"/>
        <v>0.22066666666666668</v>
      </c>
      <c r="S3573" s="10">
        <f t="shared" si="498"/>
        <v>73.239999999999995</v>
      </c>
      <c r="T3573" t="str">
        <f t="shared" si="499"/>
        <v>theater/</v>
      </c>
      <c r="U3573" t="str">
        <f t="shared" si="500"/>
        <v>plays</v>
      </c>
      <c r="V3573">
        <f t="shared" si="501"/>
        <v>8</v>
      </c>
      <c r="W3573">
        <f t="shared" si="502"/>
        <v>13</v>
      </c>
    </row>
    <row r="3574" spans="1:23" ht="30" x14ac:dyDescent="0.25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f t="shared" si="503"/>
        <v>42176.36206018518</v>
      </c>
      <c r="K3574">
        <v>1432302082</v>
      </c>
      <c r="L3574" s="14">
        <f t="shared" si="495"/>
        <v>42146.36206018518</v>
      </c>
      <c r="M3574" s="13">
        <f t="shared" si="496"/>
        <v>2015</v>
      </c>
      <c r="N3574" t="b">
        <v>0</v>
      </c>
      <c r="O3574">
        <v>9</v>
      </c>
      <c r="P3574" t="b">
        <v>1</v>
      </c>
      <c r="Q3574" t="s">
        <v>8270</v>
      </c>
      <c r="R3574" s="6">
        <f t="shared" si="497"/>
        <v>0</v>
      </c>
      <c r="S3574" s="10">
        <f t="shared" si="498"/>
        <v>55.555555555555557</v>
      </c>
      <c r="T3574" t="str">
        <f t="shared" si="499"/>
        <v>theater/</v>
      </c>
      <c r="U3574" t="str">
        <f t="shared" si="500"/>
        <v>plays</v>
      </c>
      <c r="V3574">
        <f t="shared" si="501"/>
        <v>8</v>
      </c>
      <c r="W3574">
        <f t="shared" si="502"/>
        <v>13</v>
      </c>
    </row>
    <row r="3575" spans="1:23" ht="30" x14ac:dyDescent="0.25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f t="shared" si="503"/>
        <v>41951.208865740737</v>
      </c>
      <c r="K3575">
        <v>1412845246</v>
      </c>
      <c r="L3575" s="14">
        <f t="shared" si="495"/>
        <v>41921.167199074072</v>
      </c>
      <c r="M3575" s="13">
        <f t="shared" si="496"/>
        <v>2014</v>
      </c>
      <c r="N3575" t="b">
        <v>0</v>
      </c>
      <c r="O3575">
        <v>78</v>
      </c>
      <c r="P3575" t="b">
        <v>1</v>
      </c>
      <c r="Q3575" t="s">
        <v>8270</v>
      </c>
      <c r="R3575" s="6">
        <f t="shared" si="497"/>
        <v>2.8000000000000001E-2</v>
      </c>
      <c r="S3575" s="10">
        <f t="shared" si="498"/>
        <v>39.53846153846154</v>
      </c>
      <c r="T3575" t="str">
        <f t="shared" si="499"/>
        <v>theater/</v>
      </c>
      <c r="U3575" t="str">
        <f t="shared" si="500"/>
        <v>plays</v>
      </c>
      <c r="V3575">
        <f t="shared" si="501"/>
        <v>8</v>
      </c>
      <c r="W3575">
        <f t="shared" si="502"/>
        <v>13</v>
      </c>
    </row>
    <row r="3576" spans="1:23" ht="45" x14ac:dyDescent="0.25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f t="shared" si="503"/>
        <v>41956.776018518511</v>
      </c>
      <c r="K3576">
        <v>1413326248</v>
      </c>
      <c r="L3576" s="14">
        <f t="shared" si="495"/>
        <v>41926.734351851854</v>
      </c>
      <c r="M3576" s="13">
        <f t="shared" si="496"/>
        <v>2014</v>
      </c>
      <c r="N3576" t="b">
        <v>0</v>
      </c>
      <c r="O3576">
        <v>45</v>
      </c>
      <c r="P3576" t="b">
        <v>1</v>
      </c>
      <c r="Q3576" t="s">
        <v>8270</v>
      </c>
      <c r="R3576" s="6">
        <f t="shared" si="497"/>
        <v>6.1206896551724135E-2</v>
      </c>
      <c r="S3576" s="10">
        <f t="shared" si="498"/>
        <v>136.77777777777777</v>
      </c>
      <c r="T3576" t="str">
        <f t="shared" si="499"/>
        <v>theater/</v>
      </c>
      <c r="U3576" t="str">
        <f t="shared" si="500"/>
        <v>plays</v>
      </c>
      <c r="V3576">
        <f t="shared" si="501"/>
        <v>8</v>
      </c>
      <c r="W3576">
        <f t="shared" si="502"/>
        <v>13</v>
      </c>
    </row>
    <row r="3577" spans="1:23" ht="45" x14ac:dyDescent="0.25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f t="shared" si="503"/>
        <v>42592.957638888889</v>
      </c>
      <c r="K3577">
        <v>1468176527</v>
      </c>
      <c r="L3577" s="14">
        <f t="shared" si="495"/>
        <v>42561.575543981475</v>
      </c>
      <c r="M3577" s="13">
        <f t="shared" si="496"/>
        <v>2016</v>
      </c>
      <c r="N3577" t="b">
        <v>0</v>
      </c>
      <c r="O3577">
        <v>102</v>
      </c>
      <c r="P3577" t="b">
        <v>1</v>
      </c>
      <c r="Q3577" t="s">
        <v>8270</v>
      </c>
      <c r="R3577" s="6">
        <f t="shared" si="497"/>
        <v>1.3299999999999999E-2</v>
      </c>
      <c r="S3577" s="10">
        <f t="shared" si="498"/>
        <v>99.343137254901961</v>
      </c>
      <c r="T3577" t="str">
        <f t="shared" si="499"/>
        <v>theater/</v>
      </c>
      <c r="U3577" t="str">
        <f t="shared" si="500"/>
        <v>plays</v>
      </c>
      <c r="V3577">
        <f t="shared" si="501"/>
        <v>8</v>
      </c>
      <c r="W3577">
        <f t="shared" si="502"/>
        <v>13</v>
      </c>
    </row>
    <row r="3578" spans="1:23" ht="45" x14ac:dyDescent="0.25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f t="shared" si="503"/>
        <v>42709.382569444446</v>
      </c>
      <c r="K3578">
        <v>1475759454</v>
      </c>
      <c r="L3578" s="14">
        <f t="shared" si="495"/>
        <v>42649.340902777774</v>
      </c>
      <c r="M3578" s="13">
        <f t="shared" si="496"/>
        <v>2016</v>
      </c>
      <c r="N3578" t="b">
        <v>0</v>
      </c>
      <c r="O3578">
        <v>5</v>
      </c>
      <c r="P3578" t="b">
        <v>1</v>
      </c>
      <c r="Q3578" t="s">
        <v>8270</v>
      </c>
      <c r="R3578" s="6">
        <f t="shared" si="497"/>
        <v>0</v>
      </c>
      <c r="S3578" s="10">
        <f t="shared" si="498"/>
        <v>20</v>
      </c>
      <c r="T3578" t="str">
        <f t="shared" si="499"/>
        <v>theater/</v>
      </c>
      <c r="U3578" t="str">
        <f t="shared" si="500"/>
        <v>plays</v>
      </c>
      <c r="V3578">
        <f t="shared" si="501"/>
        <v>8</v>
      </c>
      <c r="W3578">
        <f t="shared" si="502"/>
        <v>13</v>
      </c>
    </row>
    <row r="3579" spans="1:23" ht="45" x14ac:dyDescent="0.25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f t="shared" si="503"/>
        <v>42120.061111111114</v>
      </c>
      <c r="K3579">
        <v>1427741583</v>
      </c>
      <c r="L3579" s="14">
        <f t="shared" si="495"/>
        <v>42093.578506944446</v>
      </c>
      <c r="M3579" s="13">
        <f t="shared" si="496"/>
        <v>2015</v>
      </c>
      <c r="N3579" t="b">
        <v>0</v>
      </c>
      <c r="O3579">
        <v>27</v>
      </c>
      <c r="P3579" t="b">
        <v>1</v>
      </c>
      <c r="Q3579" t="s">
        <v>8270</v>
      </c>
      <c r="R3579" s="6">
        <f t="shared" si="497"/>
        <v>0.3</v>
      </c>
      <c r="S3579" s="10">
        <f t="shared" si="498"/>
        <v>28.888888888888889</v>
      </c>
      <c r="T3579" t="str">
        <f t="shared" si="499"/>
        <v>theater/</v>
      </c>
      <c r="U3579" t="str">
        <f t="shared" si="500"/>
        <v>plays</v>
      </c>
      <c r="V3579">
        <f t="shared" si="501"/>
        <v>8</v>
      </c>
      <c r="W3579">
        <f t="shared" si="502"/>
        <v>13</v>
      </c>
    </row>
    <row r="3580" spans="1:23" ht="45" x14ac:dyDescent="0.25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f t="shared" si="503"/>
        <v>42490.525196759256</v>
      </c>
      <c r="K3580">
        <v>1459445777</v>
      </c>
      <c r="L3580" s="14">
        <f t="shared" si="495"/>
        <v>42460.525196759256</v>
      </c>
      <c r="M3580" s="13">
        <f t="shared" si="496"/>
        <v>2016</v>
      </c>
      <c r="N3580" t="b">
        <v>0</v>
      </c>
      <c r="O3580">
        <v>37</v>
      </c>
      <c r="P3580" t="b">
        <v>1</v>
      </c>
      <c r="Q3580" t="s">
        <v>8270</v>
      </c>
      <c r="R3580" s="6">
        <f t="shared" si="497"/>
        <v>1.3333333333336364E-4</v>
      </c>
      <c r="S3580" s="10">
        <f t="shared" si="498"/>
        <v>40.545945945945945</v>
      </c>
      <c r="T3580" t="str">
        <f t="shared" si="499"/>
        <v>theater/</v>
      </c>
      <c r="U3580" t="str">
        <f t="shared" si="500"/>
        <v>plays</v>
      </c>
      <c r="V3580">
        <f t="shared" si="501"/>
        <v>8</v>
      </c>
      <c r="W3580">
        <f t="shared" si="502"/>
        <v>13</v>
      </c>
    </row>
    <row r="3581" spans="1:23" ht="45" x14ac:dyDescent="0.25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f t="shared" si="503"/>
        <v>42460.51222222222</v>
      </c>
      <c r="K3581">
        <v>1456856256</v>
      </c>
      <c r="L3581" s="14">
        <f t="shared" si="495"/>
        <v>42430.553888888891</v>
      </c>
      <c r="M3581" s="13">
        <f t="shared" si="496"/>
        <v>2016</v>
      </c>
      <c r="N3581" t="b">
        <v>0</v>
      </c>
      <c r="O3581">
        <v>14</v>
      </c>
      <c r="P3581" t="b">
        <v>1</v>
      </c>
      <c r="Q3581" t="s">
        <v>8270</v>
      </c>
      <c r="R3581" s="6">
        <f t="shared" si="497"/>
        <v>0</v>
      </c>
      <c r="S3581" s="10">
        <f t="shared" si="498"/>
        <v>35.714285714285715</v>
      </c>
      <c r="T3581" t="str">
        <f t="shared" si="499"/>
        <v>theater/</v>
      </c>
      <c r="U3581" t="str">
        <f t="shared" si="500"/>
        <v>plays</v>
      </c>
      <c r="V3581">
        <f t="shared" si="501"/>
        <v>8</v>
      </c>
      <c r="W3581">
        <f t="shared" si="502"/>
        <v>13</v>
      </c>
    </row>
    <row r="3582" spans="1:23" ht="45" x14ac:dyDescent="0.25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f t="shared" si="503"/>
        <v>42063.999305555553</v>
      </c>
      <c r="K3582">
        <v>1421900022</v>
      </c>
      <c r="L3582" s="14">
        <f t="shared" si="495"/>
        <v>42025.967847222222</v>
      </c>
      <c r="M3582" s="13">
        <f t="shared" si="496"/>
        <v>2015</v>
      </c>
      <c r="N3582" t="b">
        <v>0</v>
      </c>
      <c r="O3582">
        <v>27</v>
      </c>
      <c r="P3582" t="b">
        <v>1</v>
      </c>
      <c r="Q3582" t="s">
        <v>8270</v>
      </c>
      <c r="R3582" s="6">
        <f t="shared" si="497"/>
        <v>0.1388888888888889</v>
      </c>
      <c r="S3582" s="10">
        <f t="shared" si="498"/>
        <v>37.962962962962962</v>
      </c>
      <c r="T3582" t="str">
        <f t="shared" si="499"/>
        <v>theater/</v>
      </c>
      <c r="U3582" t="str">
        <f t="shared" si="500"/>
        <v>plays</v>
      </c>
      <c r="V3582">
        <f t="shared" si="501"/>
        <v>8</v>
      </c>
      <c r="W3582">
        <f t="shared" si="502"/>
        <v>13</v>
      </c>
    </row>
    <row r="3583" spans="1:23" ht="45" x14ac:dyDescent="0.25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f t="shared" si="503"/>
        <v>41850.26284722222</v>
      </c>
      <c r="K3583">
        <v>1405509510</v>
      </c>
      <c r="L3583" s="14">
        <f t="shared" si="495"/>
        <v>41836.26284722222</v>
      </c>
      <c r="M3583" s="13">
        <f t="shared" si="496"/>
        <v>2014</v>
      </c>
      <c r="N3583" t="b">
        <v>0</v>
      </c>
      <c r="O3583">
        <v>45</v>
      </c>
      <c r="P3583" t="b">
        <v>1</v>
      </c>
      <c r="Q3583" t="s">
        <v>8270</v>
      </c>
      <c r="R3583" s="6">
        <f t="shared" si="497"/>
        <v>0</v>
      </c>
      <c r="S3583" s="10">
        <f t="shared" si="498"/>
        <v>33.333333333333336</v>
      </c>
      <c r="T3583" t="str">
        <f t="shared" si="499"/>
        <v>theater/</v>
      </c>
      <c r="U3583" t="str">
        <f t="shared" si="500"/>
        <v>plays</v>
      </c>
      <c r="V3583">
        <f t="shared" si="501"/>
        <v>8</v>
      </c>
      <c r="W3583">
        <f t="shared" si="502"/>
        <v>13</v>
      </c>
    </row>
    <row r="3584" spans="1:23" ht="45" x14ac:dyDescent="0.25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f t="shared" si="503"/>
        <v>42464.887523148143</v>
      </c>
      <c r="K3584">
        <v>1458613082</v>
      </c>
      <c r="L3584" s="14">
        <f t="shared" si="495"/>
        <v>42450.887523148143</v>
      </c>
      <c r="M3584" s="13">
        <f t="shared" si="496"/>
        <v>2016</v>
      </c>
      <c r="N3584" t="b">
        <v>0</v>
      </c>
      <c r="O3584">
        <v>49</v>
      </c>
      <c r="P3584" t="b">
        <v>1</v>
      </c>
      <c r="Q3584" t="s">
        <v>8270</v>
      </c>
      <c r="R3584" s="6">
        <f t="shared" si="497"/>
        <v>1.87</v>
      </c>
      <c r="S3584" s="10">
        <f t="shared" si="498"/>
        <v>58.571428571428569</v>
      </c>
      <c r="T3584" t="str">
        <f t="shared" si="499"/>
        <v>theater/</v>
      </c>
      <c r="U3584" t="str">
        <f t="shared" si="500"/>
        <v>plays</v>
      </c>
      <c r="V3584">
        <f t="shared" si="501"/>
        <v>8</v>
      </c>
      <c r="W3584">
        <f t="shared" si="502"/>
        <v>13</v>
      </c>
    </row>
    <row r="3585" spans="1:23" ht="45" x14ac:dyDescent="0.25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f t="shared" si="503"/>
        <v>42478.175983796296</v>
      </c>
      <c r="K3585">
        <v>1455790405</v>
      </c>
      <c r="L3585" s="14">
        <f t="shared" si="495"/>
        <v>42418.217650462961</v>
      </c>
      <c r="M3585" s="13">
        <f t="shared" si="496"/>
        <v>2016</v>
      </c>
      <c r="N3585" t="b">
        <v>0</v>
      </c>
      <c r="O3585">
        <v>24</v>
      </c>
      <c r="P3585" t="b">
        <v>1</v>
      </c>
      <c r="Q3585" t="s">
        <v>8270</v>
      </c>
      <c r="R3585" s="6">
        <f t="shared" si="497"/>
        <v>8.5000000000000006E-2</v>
      </c>
      <c r="S3585" s="10">
        <f t="shared" si="498"/>
        <v>135.625</v>
      </c>
      <c r="T3585" t="str">
        <f t="shared" si="499"/>
        <v>theater/</v>
      </c>
      <c r="U3585" t="str">
        <f t="shared" si="500"/>
        <v>plays</v>
      </c>
      <c r="V3585">
        <f t="shared" si="501"/>
        <v>8</v>
      </c>
      <c r="W3585">
        <f t="shared" si="502"/>
        <v>13</v>
      </c>
    </row>
    <row r="3586" spans="1:23" ht="75" x14ac:dyDescent="0.25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f t="shared" si="503"/>
        <v>42198.108148148145</v>
      </c>
      <c r="K3586">
        <v>1434180944</v>
      </c>
      <c r="L3586" s="14">
        <f t="shared" si="495"/>
        <v>42168.108148148145</v>
      </c>
      <c r="M3586" s="13">
        <f t="shared" si="496"/>
        <v>2015</v>
      </c>
      <c r="N3586" t="b">
        <v>0</v>
      </c>
      <c r="O3586">
        <v>112</v>
      </c>
      <c r="P3586" t="b">
        <v>1</v>
      </c>
      <c r="Q3586" t="s">
        <v>8270</v>
      </c>
      <c r="R3586" s="6">
        <f t="shared" si="497"/>
        <v>0.155</v>
      </c>
      <c r="S3586" s="10">
        <f t="shared" si="498"/>
        <v>30.9375</v>
      </c>
      <c r="T3586" t="str">
        <f t="shared" si="499"/>
        <v>theater/</v>
      </c>
      <c r="U3586" t="str">
        <f t="shared" si="500"/>
        <v>plays</v>
      </c>
      <c r="V3586">
        <f t="shared" si="501"/>
        <v>8</v>
      </c>
      <c r="W3586">
        <f t="shared" si="502"/>
        <v>13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f t="shared" si="503"/>
        <v>41994.507986111108</v>
      </c>
      <c r="K3587">
        <v>1416589890</v>
      </c>
      <c r="L3587" s="14">
        <f t="shared" ref="L3587:L3650" si="504">(K3587/86400)+25569+(-5/24)</f>
        <v>41964.507986111108</v>
      </c>
      <c r="M3587" s="13">
        <f t="shared" ref="M3587:M3650" si="505">YEAR(L3587)</f>
        <v>2014</v>
      </c>
      <c r="N3587" t="b">
        <v>0</v>
      </c>
      <c r="O3587">
        <v>23</v>
      </c>
      <c r="P3587" t="b">
        <v>1</v>
      </c>
      <c r="Q3587" t="s">
        <v>8270</v>
      </c>
      <c r="R3587" s="6">
        <f t="shared" ref="R3587:R3650" si="506">(E3587-D3587)/D3587</f>
        <v>0.19117647058823528</v>
      </c>
      <c r="S3587" s="10">
        <f t="shared" ref="S3587:S3650" si="507">E3587/O3587</f>
        <v>176.08695652173913</v>
      </c>
      <c r="T3587" t="str">
        <f t="shared" ref="T3587:T3650" si="508">LEFT(Q3587,V3587)</f>
        <v>theater/</v>
      </c>
      <c r="U3587" t="str">
        <f t="shared" ref="U3587:U3650" si="509">RIGHT(Q3587, W3587-V3587)</f>
        <v>plays</v>
      </c>
      <c r="V3587">
        <f t="shared" ref="V3587:V3650" si="510">FIND("/",Q3587)</f>
        <v>8</v>
      </c>
      <c r="W3587">
        <f t="shared" ref="W3587:W3650" si="511">LEN(Q3587)</f>
        <v>13</v>
      </c>
    </row>
    <row r="3588" spans="1:23" x14ac:dyDescent="0.25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f t="shared" ref="J3588:J3651" si="512">(I3588/86400)+25569+(-5/24)</f>
        <v>42636.489236111105</v>
      </c>
      <c r="K3588">
        <v>1469465070</v>
      </c>
      <c r="L3588" s="14">
        <f t="shared" si="504"/>
        <v>42576.489236111105</v>
      </c>
      <c r="M3588" s="13">
        <f t="shared" si="505"/>
        <v>2016</v>
      </c>
      <c r="N3588" t="b">
        <v>0</v>
      </c>
      <c r="O3588">
        <v>54</v>
      </c>
      <c r="P3588" t="b">
        <v>1</v>
      </c>
      <c r="Q3588" t="s">
        <v>8270</v>
      </c>
      <c r="R3588" s="6">
        <f t="shared" si="506"/>
        <v>9.4266666666666665E-2</v>
      </c>
      <c r="S3588" s="10">
        <f t="shared" si="507"/>
        <v>151.9814814814815</v>
      </c>
      <c r="T3588" t="str">
        <f t="shared" si="508"/>
        <v>theater/</v>
      </c>
      <c r="U3588" t="str">
        <f t="shared" si="509"/>
        <v>plays</v>
      </c>
      <c r="V3588">
        <f t="shared" si="510"/>
        <v>8</v>
      </c>
      <c r="W3588">
        <f t="shared" si="511"/>
        <v>13</v>
      </c>
    </row>
    <row r="3589" spans="1:23" ht="45" x14ac:dyDescent="0.25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f t="shared" si="512"/>
        <v>42548.583333333336</v>
      </c>
      <c r="K3589">
        <v>1463144254</v>
      </c>
      <c r="L3589" s="14">
        <f t="shared" si="504"/>
        <v>42503.331643518519</v>
      </c>
      <c r="M3589" s="13">
        <f t="shared" si="505"/>
        <v>2016</v>
      </c>
      <c r="N3589" t="b">
        <v>0</v>
      </c>
      <c r="O3589">
        <v>28</v>
      </c>
      <c r="P3589" t="b">
        <v>1</v>
      </c>
      <c r="Q3589" t="s">
        <v>8270</v>
      </c>
      <c r="R3589" s="6">
        <f t="shared" si="506"/>
        <v>0.26600000000000001</v>
      </c>
      <c r="S3589" s="10">
        <f t="shared" si="507"/>
        <v>22.607142857142858</v>
      </c>
      <c r="T3589" t="str">
        <f t="shared" si="508"/>
        <v>theater/</v>
      </c>
      <c r="U3589" t="str">
        <f t="shared" si="509"/>
        <v>plays</v>
      </c>
      <c r="V3589">
        <f t="shared" si="510"/>
        <v>8</v>
      </c>
      <c r="W3589">
        <f t="shared" si="511"/>
        <v>13</v>
      </c>
    </row>
    <row r="3590" spans="1:23" ht="45" x14ac:dyDescent="0.25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f t="shared" si="512"/>
        <v>42123.749999999993</v>
      </c>
      <c r="K3590">
        <v>1428436410</v>
      </c>
      <c r="L3590" s="14">
        <f t="shared" si="504"/>
        <v>42101.620486111111</v>
      </c>
      <c r="M3590" s="13">
        <f t="shared" si="505"/>
        <v>2015</v>
      </c>
      <c r="N3590" t="b">
        <v>0</v>
      </c>
      <c r="O3590">
        <v>11</v>
      </c>
      <c r="P3590" t="b">
        <v>1</v>
      </c>
      <c r="Q3590" t="s">
        <v>8270</v>
      </c>
      <c r="R3590" s="6">
        <f t="shared" si="506"/>
        <v>5.0000000000000001E-3</v>
      </c>
      <c r="S3590" s="10">
        <f t="shared" si="507"/>
        <v>18.272727272727273</v>
      </c>
      <c r="T3590" t="str">
        <f t="shared" si="508"/>
        <v>theater/</v>
      </c>
      <c r="U3590" t="str">
        <f t="shared" si="509"/>
        <v>plays</v>
      </c>
      <c r="V3590">
        <f t="shared" si="510"/>
        <v>8</v>
      </c>
      <c r="W3590">
        <f t="shared" si="511"/>
        <v>13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f t="shared" si="512"/>
        <v>42150.439201388886</v>
      </c>
      <c r="K3591">
        <v>1430494347</v>
      </c>
      <c r="L3591" s="14">
        <f t="shared" si="504"/>
        <v>42125.439201388886</v>
      </c>
      <c r="M3591" s="13">
        <f t="shared" si="505"/>
        <v>2015</v>
      </c>
      <c r="N3591" t="b">
        <v>0</v>
      </c>
      <c r="O3591">
        <v>62</v>
      </c>
      <c r="P3591" t="b">
        <v>1</v>
      </c>
      <c r="Q3591" t="s">
        <v>8270</v>
      </c>
      <c r="R3591" s="6">
        <f t="shared" si="506"/>
        <v>0.27500000000000002</v>
      </c>
      <c r="S3591" s="10">
        <f t="shared" si="507"/>
        <v>82.258064516129039</v>
      </c>
      <c r="T3591" t="str">
        <f t="shared" si="508"/>
        <v>theater/</v>
      </c>
      <c r="U3591" t="str">
        <f t="shared" si="509"/>
        <v>plays</v>
      </c>
      <c r="V3591">
        <f t="shared" si="510"/>
        <v>8</v>
      </c>
      <c r="W3591">
        <f t="shared" si="511"/>
        <v>13</v>
      </c>
    </row>
    <row r="3592" spans="1:23" ht="45" x14ac:dyDescent="0.25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f t="shared" si="512"/>
        <v>41932.125393518516</v>
      </c>
      <c r="K3592">
        <v>1411200034</v>
      </c>
      <c r="L3592" s="14">
        <f t="shared" si="504"/>
        <v>41902.125393518516</v>
      </c>
      <c r="M3592" s="13">
        <f t="shared" si="505"/>
        <v>2014</v>
      </c>
      <c r="N3592" t="b">
        <v>0</v>
      </c>
      <c r="O3592">
        <v>73</v>
      </c>
      <c r="P3592" t="b">
        <v>1</v>
      </c>
      <c r="Q3592" t="s">
        <v>8270</v>
      </c>
      <c r="R3592" s="6">
        <f t="shared" si="506"/>
        <v>5.9999999999999995E-4</v>
      </c>
      <c r="S3592" s="10">
        <f t="shared" si="507"/>
        <v>68.534246575342465</v>
      </c>
      <c r="T3592" t="str">
        <f t="shared" si="508"/>
        <v>theater/</v>
      </c>
      <c r="U3592" t="str">
        <f t="shared" si="509"/>
        <v>plays</v>
      </c>
      <c r="V3592">
        <f t="shared" si="510"/>
        <v>8</v>
      </c>
      <c r="W3592">
        <f t="shared" si="511"/>
        <v>13</v>
      </c>
    </row>
    <row r="3593" spans="1:23" ht="45" x14ac:dyDescent="0.25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f t="shared" si="512"/>
        <v>42027.999305555553</v>
      </c>
      <c r="K3593">
        <v>1419979544</v>
      </c>
      <c r="L3593" s="14">
        <f t="shared" si="504"/>
        <v>42003.74009259259</v>
      </c>
      <c r="M3593" s="13">
        <f t="shared" si="505"/>
        <v>2014</v>
      </c>
      <c r="N3593" t="b">
        <v>0</v>
      </c>
      <c r="O3593">
        <v>18</v>
      </c>
      <c r="P3593" t="b">
        <v>1</v>
      </c>
      <c r="Q3593" t="s">
        <v>8270</v>
      </c>
      <c r="R3593" s="6">
        <f t="shared" si="506"/>
        <v>0.75</v>
      </c>
      <c r="S3593" s="10">
        <f t="shared" si="507"/>
        <v>68.055555555555557</v>
      </c>
      <c r="T3593" t="str">
        <f t="shared" si="508"/>
        <v>theater/</v>
      </c>
      <c r="U3593" t="str">
        <f t="shared" si="509"/>
        <v>plays</v>
      </c>
      <c r="V3593">
        <f t="shared" si="510"/>
        <v>8</v>
      </c>
      <c r="W3593">
        <f t="shared" si="511"/>
        <v>13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f t="shared" si="512"/>
        <v>42045.999305555553</v>
      </c>
      <c r="K3594">
        <v>1418673307</v>
      </c>
      <c r="L3594" s="14">
        <f t="shared" si="504"/>
        <v>41988.621608796289</v>
      </c>
      <c r="M3594" s="13">
        <f t="shared" si="505"/>
        <v>2014</v>
      </c>
      <c r="N3594" t="b">
        <v>0</v>
      </c>
      <c r="O3594">
        <v>35</v>
      </c>
      <c r="P3594" t="b">
        <v>1</v>
      </c>
      <c r="Q3594" t="s">
        <v>8270</v>
      </c>
      <c r="R3594" s="6">
        <f t="shared" si="506"/>
        <v>0.27250000000000002</v>
      </c>
      <c r="S3594" s="10">
        <f t="shared" si="507"/>
        <v>72.714285714285708</v>
      </c>
      <c r="T3594" t="str">
        <f t="shared" si="508"/>
        <v>theater/</v>
      </c>
      <c r="U3594" t="str">
        <f t="shared" si="509"/>
        <v>plays</v>
      </c>
      <c r="V3594">
        <f t="shared" si="510"/>
        <v>8</v>
      </c>
      <c r="W3594">
        <f t="shared" si="511"/>
        <v>13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f t="shared" si="512"/>
        <v>42009.643055555549</v>
      </c>
      <c r="K3595">
        <v>1417469639</v>
      </c>
      <c r="L3595" s="14">
        <f t="shared" si="504"/>
        <v>41974.690266203703</v>
      </c>
      <c r="M3595" s="13">
        <f t="shared" si="505"/>
        <v>2014</v>
      </c>
      <c r="N3595" t="b">
        <v>0</v>
      </c>
      <c r="O3595">
        <v>43</v>
      </c>
      <c r="P3595" t="b">
        <v>1</v>
      </c>
      <c r="Q3595" t="s">
        <v>8270</v>
      </c>
      <c r="R3595" s="6">
        <f t="shared" si="506"/>
        <v>0.10633333333333334</v>
      </c>
      <c r="S3595" s="10">
        <f t="shared" si="507"/>
        <v>77.186046511627907</v>
      </c>
      <c r="T3595" t="str">
        <f t="shared" si="508"/>
        <v>theater/</v>
      </c>
      <c r="U3595" t="str">
        <f t="shared" si="509"/>
        <v>plays</v>
      </c>
      <c r="V3595">
        <f t="shared" si="510"/>
        <v>8</v>
      </c>
      <c r="W3595">
        <f t="shared" si="511"/>
        <v>13</v>
      </c>
    </row>
    <row r="3596" spans="1:23" ht="45" x14ac:dyDescent="0.25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f t="shared" si="512"/>
        <v>42616.858587962961</v>
      </c>
      <c r="K3596">
        <v>1470792982</v>
      </c>
      <c r="L3596" s="14">
        <f t="shared" si="504"/>
        <v>42591.858587962961</v>
      </c>
      <c r="M3596" s="13">
        <f t="shared" si="505"/>
        <v>2016</v>
      </c>
      <c r="N3596" t="b">
        <v>0</v>
      </c>
      <c r="O3596">
        <v>36</v>
      </c>
      <c r="P3596" t="b">
        <v>1</v>
      </c>
      <c r="Q3596" t="s">
        <v>8270</v>
      </c>
      <c r="R3596" s="6">
        <f t="shared" si="506"/>
        <v>0.25937500000000002</v>
      </c>
      <c r="S3596" s="10">
        <f t="shared" si="507"/>
        <v>55.972222222222221</v>
      </c>
      <c r="T3596" t="str">
        <f t="shared" si="508"/>
        <v>theater/</v>
      </c>
      <c r="U3596" t="str">
        <f t="shared" si="509"/>
        <v>plays</v>
      </c>
      <c r="V3596">
        <f t="shared" si="510"/>
        <v>8</v>
      </c>
      <c r="W3596">
        <f t="shared" si="511"/>
        <v>13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f t="shared" si="512"/>
        <v>42076.082638888889</v>
      </c>
      <c r="K3597">
        <v>1423959123</v>
      </c>
      <c r="L3597" s="14">
        <f t="shared" si="504"/>
        <v>42049.800034722219</v>
      </c>
      <c r="M3597" s="13">
        <f t="shared" si="505"/>
        <v>2015</v>
      </c>
      <c r="N3597" t="b">
        <v>0</v>
      </c>
      <c r="O3597">
        <v>62</v>
      </c>
      <c r="P3597" t="b">
        <v>1</v>
      </c>
      <c r="Q3597" t="s">
        <v>8270</v>
      </c>
      <c r="R3597" s="6">
        <f t="shared" si="506"/>
        <v>0.185</v>
      </c>
      <c r="S3597" s="10">
        <f t="shared" si="507"/>
        <v>49.693548387096776</v>
      </c>
      <c r="T3597" t="str">
        <f t="shared" si="508"/>
        <v>theater/</v>
      </c>
      <c r="U3597" t="str">
        <f t="shared" si="509"/>
        <v>plays</v>
      </c>
      <c r="V3597">
        <f t="shared" si="510"/>
        <v>8</v>
      </c>
      <c r="W3597">
        <f t="shared" si="511"/>
        <v>13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f t="shared" si="512"/>
        <v>41877.506736111107</v>
      </c>
      <c r="K3598">
        <v>1407258582</v>
      </c>
      <c r="L3598" s="14">
        <f t="shared" si="504"/>
        <v>41856.506736111107</v>
      </c>
      <c r="M3598" s="13">
        <f t="shared" si="505"/>
        <v>2014</v>
      </c>
      <c r="N3598" t="b">
        <v>0</v>
      </c>
      <c r="O3598">
        <v>15</v>
      </c>
      <c r="P3598" t="b">
        <v>1</v>
      </c>
      <c r="Q3598" t="s">
        <v>8270</v>
      </c>
      <c r="R3598" s="6">
        <f t="shared" si="506"/>
        <v>7.7272727272727271E-2</v>
      </c>
      <c r="S3598" s="10">
        <f t="shared" si="507"/>
        <v>79</v>
      </c>
      <c r="T3598" t="str">
        <f t="shared" si="508"/>
        <v>theater/</v>
      </c>
      <c r="U3598" t="str">
        <f t="shared" si="509"/>
        <v>plays</v>
      </c>
      <c r="V3598">
        <f t="shared" si="510"/>
        <v>8</v>
      </c>
      <c r="W3598">
        <f t="shared" si="511"/>
        <v>13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f t="shared" si="512"/>
        <v>42432.040972222218</v>
      </c>
      <c r="K3599">
        <v>1455717790</v>
      </c>
      <c r="L3599" s="14">
        <f t="shared" si="504"/>
        <v>42417.377199074072</v>
      </c>
      <c r="M3599" s="13">
        <f t="shared" si="505"/>
        <v>2016</v>
      </c>
      <c r="N3599" t="b">
        <v>0</v>
      </c>
      <c r="O3599">
        <v>33</v>
      </c>
      <c r="P3599" t="b">
        <v>1</v>
      </c>
      <c r="Q3599" t="s">
        <v>8270</v>
      </c>
      <c r="R3599" s="6">
        <f t="shared" si="506"/>
        <v>2.5999999999999999E-2</v>
      </c>
      <c r="S3599" s="10">
        <f t="shared" si="507"/>
        <v>77.727272727272734</v>
      </c>
      <c r="T3599" t="str">
        <f t="shared" si="508"/>
        <v>theater/</v>
      </c>
      <c r="U3599" t="str">
        <f t="shared" si="509"/>
        <v>plays</v>
      </c>
      <c r="V3599">
        <f t="shared" si="510"/>
        <v>8</v>
      </c>
      <c r="W3599">
        <f t="shared" si="511"/>
        <v>13</v>
      </c>
    </row>
    <row r="3600" spans="1:23" ht="45" x14ac:dyDescent="0.25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f t="shared" si="512"/>
        <v>41884.999305555553</v>
      </c>
      <c r="K3600">
        <v>1408129822</v>
      </c>
      <c r="L3600" s="14">
        <f t="shared" si="504"/>
        <v>41866.590532407405</v>
      </c>
      <c r="M3600" s="13">
        <f t="shared" si="505"/>
        <v>2014</v>
      </c>
      <c r="N3600" t="b">
        <v>0</v>
      </c>
      <c r="O3600">
        <v>27</v>
      </c>
      <c r="P3600" t="b">
        <v>1</v>
      </c>
      <c r="Q3600" t="s">
        <v>8270</v>
      </c>
      <c r="R3600" s="6">
        <f t="shared" si="506"/>
        <v>0.10100000000000001</v>
      </c>
      <c r="S3600" s="10">
        <f t="shared" si="507"/>
        <v>40.777777777777779</v>
      </c>
      <c r="T3600" t="str">
        <f t="shared" si="508"/>
        <v>theater/</v>
      </c>
      <c r="U3600" t="str">
        <f t="shared" si="509"/>
        <v>plays</v>
      </c>
      <c r="V3600">
        <f t="shared" si="510"/>
        <v>8</v>
      </c>
      <c r="W3600">
        <f t="shared" si="511"/>
        <v>13</v>
      </c>
    </row>
    <row r="3601" spans="1:23" ht="45" x14ac:dyDescent="0.25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f t="shared" si="512"/>
        <v>42245.791666666664</v>
      </c>
      <c r="K3601">
        <v>1438715077</v>
      </c>
      <c r="L3601" s="14">
        <f t="shared" si="504"/>
        <v>42220.586539351854</v>
      </c>
      <c r="M3601" s="13">
        <f t="shared" si="505"/>
        <v>2015</v>
      </c>
      <c r="N3601" t="b">
        <v>0</v>
      </c>
      <c r="O3601">
        <v>17</v>
      </c>
      <c r="P3601" t="b">
        <v>1</v>
      </c>
      <c r="Q3601" t="s">
        <v>8270</v>
      </c>
      <c r="R3601" s="6">
        <f t="shared" si="506"/>
        <v>1.02</v>
      </c>
      <c r="S3601" s="10">
        <f t="shared" si="507"/>
        <v>59.411764705882355</v>
      </c>
      <c r="T3601" t="str">
        <f t="shared" si="508"/>
        <v>theater/</v>
      </c>
      <c r="U3601" t="str">
        <f t="shared" si="509"/>
        <v>plays</v>
      </c>
      <c r="V3601">
        <f t="shared" si="510"/>
        <v>8</v>
      </c>
      <c r="W3601">
        <f t="shared" si="511"/>
        <v>13</v>
      </c>
    </row>
    <row r="3602" spans="1:23" ht="30" x14ac:dyDescent="0.25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f t="shared" si="512"/>
        <v>42656.640787037039</v>
      </c>
      <c r="K3602">
        <v>1473970964</v>
      </c>
      <c r="L3602" s="14">
        <f t="shared" si="504"/>
        <v>42628.640787037039</v>
      </c>
      <c r="M3602" s="13">
        <f t="shared" si="505"/>
        <v>2016</v>
      </c>
      <c r="N3602" t="b">
        <v>0</v>
      </c>
      <c r="O3602">
        <v>4</v>
      </c>
      <c r="P3602" t="b">
        <v>1</v>
      </c>
      <c r="Q3602" t="s">
        <v>8270</v>
      </c>
      <c r="R3602" s="6">
        <f t="shared" si="506"/>
        <v>0.3</v>
      </c>
      <c r="S3602" s="10">
        <f t="shared" si="507"/>
        <v>3.25</v>
      </c>
      <c r="T3602" t="str">
        <f t="shared" si="508"/>
        <v>theater/</v>
      </c>
      <c r="U3602" t="str">
        <f t="shared" si="509"/>
        <v>plays</v>
      </c>
      <c r="V3602">
        <f t="shared" si="510"/>
        <v>8</v>
      </c>
      <c r="W3602">
        <f t="shared" si="511"/>
        <v>13</v>
      </c>
    </row>
    <row r="3603" spans="1:23" ht="45" x14ac:dyDescent="0.25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f t="shared" si="512"/>
        <v>42020.790300925924</v>
      </c>
      <c r="K3603">
        <v>1418860682</v>
      </c>
      <c r="L3603" s="14">
        <f t="shared" si="504"/>
        <v>41990.790300925924</v>
      </c>
      <c r="M3603" s="13">
        <f t="shared" si="505"/>
        <v>2014</v>
      </c>
      <c r="N3603" t="b">
        <v>0</v>
      </c>
      <c r="O3603">
        <v>53</v>
      </c>
      <c r="P3603" t="b">
        <v>1</v>
      </c>
      <c r="Q3603" t="s">
        <v>8270</v>
      </c>
      <c r="R3603" s="6">
        <f t="shared" si="506"/>
        <v>4.3499999999999997E-2</v>
      </c>
      <c r="S3603" s="10">
        <f t="shared" si="507"/>
        <v>39.377358490566039</v>
      </c>
      <c r="T3603" t="str">
        <f t="shared" si="508"/>
        <v>theater/</v>
      </c>
      <c r="U3603" t="str">
        <f t="shared" si="509"/>
        <v>plays</v>
      </c>
      <c r="V3603">
        <f t="shared" si="510"/>
        <v>8</v>
      </c>
      <c r="W3603">
        <f t="shared" si="511"/>
        <v>13</v>
      </c>
    </row>
    <row r="3604" spans="1:23" ht="45" x14ac:dyDescent="0.25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f t="shared" si="512"/>
        <v>42507.68609953703</v>
      </c>
      <c r="K3604">
        <v>1458336479</v>
      </c>
      <c r="L3604" s="14">
        <f t="shared" si="504"/>
        <v>42447.68609953703</v>
      </c>
      <c r="M3604" s="13">
        <f t="shared" si="505"/>
        <v>2016</v>
      </c>
      <c r="N3604" t="b">
        <v>0</v>
      </c>
      <c r="O3604">
        <v>49</v>
      </c>
      <c r="P3604" t="b">
        <v>1</v>
      </c>
      <c r="Q3604" t="s">
        <v>8270</v>
      </c>
      <c r="R3604" s="6">
        <f t="shared" si="506"/>
        <v>5.0000000000000001E-4</v>
      </c>
      <c r="S3604" s="10">
        <f t="shared" si="507"/>
        <v>81.673469387755105</v>
      </c>
      <c r="T3604" t="str">
        <f t="shared" si="508"/>
        <v>theater/</v>
      </c>
      <c r="U3604" t="str">
        <f t="shared" si="509"/>
        <v>plays</v>
      </c>
      <c r="V3604">
        <f t="shared" si="510"/>
        <v>8</v>
      </c>
      <c r="W3604">
        <f t="shared" si="511"/>
        <v>13</v>
      </c>
    </row>
    <row r="3605" spans="1:23" ht="45" x14ac:dyDescent="0.25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f t="shared" si="512"/>
        <v>42313.697685185187</v>
      </c>
      <c r="K3605">
        <v>1444164280</v>
      </c>
      <c r="L3605" s="14">
        <f t="shared" si="504"/>
        <v>42283.656018518515</v>
      </c>
      <c r="M3605" s="13">
        <f t="shared" si="505"/>
        <v>2015</v>
      </c>
      <c r="N3605" t="b">
        <v>0</v>
      </c>
      <c r="O3605">
        <v>57</v>
      </c>
      <c r="P3605" t="b">
        <v>1</v>
      </c>
      <c r="Q3605" t="s">
        <v>8270</v>
      </c>
      <c r="R3605" s="6">
        <f t="shared" si="506"/>
        <v>0.70666666666666667</v>
      </c>
      <c r="S3605" s="10">
        <f t="shared" si="507"/>
        <v>44.912280701754383</v>
      </c>
      <c r="T3605" t="str">
        <f t="shared" si="508"/>
        <v>theater/</v>
      </c>
      <c r="U3605" t="str">
        <f t="shared" si="509"/>
        <v>plays</v>
      </c>
      <c r="V3605">
        <f t="shared" si="510"/>
        <v>8</v>
      </c>
      <c r="W3605">
        <f t="shared" si="511"/>
        <v>13</v>
      </c>
    </row>
    <row r="3606" spans="1:23" ht="45" x14ac:dyDescent="0.25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f t="shared" si="512"/>
        <v>42489.082638888889</v>
      </c>
      <c r="K3606">
        <v>1461370956</v>
      </c>
      <c r="L3606" s="14">
        <f t="shared" si="504"/>
        <v>42482.80736111111</v>
      </c>
      <c r="M3606" s="13">
        <f t="shared" si="505"/>
        <v>2016</v>
      </c>
      <c r="N3606" t="b">
        <v>0</v>
      </c>
      <c r="O3606">
        <v>69</v>
      </c>
      <c r="P3606" t="b">
        <v>1</v>
      </c>
      <c r="Q3606" t="s">
        <v>8270</v>
      </c>
      <c r="R3606" s="6">
        <f t="shared" si="506"/>
        <v>0.12833333333333333</v>
      </c>
      <c r="S3606" s="10">
        <f t="shared" si="507"/>
        <v>49.05797101449275</v>
      </c>
      <c r="T3606" t="str">
        <f t="shared" si="508"/>
        <v>theater/</v>
      </c>
      <c r="U3606" t="str">
        <f t="shared" si="509"/>
        <v>plays</v>
      </c>
      <c r="V3606">
        <f t="shared" si="510"/>
        <v>8</v>
      </c>
      <c r="W3606">
        <f t="shared" si="511"/>
        <v>13</v>
      </c>
    </row>
    <row r="3607" spans="1:23" ht="45" x14ac:dyDescent="0.25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f t="shared" si="512"/>
        <v>42413.584791666661</v>
      </c>
      <c r="K3607">
        <v>1452798126</v>
      </c>
      <c r="L3607" s="14">
        <f t="shared" si="504"/>
        <v>42383.584791666661</v>
      </c>
      <c r="M3607" s="13">
        <f t="shared" si="505"/>
        <v>2016</v>
      </c>
      <c r="N3607" t="b">
        <v>0</v>
      </c>
      <c r="O3607">
        <v>15</v>
      </c>
      <c r="P3607" t="b">
        <v>1</v>
      </c>
      <c r="Q3607" t="s">
        <v>8270</v>
      </c>
      <c r="R3607" s="6">
        <f t="shared" si="506"/>
        <v>0.84</v>
      </c>
      <c r="S3607" s="10">
        <f t="shared" si="507"/>
        <v>30.666666666666668</v>
      </c>
      <c r="T3607" t="str">
        <f t="shared" si="508"/>
        <v>theater/</v>
      </c>
      <c r="U3607" t="str">
        <f t="shared" si="509"/>
        <v>plays</v>
      </c>
      <c r="V3607">
        <f t="shared" si="510"/>
        <v>8</v>
      </c>
      <c r="W3607">
        <f t="shared" si="511"/>
        <v>13</v>
      </c>
    </row>
    <row r="3608" spans="1:23" ht="45" x14ac:dyDescent="0.25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f t="shared" si="512"/>
        <v>42596.396493055552</v>
      </c>
      <c r="K3608">
        <v>1468593057</v>
      </c>
      <c r="L3608" s="14">
        <f t="shared" si="504"/>
        <v>42566.396493055552</v>
      </c>
      <c r="M3608" s="13">
        <f t="shared" si="505"/>
        <v>2016</v>
      </c>
      <c r="N3608" t="b">
        <v>0</v>
      </c>
      <c r="O3608">
        <v>64</v>
      </c>
      <c r="P3608" t="b">
        <v>1</v>
      </c>
      <c r="Q3608" t="s">
        <v>8270</v>
      </c>
      <c r="R3608" s="6">
        <f t="shared" si="506"/>
        <v>0.30266666666666664</v>
      </c>
      <c r="S3608" s="10">
        <f t="shared" si="507"/>
        <v>61.0625</v>
      </c>
      <c r="T3608" t="str">
        <f t="shared" si="508"/>
        <v>theater/</v>
      </c>
      <c r="U3608" t="str">
        <f t="shared" si="509"/>
        <v>plays</v>
      </c>
      <c r="V3608">
        <f t="shared" si="510"/>
        <v>8</v>
      </c>
      <c r="W3608">
        <f t="shared" si="511"/>
        <v>13</v>
      </c>
    </row>
    <row r="3609" spans="1:23" ht="30" x14ac:dyDescent="0.25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f t="shared" si="512"/>
        <v>42352.791666666664</v>
      </c>
      <c r="K3609">
        <v>1448924882</v>
      </c>
      <c r="L3609" s="14">
        <f t="shared" si="504"/>
        <v>42338.755578703705</v>
      </c>
      <c r="M3609" s="13">
        <f t="shared" si="505"/>
        <v>2015</v>
      </c>
      <c r="N3609" t="b">
        <v>0</v>
      </c>
      <c r="O3609">
        <v>20</v>
      </c>
      <c r="P3609" t="b">
        <v>1</v>
      </c>
      <c r="Q3609" t="s">
        <v>8270</v>
      </c>
      <c r="R3609" s="6">
        <f t="shared" si="506"/>
        <v>5.4545454545454543E-2</v>
      </c>
      <c r="S3609" s="10">
        <f t="shared" si="507"/>
        <v>29</v>
      </c>
      <c r="T3609" t="str">
        <f t="shared" si="508"/>
        <v>theater/</v>
      </c>
      <c r="U3609" t="str">
        <f t="shared" si="509"/>
        <v>plays</v>
      </c>
      <c r="V3609">
        <f t="shared" si="510"/>
        <v>8</v>
      </c>
      <c r="W3609">
        <f t="shared" si="511"/>
        <v>13</v>
      </c>
    </row>
    <row r="3610" spans="1:23" ht="45" x14ac:dyDescent="0.25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f t="shared" si="512"/>
        <v>42538.374999999993</v>
      </c>
      <c r="K3610">
        <v>1463418090</v>
      </c>
      <c r="L3610" s="14">
        <f t="shared" si="504"/>
        <v>42506.501041666663</v>
      </c>
      <c r="M3610" s="13">
        <f t="shared" si="505"/>
        <v>2016</v>
      </c>
      <c r="N3610" t="b">
        <v>0</v>
      </c>
      <c r="O3610">
        <v>27</v>
      </c>
      <c r="P3610" t="b">
        <v>1</v>
      </c>
      <c r="Q3610" t="s">
        <v>8270</v>
      </c>
      <c r="R3610" s="6">
        <f t="shared" si="506"/>
        <v>0</v>
      </c>
      <c r="S3610" s="10">
        <f t="shared" si="507"/>
        <v>29.62962962962963</v>
      </c>
      <c r="T3610" t="str">
        <f t="shared" si="508"/>
        <v>theater/</v>
      </c>
      <c r="U3610" t="str">
        <f t="shared" si="509"/>
        <v>plays</v>
      </c>
      <c r="V3610">
        <f t="shared" si="510"/>
        <v>8</v>
      </c>
      <c r="W3610">
        <f t="shared" si="511"/>
        <v>13</v>
      </c>
    </row>
    <row r="3611" spans="1:23" ht="45" x14ac:dyDescent="0.25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f t="shared" si="512"/>
        <v>42459.741724537038</v>
      </c>
      <c r="K3611">
        <v>1456789685</v>
      </c>
      <c r="L3611" s="14">
        <f t="shared" si="504"/>
        <v>42429.783391203702</v>
      </c>
      <c r="M3611" s="13">
        <f t="shared" si="505"/>
        <v>2016</v>
      </c>
      <c r="N3611" t="b">
        <v>0</v>
      </c>
      <c r="O3611">
        <v>21</v>
      </c>
      <c r="P3611" t="b">
        <v>1</v>
      </c>
      <c r="Q3611" t="s">
        <v>8270</v>
      </c>
      <c r="R3611" s="6">
        <f t="shared" si="506"/>
        <v>0.53316326530612246</v>
      </c>
      <c r="S3611" s="10">
        <f t="shared" si="507"/>
        <v>143.0952380952381</v>
      </c>
      <c r="T3611" t="str">
        <f t="shared" si="508"/>
        <v>theater/</v>
      </c>
      <c r="U3611" t="str">
        <f t="shared" si="509"/>
        <v>plays</v>
      </c>
      <c r="V3611">
        <f t="shared" si="510"/>
        <v>8</v>
      </c>
      <c r="W3611">
        <f t="shared" si="511"/>
        <v>13</v>
      </c>
    </row>
    <row r="3612" spans="1:23" ht="45" x14ac:dyDescent="0.25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f t="shared" si="512"/>
        <v>42233.22379629629</v>
      </c>
      <c r="K3612">
        <v>1437214936</v>
      </c>
      <c r="L3612" s="14">
        <f t="shared" si="504"/>
        <v>42203.22379629629</v>
      </c>
      <c r="M3612" s="13">
        <f t="shared" si="505"/>
        <v>2015</v>
      </c>
      <c r="N3612" t="b">
        <v>0</v>
      </c>
      <c r="O3612">
        <v>31</v>
      </c>
      <c r="P3612" t="b">
        <v>1</v>
      </c>
      <c r="Q3612" t="s">
        <v>8270</v>
      </c>
      <c r="R3612" s="6">
        <f t="shared" si="506"/>
        <v>0.623</v>
      </c>
      <c r="S3612" s="10">
        <f t="shared" si="507"/>
        <v>52.354838709677416</v>
      </c>
      <c r="T3612" t="str">
        <f t="shared" si="508"/>
        <v>theater/</v>
      </c>
      <c r="U3612" t="str">
        <f t="shared" si="509"/>
        <v>plays</v>
      </c>
      <c r="V3612">
        <f t="shared" si="510"/>
        <v>8</v>
      </c>
      <c r="W3612">
        <f t="shared" si="511"/>
        <v>13</v>
      </c>
    </row>
    <row r="3613" spans="1:23" ht="45" x14ac:dyDescent="0.25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f t="shared" si="512"/>
        <v>42102.162048611113</v>
      </c>
      <c r="K3613">
        <v>1425891201</v>
      </c>
      <c r="L3613" s="14">
        <f t="shared" si="504"/>
        <v>42072.162048611113</v>
      </c>
      <c r="M3613" s="13">
        <f t="shared" si="505"/>
        <v>2015</v>
      </c>
      <c r="N3613" t="b">
        <v>0</v>
      </c>
      <c r="O3613">
        <v>51</v>
      </c>
      <c r="P3613" t="b">
        <v>1</v>
      </c>
      <c r="Q3613" t="s">
        <v>8270</v>
      </c>
      <c r="R3613" s="6">
        <f t="shared" si="506"/>
        <v>0.36</v>
      </c>
      <c r="S3613" s="10">
        <f t="shared" si="507"/>
        <v>66.666666666666671</v>
      </c>
      <c r="T3613" t="str">
        <f t="shared" si="508"/>
        <v>theater/</v>
      </c>
      <c r="U3613" t="str">
        <f t="shared" si="509"/>
        <v>plays</v>
      </c>
      <c r="V3613">
        <f t="shared" si="510"/>
        <v>8</v>
      </c>
      <c r="W3613">
        <f t="shared" si="511"/>
        <v>13</v>
      </c>
    </row>
    <row r="3614" spans="1:23" ht="45" x14ac:dyDescent="0.25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f t="shared" si="512"/>
        <v>41799.518645833326</v>
      </c>
      <c r="K3614">
        <v>1401470811</v>
      </c>
      <c r="L3614" s="14">
        <f t="shared" si="504"/>
        <v>41789.518645833326</v>
      </c>
      <c r="M3614" s="13">
        <f t="shared" si="505"/>
        <v>2014</v>
      </c>
      <c r="N3614" t="b">
        <v>0</v>
      </c>
      <c r="O3614">
        <v>57</v>
      </c>
      <c r="P3614" t="b">
        <v>1</v>
      </c>
      <c r="Q3614" t="s">
        <v>8270</v>
      </c>
      <c r="R3614" s="6">
        <f t="shared" si="506"/>
        <v>0.44400000000000001</v>
      </c>
      <c r="S3614" s="10">
        <f t="shared" si="507"/>
        <v>126.66666666666667</v>
      </c>
      <c r="T3614" t="str">
        <f t="shared" si="508"/>
        <v>theater/</v>
      </c>
      <c r="U3614" t="str">
        <f t="shared" si="509"/>
        <v>plays</v>
      </c>
      <c r="V3614">
        <f t="shared" si="510"/>
        <v>8</v>
      </c>
      <c r="W3614">
        <f t="shared" si="511"/>
        <v>13</v>
      </c>
    </row>
    <row r="3615" spans="1:23" ht="30" x14ac:dyDescent="0.25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f t="shared" si="512"/>
        <v>41818.381643518514</v>
      </c>
      <c r="K3615">
        <v>1401372574</v>
      </c>
      <c r="L3615" s="14">
        <f t="shared" si="504"/>
        <v>41788.381643518514</v>
      </c>
      <c r="M3615" s="13">
        <f t="shared" si="505"/>
        <v>2014</v>
      </c>
      <c r="N3615" t="b">
        <v>0</v>
      </c>
      <c r="O3615">
        <v>20</v>
      </c>
      <c r="P3615" t="b">
        <v>1</v>
      </c>
      <c r="Q3615" t="s">
        <v>8270</v>
      </c>
      <c r="R3615" s="6">
        <f t="shared" si="506"/>
        <v>0</v>
      </c>
      <c r="S3615" s="10">
        <f t="shared" si="507"/>
        <v>62.5</v>
      </c>
      <c r="T3615" t="str">
        <f t="shared" si="508"/>
        <v>theater/</v>
      </c>
      <c r="U3615" t="str">
        <f t="shared" si="509"/>
        <v>plays</v>
      </c>
      <c r="V3615">
        <f t="shared" si="510"/>
        <v>8</v>
      </c>
      <c r="W3615">
        <f t="shared" si="511"/>
        <v>13</v>
      </c>
    </row>
    <row r="3616" spans="1:23" ht="45" x14ac:dyDescent="0.25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f t="shared" si="512"/>
        <v>42173.833518518521</v>
      </c>
      <c r="K3616">
        <v>1432083616</v>
      </c>
      <c r="L3616" s="14">
        <f t="shared" si="504"/>
        <v>42143.833518518521</v>
      </c>
      <c r="M3616" s="13">
        <f t="shared" si="505"/>
        <v>2015</v>
      </c>
      <c r="N3616" t="b">
        <v>0</v>
      </c>
      <c r="O3616">
        <v>71</v>
      </c>
      <c r="P3616" t="b">
        <v>1</v>
      </c>
      <c r="Q3616" t="s">
        <v>8270</v>
      </c>
      <c r="R3616" s="6">
        <f t="shared" si="506"/>
        <v>8.0000000000000002E-3</v>
      </c>
      <c r="S3616" s="10">
        <f t="shared" si="507"/>
        <v>35.492957746478872</v>
      </c>
      <c r="T3616" t="str">
        <f t="shared" si="508"/>
        <v>theater/</v>
      </c>
      <c r="U3616" t="str">
        <f t="shared" si="509"/>
        <v>plays</v>
      </c>
      <c r="V3616">
        <f t="shared" si="510"/>
        <v>8</v>
      </c>
      <c r="W3616">
        <f t="shared" si="511"/>
        <v>13</v>
      </c>
    </row>
    <row r="3617" spans="1:23" ht="45" x14ac:dyDescent="0.25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f t="shared" si="512"/>
        <v>42348.385370370372</v>
      </c>
      <c r="K3617">
        <v>1447164896</v>
      </c>
      <c r="L3617" s="14">
        <f t="shared" si="504"/>
        <v>42318.385370370372</v>
      </c>
      <c r="M3617" s="13">
        <f t="shared" si="505"/>
        <v>2015</v>
      </c>
      <c r="N3617" t="b">
        <v>0</v>
      </c>
      <c r="O3617">
        <v>72</v>
      </c>
      <c r="P3617" t="b">
        <v>1</v>
      </c>
      <c r="Q3617" t="s">
        <v>8270</v>
      </c>
      <c r="R3617" s="6">
        <f t="shared" si="506"/>
        <v>6.8000000000000005E-2</v>
      </c>
      <c r="S3617" s="10">
        <f t="shared" si="507"/>
        <v>37.083333333333336</v>
      </c>
      <c r="T3617" t="str">
        <f t="shared" si="508"/>
        <v>theater/</v>
      </c>
      <c r="U3617" t="str">
        <f t="shared" si="509"/>
        <v>plays</v>
      </c>
      <c r="V3617">
        <f t="shared" si="510"/>
        <v>8</v>
      </c>
      <c r="W3617">
        <f t="shared" si="511"/>
        <v>13</v>
      </c>
    </row>
    <row r="3618" spans="1:23" ht="45" x14ac:dyDescent="0.25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f t="shared" si="512"/>
        <v>42082.699814814812</v>
      </c>
      <c r="K3618">
        <v>1424213264</v>
      </c>
      <c r="L3618" s="14">
        <f t="shared" si="504"/>
        <v>42052.741481481477</v>
      </c>
      <c r="M3618" s="13">
        <f t="shared" si="505"/>
        <v>2015</v>
      </c>
      <c r="N3618" t="b">
        <v>0</v>
      </c>
      <c r="O3618">
        <v>45</v>
      </c>
      <c r="P3618" t="b">
        <v>1</v>
      </c>
      <c r="Q3618" t="s">
        <v>8270</v>
      </c>
      <c r="R3618" s="6">
        <f t="shared" si="506"/>
        <v>0.248</v>
      </c>
      <c r="S3618" s="10">
        <f t="shared" si="507"/>
        <v>69.333333333333329</v>
      </c>
      <c r="T3618" t="str">
        <f t="shared" si="508"/>
        <v>theater/</v>
      </c>
      <c r="U3618" t="str">
        <f t="shared" si="509"/>
        <v>plays</v>
      </c>
      <c r="V3618">
        <f t="shared" si="510"/>
        <v>8</v>
      </c>
      <c r="W3618">
        <f t="shared" si="511"/>
        <v>13</v>
      </c>
    </row>
    <row r="3619" spans="1:23" ht="45" x14ac:dyDescent="0.25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f t="shared" si="512"/>
        <v>42793.791666666664</v>
      </c>
      <c r="K3619">
        <v>1486996729</v>
      </c>
      <c r="L3619" s="14">
        <f t="shared" si="504"/>
        <v>42779.401956018519</v>
      </c>
      <c r="M3619" s="13">
        <f t="shared" si="505"/>
        <v>2017</v>
      </c>
      <c r="N3619" t="b">
        <v>0</v>
      </c>
      <c r="O3619">
        <v>51</v>
      </c>
      <c r="P3619" t="b">
        <v>1</v>
      </c>
      <c r="Q3619" t="s">
        <v>8270</v>
      </c>
      <c r="R3619" s="6">
        <f t="shared" si="506"/>
        <v>0.1891891891891892</v>
      </c>
      <c r="S3619" s="10">
        <f t="shared" si="507"/>
        <v>17.254901960784313</v>
      </c>
      <c r="T3619" t="str">
        <f t="shared" si="508"/>
        <v>theater/</v>
      </c>
      <c r="U3619" t="str">
        <f t="shared" si="509"/>
        <v>plays</v>
      </c>
      <c r="V3619">
        <f t="shared" si="510"/>
        <v>8</v>
      </c>
      <c r="W3619">
        <f t="shared" si="511"/>
        <v>13</v>
      </c>
    </row>
    <row r="3620" spans="1:23" ht="45" x14ac:dyDescent="0.25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f t="shared" si="512"/>
        <v>42158.419560185182</v>
      </c>
      <c r="K3620">
        <v>1430751850</v>
      </c>
      <c r="L3620" s="14">
        <f t="shared" si="504"/>
        <v>42128.419560185182</v>
      </c>
      <c r="M3620" s="13">
        <f t="shared" si="505"/>
        <v>2015</v>
      </c>
      <c r="N3620" t="b">
        <v>0</v>
      </c>
      <c r="O3620">
        <v>56</v>
      </c>
      <c r="P3620" t="b">
        <v>1</v>
      </c>
      <c r="Q3620" t="s">
        <v>8270</v>
      </c>
      <c r="R3620" s="6">
        <f t="shared" si="506"/>
        <v>0.01</v>
      </c>
      <c r="S3620" s="10">
        <f t="shared" si="507"/>
        <v>36.071428571428569</v>
      </c>
      <c r="T3620" t="str">
        <f t="shared" si="508"/>
        <v>theater/</v>
      </c>
      <c r="U3620" t="str">
        <f t="shared" si="509"/>
        <v>plays</v>
      </c>
      <c r="V3620">
        <f t="shared" si="510"/>
        <v>8</v>
      </c>
      <c r="W3620">
        <f t="shared" si="511"/>
        <v>13</v>
      </c>
    </row>
    <row r="3621" spans="1:23" ht="45" x14ac:dyDescent="0.25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f t="shared" si="512"/>
        <v>42693.708333333336</v>
      </c>
      <c r="K3621">
        <v>1476760226</v>
      </c>
      <c r="L3621" s="14">
        <f t="shared" si="504"/>
        <v>42660.923912037033</v>
      </c>
      <c r="M3621" s="13">
        <f t="shared" si="505"/>
        <v>2016</v>
      </c>
      <c r="N3621" t="b">
        <v>0</v>
      </c>
      <c r="O3621">
        <v>17</v>
      </c>
      <c r="P3621" t="b">
        <v>1</v>
      </c>
      <c r="Q3621" t="s">
        <v>8270</v>
      </c>
      <c r="R3621" s="6">
        <f t="shared" si="506"/>
        <v>0.13</v>
      </c>
      <c r="S3621" s="10">
        <f t="shared" si="507"/>
        <v>66.470588235294116</v>
      </c>
      <c r="T3621" t="str">
        <f t="shared" si="508"/>
        <v>theater/</v>
      </c>
      <c r="U3621" t="str">
        <f t="shared" si="509"/>
        <v>plays</v>
      </c>
      <c r="V3621">
        <f t="shared" si="510"/>
        <v>8</v>
      </c>
      <c r="W3621">
        <f t="shared" si="511"/>
        <v>13</v>
      </c>
    </row>
    <row r="3622" spans="1:23" ht="45" x14ac:dyDescent="0.25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f t="shared" si="512"/>
        <v>42067.958333333336</v>
      </c>
      <c r="K3622">
        <v>1422916261</v>
      </c>
      <c r="L3622" s="14">
        <f t="shared" si="504"/>
        <v>42037.72987268518</v>
      </c>
      <c r="M3622" s="13">
        <f t="shared" si="505"/>
        <v>2015</v>
      </c>
      <c r="N3622" t="b">
        <v>0</v>
      </c>
      <c r="O3622">
        <v>197</v>
      </c>
      <c r="P3622" t="b">
        <v>1</v>
      </c>
      <c r="Q3622" t="s">
        <v>8270</v>
      </c>
      <c r="R3622" s="6">
        <f t="shared" si="506"/>
        <v>5.1904761904761905E-2</v>
      </c>
      <c r="S3622" s="10">
        <f t="shared" si="507"/>
        <v>56.065989847715734</v>
      </c>
      <c r="T3622" t="str">
        <f t="shared" si="508"/>
        <v>theater/</v>
      </c>
      <c r="U3622" t="str">
        <f t="shared" si="509"/>
        <v>plays</v>
      </c>
      <c r="V3622">
        <f t="shared" si="510"/>
        <v>8</v>
      </c>
      <c r="W3622">
        <f t="shared" si="511"/>
        <v>13</v>
      </c>
    </row>
    <row r="3623" spans="1:23" ht="45" x14ac:dyDescent="0.25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f t="shared" si="512"/>
        <v>42643.666666666664</v>
      </c>
      <c r="K3623">
        <v>1473200844</v>
      </c>
      <c r="L3623" s="14">
        <f t="shared" si="504"/>
        <v>42619.727361111109</v>
      </c>
      <c r="M3623" s="13">
        <f t="shared" si="505"/>
        <v>2016</v>
      </c>
      <c r="N3623" t="b">
        <v>0</v>
      </c>
      <c r="O3623">
        <v>70</v>
      </c>
      <c r="P3623" t="b">
        <v>1</v>
      </c>
      <c r="Q3623" t="s">
        <v>8270</v>
      </c>
      <c r="R3623" s="6">
        <f t="shared" si="506"/>
        <v>9.7333333333333327E-2</v>
      </c>
      <c r="S3623" s="10">
        <f t="shared" si="507"/>
        <v>47.028571428571432</v>
      </c>
      <c r="T3623" t="str">
        <f t="shared" si="508"/>
        <v>theater/</v>
      </c>
      <c r="U3623" t="str">
        <f t="shared" si="509"/>
        <v>plays</v>
      </c>
      <c r="V3623">
        <f t="shared" si="510"/>
        <v>8</v>
      </c>
      <c r="W3623">
        <f t="shared" si="511"/>
        <v>13</v>
      </c>
    </row>
    <row r="3624" spans="1:23" ht="30" x14ac:dyDescent="0.25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f t="shared" si="512"/>
        <v>41909.932638888888</v>
      </c>
      <c r="K3624">
        <v>1409030371</v>
      </c>
      <c r="L3624" s="14">
        <f t="shared" si="504"/>
        <v>41877.013553240737</v>
      </c>
      <c r="M3624" s="13">
        <f t="shared" si="505"/>
        <v>2014</v>
      </c>
      <c r="N3624" t="b">
        <v>0</v>
      </c>
      <c r="O3624">
        <v>21</v>
      </c>
      <c r="P3624" t="b">
        <v>1</v>
      </c>
      <c r="Q3624" t="s">
        <v>8270</v>
      </c>
      <c r="R3624" s="6">
        <f t="shared" si="506"/>
        <v>9.900000000000091E-4</v>
      </c>
      <c r="S3624" s="10">
        <f t="shared" si="507"/>
        <v>47.666190476190479</v>
      </c>
      <c r="T3624" t="str">
        <f t="shared" si="508"/>
        <v>theater/</v>
      </c>
      <c r="U3624" t="str">
        <f t="shared" si="509"/>
        <v>plays</v>
      </c>
      <c r="V3624">
        <f t="shared" si="510"/>
        <v>8</v>
      </c>
      <c r="W3624">
        <f t="shared" si="511"/>
        <v>13</v>
      </c>
    </row>
    <row r="3625" spans="1:23" ht="30" x14ac:dyDescent="0.25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f t="shared" si="512"/>
        <v>41846.083333333328</v>
      </c>
      <c r="K3625">
        <v>1404841270</v>
      </c>
      <c r="L3625" s="14">
        <f t="shared" si="504"/>
        <v>41828.528587962959</v>
      </c>
      <c r="M3625" s="13">
        <f t="shared" si="505"/>
        <v>2014</v>
      </c>
      <c r="N3625" t="b">
        <v>0</v>
      </c>
      <c r="O3625">
        <v>34</v>
      </c>
      <c r="P3625" t="b">
        <v>1</v>
      </c>
      <c r="Q3625" t="s">
        <v>8270</v>
      </c>
      <c r="R3625" s="6">
        <f t="shared" si="506"/>
        <v>0.2</v>
      </c>
      <c r="S3625" s="10">
        <f t="shared" si="507"/>
        <v>88.235294117647058</v>
      </c>
      <c r="T3625" t="str">
        <f t="shared" si="508"/>
        <v>theater/</v>
      </c>
      <c r="U3625" t="str">
        <f t="shared" si="509"/>
        <v>plays</v>
      </c>
      <c r="V3625">
        <f t="shared" si="510"/>
        <v>8</v>
      </c>
      <c r="W3625">
        <f t="shared" si="511"/>
        <v>13</v>
      </c>
    </row>
    <row r="3626" spans="1:23" ht="75" x14ac:dyDescent="0.25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f t="shared" si="512"/>
        <v>42605.56585648148</v>
      </c>
      <c r="K3626">
        <v>1466793290</v>
      </c>
      <c r="L3626" s="14">
        <f t="shared" si="504"/>
        <v>42545.56585648148</v>
      </c>
      <c r="M3626" s="13">
        <f t="shared" si="505"/>
        <v>2016</v>
      </c>
      <c r="N3626" t="b">
        <v>0</v>
      </c>
      <c r="O3626">
        <v>39</v>
      </c>
      <c r="P3626" t="b">
        <v>1</v>
      </c>
      <c r="Q3626" t="s">
        <v>8270</v>
      </c>
      <c r="R3626" s="6">
        <f t="shared" si="506"/>
        <v>4.9333333333333333E-2</v>
      </c>
      <c r="S3626" s="10">
        <f t="shared" si="507"/>
        <v>80.717948717948715</v>
      </c>
      <c r="T3626" t="str">
        <f t="shared" si="508"/>
        <v>theater/</v>
      </c>
      <c r="U3626" t="str">
        <f t="shared" si="509"/>
        <v>plays</v>
      </c>
      <c r="V3626">
        <f t="shared" si="510"/>
        <v>8</v>
      </c>
      <c r="W3626">
        <f t="shared" si="511"/>
        <v>13</v>
      </c>
    </row>
    <row r="3627" spans="1:23" ht="45" x14ac:dyDescent="0.25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f t="shared" si="512"/>
        <v>42187.444178240738</v>
      </c>
      <c r="K3627">
        <v>1433259577</v>
      </c>
      <c r="L3627" s="14">
        <f t="shared" si="504"/>
        <v>42157.444178240738</v>
      </c>
      <c r="M3627" s="13">
        <f t="shared" si="505"/>
        <v>2015</v>
      </c>
      <c r="N3627" t="b">
        <v>0</v>
      </c>
      <c r="O3627">
        <v>78</v>
      </c>
      <c r="P3627" t="b">
        <v>1</v>
      </c>
      <c r="Q3627" t="s">
        <v>8270</v>
      </c>
      <c r="R3627" s="6">
        <f t="shared" si="506"/>
        <v>2.6666666666666668E-2</v>
      </c>
      <c r="S3627" s="10">
        <f t="shared" si="507"/>
        <v>39.487179487179489</v>
      </c>
      <c r="T3627" t="str">
        <f t="shared" si="508"/>
        <v>theater/</v>
      </c>
      <c r="U3627" t="str">
        <f t="shared" si="509"/>
        <v>plays</v>
      </c>
      <c r="V3627">
        <f t="shared" si="510"/>
        <v>8</v>
      </c>
      <c r="W3627">
        <f t="shared" si="511"/>
        <v>13</v>
      </c>
    </row>
    <row r="3628" spans="1:23" ht="45" x14ac:dyDescent="0.25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f t="shared" si="512"/>
        <v>41867.458993055552</v>
      </c>
      <c r="K3628">
        <v>1406390457</v>
      </c>
      <c r="L3628" s="14">
        <f t="shared" si="504"/>
        <v>41846.458993055552</v>
      </c>
      <c r="M3628" s="13">
        <f t="shared" si="505"/>
        <v>2014</v>
      </c>
      <c r="N3628" t="b">
        <v>0</v>
      </c>
      <c r="O3628">
        <v>48</v>
      </c>
      <c r="P3628" t="b">
        <v>1</v>
      </c>
      <c r="Q3628" t="s">
        <v>8270</v>
      </c>
      <c r="R3628" s="6">
        <f t="shared" si="506"/>
        <v>1.8249999999999999E-2</v>
      </c>
      <c r="S3628" s="10">
        <f t="shared" si="507"/>
        <v>84.854166666666671</v>
      </c>
      <c r="T3628" t="str">
        <f t="shared" si="508"/>
        <v>theater/</v>
      </c>
      <c r="U3628" t="str">
        <f t="shared" si="509"/>
        <v>plays</v>
      </c>
      <c r="V3628">
        <f t="shared" si="510"/>
        <v>8</v>
      </c>
      <c r="W3628">
        <f t="shared" si="511"/>
        <v>13</v>
      </c>
    </row>
    <row r="3629" spans="1:23" ht="45" x14ac:dyDescent="0.25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f t="shared" si="512"/>
        <v>42510.957638888889</v>
      </c>
      <c r="K3629">
        <v>1459446487</v>
      </c>
      <c r="L3629" s="14">
        <f t="shared" si="504"/>
        <v>42460.533414351848</v>
      </c>
      <c r="M3629" s="13">
        <f t="shared" si="505"/>
        <v>2016</v>
      </c>
      <c r="N3629" t="b">
        <v>0</v>
      </c>
      <c r="O3629">
        <v>29</v>
      </c>
      <c r="P3629" t="b">
        <v>1</v>
      </c>
      <c r="Q3629" t="s">
        <v>8270</v>
      </c>
      <c r="R3629" s="6">
        <f t="shared" si="506"/>
        <v>0</v>
      </c>
      <c r="S3629" s="10">
        <f t="shared" si="507"/>
        <v>68.965517241379317</v>
      </c>
      <c r="T3629" t="str">
        <f t="shared" si="508"/>
        <v>theater/</v>
      </c>
      <c r="U3629" t="str">
        <f t="shared" si="509"/>
        <v>plays</v>
      </c>
      <c r="V3629">
        <f t="shared" si="510"/>
        <v>8</v>
      </c>
      <c r="W3629">
        <f t="shared" si="511"/>
        <v>13</v>
      </c>
    </row>
    <row r="3630" spans="1:23" ht="45" x14ac:dyDescent="0.25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f t="shared" si="512"/>
        <v>42351.666620370372</v>
      </c>
      <c r="K3630">
        <v>1444852796</v>
      </c>
      <c r="L3630" s="14">
        <f t="shared" si="504"/>
        <v>42291.6249537037</v>
      </c>
      <c r="M3630" s="13">
        <f t="shared" si="505"/>
        <v>2015</v>
      </c>
      <c r="N3630" t="b">
        <v>0</v>
      </c>
      <c r="O3630">
        <v>0</v>
      </c>
      <c r="P3630" t="b">
        <v>0</v>
      </c>
      <c r="Q3630" t="s">
        <v>8304</v>
      </c>
      <c r="R3630" s="6">
        <f t="shared" si="506"/>
        <v>-1</v>
      </c>
      <c r="S3630" s="10" t="e">
        <f t="shared" si="507"/>
        <v>#DIV/0!</v>
      </c>
      <c r="T3630" t="str">
        <f t="shared" si="508"/>
        <v>theater/</v>
      </c>
      <c r="U3630" t="str">
        <f t="shared" si="509"/>
        <v>musical</v>
      </c>
      <c r="V3630">
        <f t="shared" si="510"/>
        <v>8</v>
      </c>
      <c r="W3630">
        <f t="shared" si="511"/>
        <v>15</v>
      </c>
    </row>
    <row r="3631" spans="1:23" ht="45" x14ac:dyDescent="0.25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f t="shared" si="512"/>
        <v>42495.499999999993</v>
      </c>
      <c r="K3631">
        <v>1457403364</v>
      </c>
      <c r="L3631" s="14">
        <f t="shared" si="504"/>
        <v>42436.886157407404</v>
      </c>
      <c r="M3631" s="13">
        <f t="shared" si="505"/>
        <v>2016</v>
      </c>
      <c r="N3631" t="b">
        <v>0</v>
      </c>
      <c r="O3631">
        <v>2</v>
      </c>
      <c r="P3631" t="b">
        <v>0</v>
      </c>
      <c r="Q3631" t="s">
        <v>8304</v>
      </c>
      <c r="R3631" s="6">
        <f t="shared" si="506"/>
        <v>-0.99999800000000005</v>
      </c>
      <c r="S3631" s="10">
        <f t="shared" si="507"/>
        <v>1</v>
      </c>
      <c r="T3631" t="str">
        <f t="shared" si="508"/>
        <v>theater/</v>
      </c>
      <c r="U3631" t="str">
        <f t="shared" si="509"/>
        <v>musical</v>
      </c>
      <c r="V3631">
        <f t="shared" si="510"/>
        <v>8</v>
      </c>
      <c r="W3631">
        <f t="shared" si="511"/>
        <v>15</v>
      </c>
    </row>
    <row r="3632" spans="1:23" ht="45" x14ac:dyDescent="0.25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f t="shared" si="512"/>
        <v>41972.680439814816</v>
      </c>
      <c r="K3632">
        <v>1414700390</v>
      </c>
      <c r="L3632" s="14">
        <f t="shared" si="504"/>
        <v>41942.638773148145</v>
      </c>
      <c r="M3632" s="13">
        <f t="shared" si="505"/>
        <v>2014</v>
      </c>
      <c r="N3632" t="b">
        <v>0</v>
      </c>
      <c r="O3632">
        <v>1</v>
      </c>
      <c r="P3632" t="b">
        <v>0</v>
      </c>
      <c r="Q3632" t="s">
        <v>8304</v>
      </c>
      <c r="R3632" s="6">
        <f t="shared" si="506"/>
        <v>-0.9996666666666667</v>
      </c>
      <c r="S3632" s="10">
        <f t="shared" si="507"/>
        <v>1</v>
      </c>
      <c r="T3632" t="str">
        <f t="shared" si="508"/>
        <v>theater/</v>
      </c>
      <c r="U3632" t="str">
        <f t="shared" si="509"/>
        <v>musical</v>
      </c>
      <c r="V3632">
        <f t="shared" si="510"/>
        <v>8</v>
      </c>
      <c r="W3632">
        <f t="shared" si="511"/>
        <v>15</v>
      </c>
    </row>
    <row r="3633" spans="1:23" ht="45" x14ac:dyDescent="0.25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f t="shared" si="512"/>
        <v>41904.957638888889</v>
      </c>
      <c r="K3633">
        <v>1409335497</v>
      </c>
      <c r="L3633" s="14">
        <f t="shared" si="504"/>
        <v>41880.54510416666</v>
      </c>
      <c r="M3633" s="13">
        <f t="shared" si="505"/>
        <v>2014</v>
      </c>
      <c r="N3633" t="b">
        <v>0</v>
      </c>
      <c r="O3633">
        <v>59</v>
      </c>
      <c r="P3633" t="b">
        <v>0</v>
      </c>
      <c r="Q3633" t="s">
        <v>8304</v>
      </c>
      <c r="R3633" s="6">
        <f t="shared" si="506"/>
        <v>-0.48976608187134502</v>
      </c>
      <c r="S3633" s="10">
        <f t="shared" si="507"/>
        <v>147.88135593220338</v>
      </c>
      <c r="T3633" t="str">
        <f t="shared" si="508"/>
        <v>theater/</v>
      </c>
      <c r="U3633" t="str">
        <f t="shared" si="509"/>
        <v>musical</v>
      </c>
      <c r="V3633">
        <f t="shared" si="510"/>
        <v>8</v>
      </c>
      <c r="W3633">
        <f t="shared" si="511"/>
        <v>15</v>
      </c>
    </row>
    <row r="3634" spans="1:23" ht="45" x14ac:dyDescent="0.25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f t="shared" si="512"/>
        <v>41966.728576388887</v>
      </c>
      <c r="K3634">
        <v>1415053749</v>
      </c>
      <c r="L3634" s="14">
        <f t="shared" si="504"/>
        <v>41946.728576388887</v>
      </c>
      <c r="M3634" s="13">
        <f t="shared" si="505"/>
        <v>2014</v>
      </c>
      <c r="N3634" t="b">
        <v>0</v>
      </c>
      <c r="O3634">
        <v>1</v>
      </c>
      <c r="P3634" t="b">
        <v>0</v>
      </c>
      <c r="Q3634" t="s">
        <v>8304</v>
      </c>
      <c r="R3634" s="6">
        <f t="shared" si="506"/>
        <v>-0.8</v>
      </c>
      <c r="S3634" s="10">
        <f t="shared" si="507"/>
        <v>100</v>
      </c>
      <c r="T3634" t="str">
        <f t="shared" si="508"/>
        <v>theater/</v>
      </c>
      <c r="U3634" t="str">
        <f t="shared" si="509"/>
        <v>musical</v>
      </c>
      <c r="V3634">
        <f t="shared" si="510"/>
        <v>8</v>
      </c>
      <c r="W3634">
        <f t="shared" si="511"/>
        <v>15</v>
      </c>
    </row>
    <row r="3635" spans="1:23" ht="45" x14ac:dyDescent="0.25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f t="shared" si="512"/>
        <v>42692.833333333336</v>
      </c>
      <c r="K3635">
        <v>1475765867</v>
      </c>
      <c r="L3635" s="14">
        <f t="shared" si="504"/>
        <v>42649.415127314809</v>
      </c>
      <c r="M3635" s="13">
        <f t="shared" si="505"/>
        <v>2016</v>
      </c>
      <c r="N3635" t="b">
        <v>0</v>
      </c>
      <c r="O3635">
        <v>31</v>
      </c>
      <c r="P3635" t="b">
        <v>0</v>
      </c>
      <c r="Q3635" t="s">
        <v>8304</v>
      </c>
      <c r="R3635" s="6">
        <f t="shared" si="506"/>
        <v>-0.64759999999999995</v>
      </c>
      <c r="S3635" s="10">
        <f t="shared" si="507"/>
        <v>56.838709677419352</v>
      </c>
      <c r="T3635" t="str">
        <f t="shared" si="508"/>
        <v>theater/</v>
      </c>
      <c r="U3635" t="str">
        <f t="shared" si="509"/>
        <v>musical</v>
      </c>
      <c r="V3635">
        <f t="shared" si="510"/>
        <v>8</v>
      </c>
      <c r="W3635">
        <f t="shared" si="511"/>
        <v>15</v>
      </c>
    </row>
    <row r="3636" spans="1:23" ht="45" x14ac:dyDescent="0.25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f t="shared" si="512"/>
        <v>42748.957638888889</v>
      </c>
      <c r="K3636">
        <v>1480219174</v>
      </c>
      <c r="L3636" s="14">
        <f t="shared" si="504"/>
        <v>42700.958032407405</v>
      </c>
      <c r="M3636" s="13">
        <f t="shared" si="505"/>
        <v>2016</v>
      </c>
      <c r="N3636" t="b">
        <v>0</v>
      </c>
      <c r="O3636">
        <v>18</v>
      </c>
      <c r="P3636" t="b">
        <v>0</v>
      </c>
      <c r="Q3636" t="s">
        <v>8304</v>
      </c>
      <c r="R3636" s="6">
        <f t="shared" si="506"/>
        <v>-0.95753333333333335</v>
      </c>
      <c r="S3636" s="10">
        <f t="shared" si="507"/>
        <v>176.94444444444446</v>
      </c>
      <c r="T3636" t="str">
        <f t="shared" si="508"/>
        <v>theater/</v>
      </c>
      <c r="U3636" t="str">
        <f t="shared" si="509"/>
        <v>musical</v>
      </c>
      <c r="V3636">
        <f t="shared" si="510"/>
        <v>8</v>
      </c>
      <c r="W3636">
        <f t="shared" si="511"/>
        <v>15</v>
      </c>
    </row>
    <row r="3637" spans="1:23" ht="30" x14ac:dyDescent="0.25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f t="shared" si="512"/>
        <v>42480.674490740734</v>
      </c>
      <c r="K3637">
        <v>1458594676</v>
      </c>
      <c r="L3637" s="14">
        <f t="shared" si="504"/>
        <v>42450.674490740734</v>
      </c>
      <c r="M3637" s="13">
        <f t="shared" si="505"/>
        <v>2016</v>
      </c>
      <c r="N3637" t="b">
        <v>0</v>
      </c>
      <c r="O3637">
        <v>10</v>
      </c>
      <c r="P3637" t="b">
        <v>0</v>
      </c>
      <c r="Q3637" t="s">
        <v>8304</v>
      </c>
      <c r="R3637" s="6">
        <f t="shared" si="506"/>
        <v>-0.63542857142857145</v>
      </c>
      <c r="S3637" s="10">
        <f t="shared" si="507"/>
        <v>127.6</v>
      </c>
      <c r="T3637" t="str">
        <f t="shared" si="508"/>
        <v>theater/</v>
      </c>
      <c r="U3637" t="str">
        <f t="shared" si="509"/>
        <v>musical</v>
      </c>
      <c r="V3637">
        <f t="shared" si="510"/>
        <v>8</v>
      </c>
      <c r="W3637">
        <f t="shared" si="511"/>
        <v>15</v>
      </c>
    </row>
    <row r="3638" spans="1:23" ht="45" x14ac:dyDescent="0.25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f t="shared" si="512"/>
        <v>42261.486446759256</v>
      </c>
      <c r="K3638">
        <v>1439224829</v>
      </c>
      <c r="L3638" s="14">
        <f t="shared" si="504"/>
        <v>42226.486446759256</v>
      </c>
      <c r="M3638" s="13">
        <f t="shared" si="505"/>
        <v>2015</v>
      </c>
      <c r="N3638" t="b">
        <v>0</v>
      </c>
      <c r="O3638">
        <v>0</v>
      </c>
      <c r="P3638" t="b">
        <v>0</v>
      </c>
      <c r="Q3638" t="s">
        <v>8304</v>
      </c>
      <c r="R3638" s="6">
        <f t="shared" si="506"/>
        <v>-1</v>
      </c>
      <c r="S3638" s="10" t="e">
        <f t="shared" si="507"/>
        <v>#DIV/0!</v>
      </c>
      <c r="T3638" t="str">
        <f t="shared" si="508"/>
        <v>theater/</v>
      </c>
      <c r="U3638" t="str">
        <f t="shared" si="509"/>
        <v>musical</v>
      </c>
      <c r="V3638">
        <f t="shared" si="510"/>
        <v>8</v>
      </c>
      <c r="W3638">
        <f t="shared" si="511"/>
        <v>15</v>
      </c>
    </row>
    <row r="3639" spans="1:23" ht="45" x14ac:dyDescent="0.25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f t="shared" si="512"/>
        <v>42005.492303240739</v>
      </c>
      <c r="K3639">
        <v>1417538935</v>
      </c>
      <c r="L3639" s="14">
        <f t="shared" si="504"/>
        <v>41975.492303240739</v>
      </c>
      <c r="M3639" s="13">
        <f t="shared" si="505"/>
        <v>2014</v>
      </c>
      <c r="N3639" t="b">
        <v>0</v>
      </c>
      <c r="O3639">
        <v>14</v>
      </c>
      <c r="P3639" t="b">
        <v>0</v>
      </c>
      <c r="Q3639" t="s">
        <v>8304</v>
      </c>
      <c r="R3639" s="6">
        <f t="shared" si="506"/>
        <v>-0.69133333333333336</v>
      </c>
      <c r="S3639" s="10">
        <f t="shared" si="507"/>
        <v>66.142857142857139</v>
      </c>
      <c r="T3639" t="str">
        <f t="shared" si="508"/>
        <v>theater/</v>
      </c>
      <c r="U3639" t="str">
        <f t="shared" si="509"/>
        <v>musical</v>
      </c>
      <c r="V3639">
        <f t="shared" si="510"/>
        <v>8</v>
      </c>
      <c r="W3639">
        <f t="shared" si="511"/>
        <v>15</v>
      </c>
    </row>
    <row r="3640" spans="1:23" ht="30" x14ac:dyDescent="0.25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f t="shared" si="512"/>
        <v>42113.42282407407</v>
      </c>
      <c r="K3640">
        <v>1424275732</v>
      </c>
      <c r="L3640" s="14">
        <f t="shared" si="504"/>
        <v>42053.464490740742</v>
      </c>
      <c r="M3640" s="13">
        <f t="shared" si="505"/>
        <v>2015</v>
      </c>
      <c r="N3640" t="b">
        <v>0</v>
      </c>
      <c r="O3640">
        <v>2</v>
      </c>
      <c r="P3640" t="b">
        <v>0</v>
      </c>
      <c r="Q3640" t="s">
        <v>8304</v>
      </c>
      <c r="R3640" s="6">
        <f t="shared" si="506"/>
        <v>-0.93454545454545457</v>
      </c>
      <c r="S3640" s="10">
        <f t="shared" si="507"/>
        <v>108</v>
      </c>
      <c r="T3640" t="str">
        <f t="shared" si="508"/>
        <v>theater/</v>
      </c>
      <c r="U3640" t="str">
        <f t="shared" si="509"/>
        <v>musical</v>
      </c>
      <c r="V3640">
        <f t="shared" si="510"/>
        <v>8</v>
      </c>
      <c r="W3640">
        <f t="shared" si="511"/>
        <v>15</v>
      </c>
    </row>
    <row r="3641" spans="1:23" ht="45" x14ac:dyDescent="0.25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f t="shared" si="512"/>
        <v>42650.424305555549</v>
      </c>
      <c r="K3641">
        <v>1470672906</v>
      </c>
      <c r="L3641" s="14">
        <f t="shared" si="504"/>
        <v>42590.468819444439</v>
      </c>
      <c r="M3641" s="13">
        <f t="shared" si="505"/>
        <v>2016</v>
      </c>
      <c r="N3641" t="b">
        <v>0</v>
      </c>
      <c r="O3641">
        <v>1</v>
      </c>
      <c r="P3641" t="b">
        <v>0</v>
      </c>
      <c r="Q3641" t="s">
        <v>8304</v>
      </c>
      <c r="R3641" s="6">
        <f t="shared" si="506"/>
        <v>-0.99995999999999996</v>
      </c>
      <c r="S3641" s="10">
        <f t="shared" si="507"/>
        <v>1</v>
      </c>
      <c r="T3641" t="str">
        <f t="shared" si="508"/>
        <v>theater/</v>
      </c>
      <c r="U3641" t="str">
        <f t="shared" si="509"/>
        <v>musical</v>
      </c>
      <c r="V3641">
        <f t="shared" si="510"/>
        <v>8</v>
      </c>
      <c r="W3641">
        <f t="shared" si="511"/>
        <v>15</v>
      </c>
    </row>
    <row r="3642" spans="1:23" ht="75" x14ac:dyDescent="0.25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f t="shared" si="512"/>
        <v>42134.573263888888</v>
      </c>
      <c r="K3642">
        <v>1428691530</v>
      </c>
      <c r="L3642" s="14">
        <f t="shared" si="504"/>
        <v>42104.573263888888</v>
      </c>
      <c r="M3642" s="13">
        <f t="shared" si="505"/>
        <v>2015</v>
      </c>
      <c r="N3642" t="b">
        <v>0</v>
      </c>
      <c r="O3642">
        <v>3</v>
      </c>
      <c r="P3642" t="b">
        <v>0</v>
      </c>
      <c r="Q3642" t="s">
        <v>8304</v>
      </c>
      <c r="R3642" s="6">
        <f t="shared" si="506"/>
        <v>-0.94499999999999995</v>
      </c>
      <c r="S3642" s="10">
        <f t="shared" si="507"/>
        <v>18.333333333333332</v>
      </c>
      <c r="T3642" t="str">
        <f t="shared" si="508"/>
        <v>theater/</v>
      </c>
      <c r="U3642" t="str">
        <f t="shared" si="509"/>
        <v>musical</v>
      </c>
      <c r="V3642">
        <f t="shared" si="510"/>
        <v>8</v>
      </c>
      <c r="W3642">
        <f t="shared" si="511"/>
        <v>15</v>
      </c>
    </row>
    <row r="3643" spans="1:23" ht="45" x14ac:dyDescent="0.25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f t="shared" si="512"/>
        <v>41917</v>
      </c>
      <c r="K3643">
        <v>1410966179</v>
      </c>
      <c r="L3643" s="14">
        <f t="shared" si="504"/>
        <v>41899.41873842592</v>
      </c>
      <c r="M3643" s="13">
        <f t="shared" si="505"/>
        <v>2014</v>
      </c>
      <c r="N3643" t="b">
        <v>0</v>
      </c>
      <c r="O3643">
        <v>0</v>
      </c>
      <c r="P3643" t="b">
        <v>0</v>
      </c>
      <c r="Q3643" t="s">
        <v>8304</v>
      </c>
      <c r="R3643" s="6">
        <f t="shared" si="506"/>
        <v>-1</v>
      </c>
      <c r="S3643" s="10" t="e">
        <f t="shared" si="507"/>
        <v>#DIV/0!</v>
      </c>
      <c r="T3643" t="str">
        <f t="shared" si="508"/>
        <v>theater/</v>
      </c>
      <c r="U3643" t="str">
        <f t="shared" si="509"/>
        <v>musical</v>
      </c>
      <c r="V3643">
        <f t="shared" si="510"/>
        <v>8</v>
      </c>
      <c r="W3643">
        <f t="shared" si="511"/>
        <v>15</v>
      </c>
    </row>
    <row r="3644" spans="1:23" ht="60" x14ac:dyDescent="0.25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f t="shared" si="512"/>
        <v>42338.499999999993</v>
      </c>
      <c r="K3644">
        <v>1445369727</v>
      </c>
      <c r="L3644" s="14">
        <f t="shared" si="504"/>
        <v>42297.607951388891</v>
      </c>
      <c r="M3644" s="13">
        <f t="shared" si="505"/>
        <v>2015</v>
      </c>
      <c r="N3644" t="b">
        <v>0</v>
      </c>
      <c r="O3644">
        <v>2</v>
      </c>
      <c r="P3644" t="b">
        <v>0</v>
      </c>
      <c r="Q3644" t="s">
        <v>8304</v>
      </c>
      <c r="R3644" s="6">
        <f t="shared" si="506"/>
        <v>-0.97857142857142854</v>
      </c>
      <c r="S3644" s="10">
        <f t="shared" si="507"/>
        <v>7.5</v>
      </c>
      <c r="T3644" t="str">
        <f t="shared" si="508"/>
        <v>theater/</v>
      </c>
      <c r="U3644" t="str">
        <f t="shared" si="509"/>
        <v>musical</v>
      </c>
      <c r="V3644">
        <f t="shared" si="510"/>
        <v>8</v>
      </c>
      <c r="W3644">
        <f t="shared" si="511"/>
        <v>15</v>
      </c>
    </row>
    <row r="3645" spans="1:23" ht="45" x14ac:dyDescent="0.25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f t="shared" si="512"/>
        <v>42324.977303240739</v>
      </c>
      <c r="K3645">
        <v>1444274839</v>
      </c>
      <c r="L3645" s="14">
        <f t="shared" si="504"/>
        <v>42284.935636574075</v>
      </c>
      <c r="M3645" s="13">
        <f t="shared" si="505"/>
        <v>2015</v>
      </c>
      <c r="N3645" t="b">
        <v>0</v>
      </c>
      <c r="O3645">
        <v>0</v>
      </c>
      <c r="P3645" t="b">
        <v>0</v>
      </c>
      <c r="Q3645" t="s">
        <v>8304</v>
      </c>
      <c r="R3645" s="6">
        <f t="shared" si="506"/>
        <v>-1</v>
      </c>
      <c r="S3645" s="10" t="e">
        <f t="shared" si="507"/>
        <v>#DIV/0!</v>
      </c>
      <c r="T3645" t="str">
        <f t="shared" si="508"/>
        <v>theater/</v>
      </c>
      <c r="U3645" t="str">
        <f t="shared" si="509"/>
        <v>musical</v>
      </c>
      <c r="V3645">
        <f t="shared" si="510"/>
        <v>8</v>
      </c>
      <c r="W3645">
        <f t="shared" si="511"/>
        <v>15</v>
      </c>
    </row>
    <row r="3646" spans="1:23" ht="45" x14ac:dyDescent="0.25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f t="shared" si="512"/>
        <v>42436.999305555553</v>
      </c>
      <c r="K3646">
        <v>1454996887</v>
      </c>
      <c r="L3646" s="14">
        <f t="shared" si="504"/>
        <v>42409.033414351848</v>
      </c>
      <c r="M3646" s="13">
        <f t="shared" si="505"/>
        <v>2016</v>
      </c>
      <c r="N3646" t="b">
        <v>0</v>
      </c>
      <c r="O3646">
        <v>12</v>
      </c>
      <c r="P3646" t="b">
        <v>0</v>
      </c>
      <c r="Q3646" t="s">
        <v>8304</v>
      </c>
      <c r="R3646" s="6">
        <f t="shared" si="506"/>
        <v>-0.83579999999999999</v>
      </c>
      <c r="S3646" s="10">
        <f t="shared" si="507"/>
        <v>68.416666666666671</v>
      </c>
      <c r="T3646" t="str">
        <f t="shared" si="508"/>
        <v>theater/</v>
      </c>
      <c r="U3646" t="str">
        <f t="shared" si="509"/>
        <v>musical</v>
      </c>
      <c r="V3646">
        <f t="shared" si="510"/>
        <v>8</v>
      </c>
      <c r="W3646">
        <f t="shared" si="511"/>
        <v>15</v>
      </c>
    </row>
    <row r="3647" spans="1:23" ht="45" x14ac:dyDescent="0.25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f t="shared" si="512"/>
        <v>42695.803680555553</v>
      </c>
      <c r="K3647">
        <v>1477178238</v>
      </c>
      <c r="L3647" s="14">
        <f t="shared" si="504"/>
        <v>42665.762013888881</v>
      </c>
      <c r="M3647" s="13">
        <f t="shared" si="505"/>
        <v>2016</v>
      </c>
      <c r="N3647" t="b">
        <v>0</v>
      </c>
      <c r="O3647">
        <v>1</v>
      </c>
      <c r="P3647" t="b">
        <v>0</v>
      </c>
      <c r="Q3647" t="s">
        <v>8304</v>
      </c>
      <c r="R3647" s="6">
        <f t="shared" si="506"/>
        <v>-0.999</v>
      </c>
      <c r="S3647" s="10">
        <f t="shared" si="507"/>
        <v>1</v>
      </c>
      <c r="T3647" t="str">
        <f t="shared" si="508"/>
        <v>theater/</v>
      </c>
      <c r="U3647" t="str">
        <f t="shared" si="509"/>
        <v>musical</v>
      </c>
      <c r="V3647">
        <f t="shared" si="510"/>
        <v>8</v>
      </c>
      <c r="W3647">
        <f t="shared" si="511"/>
        <v>15</v>
      </c>
    </row>
    <row r="3648" spans="1:23" ht="45" x14ac:dyDescent="0.25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f t="shared" si="512"/>
        <v>42171.770833333336</v>
      </c>
      <c r="K3648">
        <v>1431770802</v>
      </c>
      <c r="L3648" s="14">
        <f t="shared" si="504"/>
        <v>42140.21298611111</v>
      </c>
      <c r="M3648" s="13">
        <f t="shared" si="505"/>
        <v>2015</v>
      </c>
      <c r="N3648" t="b">
        <v>0</v>
      </c>
      <c r="O3648">
        <v>8</v>
      </c>
      <c r="P3648" t="b">
        <v>0</v>
      </c>
      <c r="Q3648" t="s">
        <v>8304</v>
      </c>
      <c r="R3648" s="6">
        <f t="shared" si="506"/>
        <v>-0.95189999999999997</v>
      </c>
      <c r="S3648" s="10">
        <f t="shared" si="507"/>
        <v>60.125</v>
      </c>
      <c r="T3648" t="str">
        <f t="shared" si="508"/>
        <v>theater/</v>
      </c>
      <c r="U3648" t="str">
        <f t="shared" si="509"/>
        <v>musical</v>
      </c>
      <c r="V3648">
        <f t="shared" si="510"/>
        <v>8</v>
      </c>
      <c r="W3648">
        <f t="shared" si="511"/>
        <v>15</v>
      </c>
    </row>
    <row r="3649" spans="1:23" ht="45" x14ac:dyDescent="0.25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f t="shared" si="512"/>
        <v>42643.540821759256</v>
      </c>
      <c r="K3649">
        <v>1471370327</v>
      </c>
      <c r="L3649" s="14">
        <f t="shared" si="504"/>
        <v>42598.540821759256</v>
      </c>
      <c r="M3649" s="13">
        <f t="shared" si="505"/>
        <v>2016</v>
      </c>
      <c r="N3649" t="b">
        <v>0</v>
      </c>
      <c r="O3649">
        <v>2</v>
      </c>
      <c r="P3649" t="b">
        <v>0</v>
      </c>
      <c r="Q3649" t="s">
        <v>8304</v>
      </c>
      <c r="R3649" s="6">
        <f t="shared" si="506"/>
        <v>-0.94</v>
      </c>
      <c r="S3649" s="10">
        <f t="shared" si="507"/>
        <v>15</v>
      </c>
      <c r="T3649" t="str">
        <f t="shared" si="508"/>
        <v>theater/</v>
      </c>
      <c r="U3649" t="str">
        <f t="shared" si="509"/>
        <v>musical</v>
      </c>
      <c r="V3649">
        <f t="shared" si="510"/>
        <v>8</v>
      </c>
      <c r="W3649">
        <f t="shared" si="511"/>
        <v>15</v>
      </c>
    </row>
    <row r="3650" spans="1:23" ht="30" x14ac:dyDescent="0.25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f t="shared" si="512"/>
        <v>41917.083854166667</v>
      </c>
      <c r="K3650">
        <v>1409900445</v>
      </c>
      <c r="L3650" s="14">
        <f t="shared" si="504"/>
        <v>41887.083854166667</v>
      </c>
      <c r="M3650" s="13">
        <f t="shared" si="505"/>
        <v>2014</v>
      </c>
      <c r="N3650" t="b">
        <v>0</v>
      </c>
      <c r="O3650">
        <v>73</v>
      </c>
      <c r="P3650" t="b">
        <v>1</v>
      </c>
      <c r="Q3650" t="s">
        <v>8270</v>
      </c>
      <c r="R3650" s="6">
        <f t="shared" si="506"/>
        <v>3.8249999999999998E-3</v>
      </c>
      <c r="S3650" s="10">
        <f t="shared" si="507"/>
        <v>550.04109589041093</v>
      </c>
      <c r="T3650" t="str">
        <f t="shared" si="508"/>
        <v>theater/</v>
      </c>
      <c r="U3650" t="str">
        <f t="shared" si="509"/>
        <v>plays</v>
      </c>
      <c r="V3650">
        <f t="shared" si="510"/>
        <v>8</v>
      </c>
      <c r="W3650">
        <f t="shared" si="511"/>
        <v>13</v>
      </c>
    </row>
    <row r="3651" spans="1:23" ht="45" x14ac:dyDescent="0.25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f t="shared" si="512"/>
        <v>41806.504560185182</v>
      </c>
      <c r="K3651">
        <v>1400691994</v>
      </c>
      <c r="L3651" s="14">
        <f t="shared" ref="L3651:L3714" si="513">(K3651/86400)+25569+(-5/24)</f>
        <v>41780.504560185182</v>
      </c>
      <c r="M3651" s="13">
        <f t="shared" ref="M3651:M3714" si="514">YEAR(L3651)</f>
        <v>2014</v>
      </c>
      <c r="N3651" t="b">
        <v>0</v>
      </c>
      <c r="O3651">
        <v>8</v>
      </c>
      <c r="P3651" t="b">
        <v>1</v>
      </c>
      <c r="Q3651" t="s">
        <v>8270</v>
      </c>
      <c r="R3651" s="6">
        <f t="shared" ref="R3651:R3714" si="515">(E3651-D3651)/D3651</f>
        <v>0.04</v>
      </c>
      <c r="S3651" s="10">
        <f t="shared" ref="S3651:S3714" si="516">E3651/O3651</f>
        <v>97.5</v>
      </c>
      <c r="T3651" t="str">
        <f t="shared" ref="T3651:T3714" si="517">LEFT(Q3651,V3651)</f>
        <v>theater/</v>
      </c>
      <c r="U3651" t="str">
        <f t="shared" ref="U3651:U3714" si="518">RIGHT(Q3651, W3651-V3651)</f>
        <v>plays</v>
      </c>
      <c r="V3651">
        <f t="shared" ref="V3651:V3714" si="519">FIND("/",Q3651)</f>
        <v>8</v>
      </c>
      <c r="W3651">
        <f t="shared" ref="W3651:W3714" si="520">LEN(Q3651)</f>
        <v>13</v>
      </c>
    </row>
    <row r="3652" spans="1:23" ht="45" x14ac:dyDescent="0.25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f t="shared" ref="J3652:J3715" si="521">(I3652/86400)+25569+(-5/24)</f>
        <v>42402.270648148151</v>
      </c>
      <c r="K3652">
        <v>1452598184</v>
      </c>
      <c r="L3652" s="14">
        <f t="shared" si="513"/>
        <v>42381.270648148151</v>
      </c>
      <c r="M3652" s="13">
        <f t="shared" si="514"/>
        <v>2016</v>
      </c>
      <c r="N3652" t="b">
        <v>0</v>
      </c>
      <c r="O3652">
        <v>17</v>
      </c>
      <c r="P3652" t="b">
        <v>1</v>
      </c>
      <c r="Q3652" t="s">
        <v>8270</v>
      </c>
      <c r="R3652" s="6">
        <f t="shared" si="515"/>
        <v>0</v>
      </c>
      <c r="S3652" s="10">
        <f t="shared" si="516"/>
        <v>29.411764705882351</v>
      </c>
      <c r="T3652" t="str">
        <f t="shared" si="517"/>
        <v>theater/</v>
      </c>
      <c r="U3652" t="str">
        <f t="shared" si="518"/>
        <v>plays</v>
      </c>
      <c r="V3652">
        <f t="shared" si="519"/>
        <v>8</v>
      </c>
      <c r="W3652">
        <f t="shared" si="520"/>
        <v>13</v>
      </c>
    </row>
    <row r="3653" spans="1:23" ht="30" x14ac:dyDescent="0.25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f t="shared" si="521"/>
        <v>41861.457638888889</v>
      </c>
      <c r="K3653">
        <v>1404833442</v>
      </c>
      <c r="L3653" s="14">
        <f t="shared" si="513"/>
        <v>41828.437986111108</v>
      </c>
      <c r="M3653" s="13">
        <f t="shared" si="514"/>
        <v>2014</v>
      </c>
      <c r="N3653" t="b">
        <v>0</v>
      </c>
      <c r="O3653">
        <v>9</v>
      </c>
      <c r="P3653" t="b">
        <v>1</v>
      </c>
      <c r="Q3653" t="s">
        <v>8270</v>
      </c>
      <c r="R3653" s="6">
        <f t="shared" si="515"/>
        <v>0.04</v>
      </c>
      <c r="S3653" s="10">
        <f t="shared" si="516"/>
        <v>57.777777777777779</v>
      </c>
      <c r="T3653" t="str">
        <f t="shared" si="517"/>
        <v>theater/</v>
      </c>
      <c r="U3653" t="str">
        <f t="shared" si="518"/>
        <v>plays</v>
      </c>
      <c r="V3653">
        <f t="shared" si="519"/>
        <v>8</v>
      </c>
      <c r="W3653">
        <f t="shared" si="520"/>
        <v>13</v>
      </c>
    </row>
    <row r="3654" spans="1:23" ht="45" x14ac:dyDescent="0.25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f t="shared" si="521"/>
        <v>42606.957638888889</v>
      </c>
      <c r="K3654">
        <v>1471188502</v>
      </c>
      <c r="L3654" s="14">
        <f t="shared" si="513"/>
        <v>42596.436365740738</v>
      </c>
      <c r="M3654" s="13">
        <f t="shared" si="514"/>
        <v>2016</v>
      </c>
      <c r="N3654" t="b">
        <v>0</v>
      </c>
      <c r="O3654">
        <v>17</v>
      </c>
      <c r="P3654" t="b">
        <v>1</v>
      </c>
      <c r="Q3654" t="s">
        <v>8270</v>
      </c>
      <c r="R3654" s="6">
        <f t="shared" si="515"/>
        <v>1.5066666666666666</v>
      </c>
      <c r="S3654" s="10">
        <f t="shared" si="516"/>
        <v>44.235294117647058</v>
      </c>
      <c r="T3654" t="str">
        <f t="shared" si="517"/>
        <v>theater/</v>
      </c>
      <c r="U3654" t="str">
        <f t="shared" si="518"/>
        <v>plays</v>
      </c>
      <c r="V3654">
        <f t="shared" si="519"/>
        <v>8</v>
      </c>
      <c r="W3654">
        <f t="shared" si="520"/>
        <v>13</v>
      </c>
    </row>
    <row r="3655" spans="1:23" ht="45" x14ac:dyDescent="0.25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f t="shared" si="521"/>
        <v>42221.155173611107</v>
      </c>
      <c r="K3655">
        <v>1436172207</v>
      </c>
      <c r="L3655" s="14">
        <f t="shared" si="513"/>
        <v>42191.155173611107</v>
      </c>
      <c r="M3655" s="13">
        <f t="shared" si="514"/>
        <v>2015</v>
      </c>
      <c r="N3655" t="b">
        <v>0</v>
      </c>
      <c r="O3655">
        <v>33</v>
      </c>
      <c r="P3655" t="b">
        <v>1</v>
      </c>
      <c r="Q3655" t="s">
        <v>8270</v>
      </c>
      <c r="R3655" s="6">
        <f t="shared" si="515"/>
        <v>5.0000000000000001E-3</v>
      </c>
      <c r="S3655" s="10">
        <f t="shared" si="516"/>
        <v>60.909090909090907</v>
      </c>
      <c r="T3655" t="str">
        <f t="shared" si="517"/>
        <v>theater/</v>
      </c>
      <c r="U3655" t="str">
        <f t="shared" si="518"/>
        <v>plays</v>
      </c>
      <c r="V3655">
        <f t="shared" si="519"/>
        <v>8</v>
      </c>
      <c r="W3655">
        <f t="shared" si="520"/>
        <v>13</v>
      </c>
    </row>
    <row r="3656" spans="1:23" ht="45" x14ac:dyDescent="0.25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f t="shared" si="521"/>
        <v>42463.499999999993</v>
      </c>
      <c r="K3656">
        <v>1457690386</v>
      </c>
      <c r="L3656" s="14">
        <f t="shared" si="513"/>
        <v>42440.20817129629</v>
      </c>
      <c r="M3656" s="13">
        <f t="shared" si="514"/>
        <v>2016</v>
      </c>
      <c r="N3656" t="b">
        <v>0</v>
      </c>
      <c r="O3656">
        <v>38</v>
      </c>
      <c r="P3656" t="b">
        <v>1</v>
      </c>
      <c r="Q3656" t="s">
        <v>8270</v>
      </c>
      <c r="R3656" s="6">
        <f t="shared" si="515"/>
        <v>0.74399999999999999</v>
      </c>
      <c r="S3656" s="10">
        <f t="shared" si="516"/>
        <v>68.84210526315789</v>
      </c>
      <c r="T3656" t="str">
        <f t="shared" si="517"/>
        <v>theater/</v>
      </c>
      <c r="U3656" t="str">
        <f t="shared" si="518"/>
        <v>plays</v>
      </c>
      <c r="V3656">
        <f t="shared" si="519"/>
        <v>8</v>
      </c>
      <c r="W3656">
        <f t="shared" si="520"/>
        <v>13</v>
      </c>
    </row>
    <row r="3657" spans="1:23" ht="45" x14ac:dyDescent="0.25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f t="shared" si="521"/>
        <v>42203.082638888889</v>
      </c>
      <c r="K3657">
        <v>1434654998</v>
      </c>
      <c r="L3657" s="14">
        <f t="shared" si="513"/>
        <v>42173.594884259255</v>
      </c>
      <c r="M3657" s="13">
        <f t="shared" si="514"/>
        <v>2015</v>
      </c>
      <c r="N3657" t="b">
        <v>0</v>
      </c>
      <c r="O3657">
        <v>79</v>
      </c>
      <c r="P3657" t="b">
        <v>1</v>
      </c>
      <c r="Q3657" t="s">
        <v>8270</v>
      </c>
      <c r="R3657" s="6">
        <f t="shared" si="515"/>
        <v>0.16259999999999999</v>
      </c>
      <c r="S3657" s="10">
        <f t="shared" si="516"/>
        <v>73.582278481012665</v>
      </c>
      <c r="T3657" t="str">
        <f t="shared" si="517"/>
        <v>theater/</v>
      </c>
      <c r="U3657" t="str">
        <f t="shared" si="518"/>
        <v>plays</v>
      </c>
      <c r="V3657">
        <f t="shared" si="519"/>
        <v>8</v>
      </c>
      <c r="W3657">
        <f t="shared" si="520"/>
        <v>13</v>
      </c>
    </row>
    <row r="3658" spans="1:23" ht="45" x14ac:dyDescent="0.25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f t="shared" si="521"/>
        <v>42767.749305555553</v>
      </c>
      <c r="K3658">
        <v>1483393836</v>
      </c>
      <c r="L3658" s="14">
        <f t="shared" si="513"/>
        <v>42737.701805555553</v>
      </c>
      <c r="M3658" s="13">
        <f t="shared" si="514"/>
        <v>2017</v>
      </c>
      <c r="N3658" t="b">
        <v>0</v>
      </c>
      <c r="O3658">
        <v>46</v>
      </c>
      <c r="P3658" t="b">
        <v>1</v>
      </c>
      <c r="Q3658" t="s">
        <v>8270</v>
      </c>
      <c r="R3658" s="6">
        <f t="shared" si="515"/>
        <v>5.8200000000000002E-2</v>
      </c>
      <c r="S3658" s="10">
        <f t="shared" si="516"/>
        <v>115.02173913043478</v>
      </c>
      <c r="T3658" t="str">
        <f t="shared" si="517"/>
        <v>theater/</v>
      </c>
      <c r="U3658" t="str">
        <f t="shared" si="518"/>
        <v>plays</v>
      </c>
      <c r="V3658">
        <f t="shared" si="519"/>
        <v>8</v>
      </c>
      <c r="W3658">
        <f t="shared" si="520"/>
        <v>13</v>
      </c>
    </row>
    <row r="3659" spans="1:23" ht="45" x14ac:dyDescent="0.25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f t="shared" si="521"/>
        <v>42522.695833333331</v>
      </c>
      <c r="K3659">
        <v>1462806419</v>
      </c>
      <c r="L3659" s="14">
        <f t="shared" si="513"/>
        <v>42499.4215162037</v>
      </c>
      <c r="M3659" s="13">
        <f t="shared" si="514"/>
        <v>2016</v>
      </c>
      <c r="N3659" t="b">
        <v>0</v>
      </c>
      <c r="O3659">
        <v>20</v>
      </c>
      <c r="P3659" t="b">
        <v>1</v>
      </c>
      <c r="Q3659" t="s">
        <v>8270</v>
      </c>
      <c r="R3659" s="6">
        <f t="shared" si="515"/>
        <v>0.1075</v>
      </c>
      <c r="S3659" s="10">
        <f t="shared" si="516"/>
        <v>110.75</v>
      </c>
      <c r="T3659" t="str">
        <f t="shared" si="517"/>
        <v>theater/</v>
      </c>
      <c r="U3659" t="str">
        <f t="shared" si="518"/>
        <v>plays</v>
      </c>
      <c r="V3659">
        <f t="shared" si="519"/>
        <v>8</v>
      </c>
      <c r="W3659">
        <f t="shared" si="520"/>
        <v>13</v>
      </c>
    </row>
    <row r="3660" spans="1:23" ht="30" x14ac:dyDescent="0.25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f t="shared" si="521"/>
        <v>41821.957638888889</v>
      </c>
      <c r="K3660">
        <v>1400272580</v>
      </c>
      <c r="L3660" s="14">
        <f t="shared" si="513"/>
        <v>41775.650231481479</v>
      </c>
      <c r="M3660" s="13">
        <f t="shared" si="514"/>
        <v>2014</v>
      </c>
      <c r="N3660" t="b">
        <v>0</v>
      </c>
      <c r="O3660">
        <v>20</v>
      </c>
      <c r="P3660" t="b">
        <v>1</v>
      </c>
      <c r="Q3660" t="s">
        <v>8270</v>
      </c>
      <c r="R3660" s="6">
        <f t="shared" si="515"/>
        <v>6.6666666666666671E-3</v>
      </c>
      <c r="S3660" s="10">
        <f t="shared" si="516"/>
        <v>75.5</v>
      </c>
      <c r="T3660" t="str">
        <f t="shared" si="517"/>
        <v>theater/</v>
      </c>
      <c r="U3660" t="str">
        <f t="shared" si="518"/>
        <v>plays</v>
      </c>
      <c r="V3660">
        <f t="shared" si="519"/>
        <v>8</v>
      </c>
      <c r="W3660">
        <f t="shared" si="520"/>
        <v>13</v>
      </c>
    </row>
    <row r="3661" spans="1:23" ht="45" x14ac:dyDescent="0.25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f t="shared" si="521"/>
        <v>42082.402083333327</v>
      </c>
      <c r="K3661">
        <v>1424414350</v>
      </c>
      <c r="L3661" s="14">
        <f t="shared" si="513"/>
        <v>42055.068865740737</v>
      </c>
      <c r="M3661" s="13">
        <f t="shared" si="514"/>
        <v>2015</v>
      </c>
      <c r="N3661" t="b">
        <v>0</v>
      </c>
      <c r="O3661">
        <v>13</v>
      </c>
      <c r="P3661" t="b">
        <v>1</v>
      </c>
      <c r="Q3661" t="s">
        <v>8270</v>
      </c>
      <c r="R3661" s="6">
        <f t="shared" si="515"/>
        <v>2.0333333333333332E-2</v>
      </c>
      <c r="S3661" s="10">
        <f t="shared" si="516"/>
        <v>235.46153846153845</v>
      </c>
      <c r="T3661" t="str">
        <f t="shared" si="517"/>
        <v>theater/</v>
      </c>
      <c r="U3661" t="str">
        <f t="shared" si="518"/>
        <v>plays</v>
      </c>
      <c r="V3661">
        <f t="shared" si="519"/>
        <v>8</v>
      </c>
      <c r="W3661">
        <f t="shared" si="520"/>
        <v>13</v>
      </c>
    </row>
    <row r="3662" spans="1:23" ht="45" x14ac:dyDescent="0.25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f t="shared" si="521"/>
        <v>41996.672743055555</v>
      </c>
      <c r="K3662">
        <v>1417208925</v>
      </c>
      <c r="L3662" s="14">
        <f t="shared" si="513"/>
        <v>41971.672743055555</v>
      </c>
      <c r="M3662" s="13">
        <f t="shared" si="514"/>
        <v>2014</v>
      </c>
      <c r="N3662" t="b">
        <v>0</v>
      </c>
      <c r="O3662">
        <v>22</v>
      </c>
      <c r="P3662" t="b">
        <v>1</v>
      </c>
      <c r="Q3662" t="s">
        <v>8270</v>
      </c>
      <c r="R3662" s="6">
        <f t="shared" si="515"/>
        <v>0</v>
      </c>
      <c r="S3662" s="10">
        <f t="shared" si="516"/>
        <v>11.363636363636363</v>
      </c>
      <c r="T3662" t="str">
        <f t="shared" si="517"/>
        <v>theater/</v>
      </c>
      <c r="U3662" t="str">
        <f t="shared" si="518"/>
        <v>plays</v>
      </c>
      <c r="V3662">
        <f t="shared" si="519"/>
        <v>8</v>
      </c>
      <c r="W3662">
        <f t="shared" si="520"/>
        <v>13</v>
      </c>
    </row>
    <row r="3663" spans="1:23" ht="45" x14ac:dyDescent="0.25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f t="shared" si="521"/>
        <v>42469.958333333336</v>
      </c>
      <c r="K3663">
        <v>1458336672</v>
      </c>
      <c r="L3663" s="14">
        <f t="shared" si="513"/>
        <v>42447.688333333332</v>
      </c>
      <c r="M3663" s="13">
        <f t="shared" si="514"/>
        <v>2016</v>
      </c>
      <c r="N3663" t="b">
        <v>0</v>
      </c>
      <c r="O3663">
        <v>36</v>
      </c>
      <c r="P3663" t="b">
        <v>1</v>
      </c>
      <c r="Q3663" t="s">
        <v>8270</v>
      </c>
      <c r="R3663" s="6">
        <f t="shared" si="515"/>
        <v>0.11</v>
      </c>
      <c r="S3663" s="10">
        <f t="shared" si="516"/>
        <v>92.5</v>
      </c>
      <c r="T3663" t="str">
        <f t="shared" si="517"/>
        <v>theater/</v>
      </c>
      <c r="U3663" t="str">
        <f t="shared" si="518"/>
        <v>plays</v>
      </c>
      <c r="V3663">
        <f t="shared" si="519"/>
        <v>8</v>
      </c>
      <c r="W3663">
        <f t="shared" si="520"/>
        <v>13</v>
      </c>
    </row>
    <row r="3664" spans="1:23" ht="45" x14ac:dyDescent="0.25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f t="shared" si="521"/>
        <v>42093.97006944444</v>
      </c>
      <c r="K3664">
        <v>1425187014</v>
      </c>
      <c r="L3664" s="14">
        <f t="shared" si="513"/>
        <v>42064.011736111112</v>
      </c>
      <c r="M3664" s="13">
        <f t="shared" si="514"/>
        <v>2015</v>
      </c>
      <c r="N3664" t="b">
        <v>0</v>
      </c>
      <c r="O3664">
        <v>40</v>
      </c>
      <c r="P3664" t="b">
        <v>1</v>
      </c>
      <c r="Q3664" t="s">
        <v>8270</v>
      </c>
      <c r="R3664" s="6">
        <f t="shared" si="515"/>
        <v>1.4250000000000001E-2</v>
      </c>
      <c r="S3664" s="10">
        <f t="shared" si="516"/>
        <v>202.85</v>
      </c>
      <c r="T3664" t="str">
        <f t="shared" si="517"/>
        <v>theater/</v>
      </c>
      <c r="U3664" t="str">
        <f t="shared" si="518"/>
        <v>plays</v>
      </c>
      <c r="V3664">
        <f t="shared" si="519"/>
        <v>8</v>
      </c>
      <c r="W3664">
        <f t="shared" si="520"/>
        <v>13</v>
      </c>
    </row>
    <row r="3665" spans="1:23" ht="45" x14ac:dyDescent="0.25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f t="shared" si="521"/>
        <v>42725.285069444442</v>
      </c>
      <c r="K3665">
        <v>1477133430</v>
      </c>
      <c r="L3665" s="14">
        <f t="shared" si="513"/>
        <v>42665.243402777771</v>
      </c>
      <c r="M3665" s="13">
        <f t="shared" si="514"/>
        <v>2016</v>
      </c>
      <c r="N3665" t="b">
        <v>0</v>
      </c>
      <c r="O3665">
        <v>9</v>
      </c>
      <c r="P3665" t="b">
        <v>1</v>
      </c>
      <c r="Q3665" t="s">
        <v>8270</v>
      </c>
      <c r="R3665" s="6">
        <f t="shared" si="515"/>
        <v>0.04</v>
      </c>
      <c r="S3665" s="10">
        <f t="shared" si="516"/>
        <v>26</v>
      </c>
      <c r="T3665" t="str">
        <f t="shared" si="517"/>
        <v>theater/</v>
      </c>
      <c r="U3665" t="str">
        <f t="shared" si="518"/>
        <v>plays</v>
      </c>
      <c r="V3665">
        <f t="shared" si="519"/>
        <v>8</v>
      </c>
      <c r="W3665">
        <f t="shared" si="520"/>
        <v>13</v>
      </c>
    </row>
    <row r="3666" spans="1:23" ht="45" x14ac:dyDescent="0.25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f t="shared" si="521"/>
        <v>42537.04038194444</v>
      </c>
      <c r="K3666">
        <v>1464847089</v>
      </c>
      <c r="L3666" s="14">
        <f t="shared" si="513"/>
        <v>42523.04038194444</v>
      </c>
      <c r="M3666" s="13">
        <f t="shared" si="514"/>
        <v>2016</v>
      </c>
      <c r="N3666" t="b">
        <v>0</v>
      </c>
      <c r="O3666">
        <v>19</v>
      </c>
      <c r="P3666" t="b">
        <v>1</v>
      </c>
      <c r="Q3666" t="s">
        <v>8270</v>
      </c>
      <c r="R3666" s="6">
        <f t="shared" si="515"/>
        <v>9.375E-2</v>
      </c>
      <c r="S3666" s="10">
        <f t="shared" si="516"/>
        <v>46.05263157894737</v>
      </c>
      <c r="T3666" t="str">
        <f t="shared" si="517"/>
        <v>theater/</v>
      </c>
      <c r="U3666" t="str">
        <f t="shared" si="518"/>
        <v>plays</v>
      </c>
      <c r="V3666">
        <f t="shared" si="519"/>
        <v>8</v>
      </c>
      <c r="W3666">
        <f t="shared" si="520"/>
        <v>13</v>
      </c>
    </row>
    <row r="3667" spans="1:23" ht="45" x14ac:dyDescent="0.25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f t="shared" si="521"/>
        <v>42305.620833333327</v>
      </c>
      <c r="K3667">
        <v>1445109822</v>
      </c>
      <c r="L3667" s="14">
        <f t="shared" si="513"/>
        <v>42294.59979166666</v>
      </c>
      <c r="M3667" s="13">
        <f t="shared" si="514"/>
        <v>2015</v>
      </c>
      <c r="N3667" t="b">
        <v>0</v>
      </c>
      <c r="O3667">
        <v>14</v>
      </c>
      <c r="P3667" t="b">
        <v>1</v>
      </c>
      <c r="Q3667" t="s">
        <v>8270</v>
      </c>
      <c r="R3667" s="6">
        <f t="shared" si="515"/>
        <v>0.15161290322580645</v>
      </c>
      <c r="S3667" s="10">
        <f t="shared" si="516"/>
        <v>51</v>
      </c>
      <c r="T3667" t="str">
        <f t="shared" si="517"/>
        <v>theater/</v>
      </c>
      <c r="U3667" t="str">
        <f t="shared" si="518"/>
        <v>plays</v>
      </c>
      <c r="V3667">
        <f t="shared" si="519"/>
        <v>8</v>
      </c>
      <c r="W3667">
        <f t="shared" si="520"/>
        <v>13</v>
      </c>
    </row>
    <row r="3668" spans="1:23" x14ac:dyDescent="0.25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f t="shared" si="521"/>
        <v>41844.083333333328</v>
      </c>
      <c r="K3668">
        <v>1404337382</v>
      </c>
      <c r="L3668" s="14">
        <f t="shared" si="513"/>
        <v>41822.696550925924</v>
      </c>
      <c r="M3668" s="13">
        <f t="shared" si="514"/>
        <v>2014</v>
      </c>
      <c r="N3668" t="b">
        <v>0</v>
      </c>
      <c r="O3668">
        <v>38</v>
      </c>
      <c r="P3668" t="b">
        <v>1</v>
      </c>
      <c r="Q3668" t="s">
        <v>8270</v>
      </c>
      <c r="R3668" s="6">
        <f t="shared" si="515"/>
        <v>0</v>
      </c>
      <c r="S3668" s="10">
        <f t="shared" si="516"/>
        <v>31.578947368421051</v>
      </c>
      <c r="T3668" t="str">
        <f t="shared" si="517"/>
        <v>theater/</v>
      </c>
      <c r="U3668" t="str">
        <f t="shared" si="518"/>
        <v>plays</v>
      </c>
      <c r="V3668">
        <f t="shared" si="519"/>
        <v>8</v>
      </c>
      <c r="W3668">
        <f t="shared" si="520"/>
        <v>13</v>
      </c>
    </row>
    <row r="3669" spans="1:23" ht="45" x14ac:dyDescent="0.25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f t="shared" si="521"/>
        <v>42203.761793981474</v>
      </c>
      <c r="K3669">
        <v>1434669419</v>
      </c>
      <c r="L3669" s="14">
        <f t="shared" si="513"/>
        <v>42173.761793981474</v>
      </c>
      <c r="M3669" s="13">
        <f t="shared" si="514"/>
        <v>2015</v>
      </c>
      <c r="N3669" t="b">
        <v>0</v>
      </c>
      <c r="O3669">
        <v>58</v>
      </c>
      <c r="P3669" t="b">
        <v>1</v>
      </c>
      <c r="Q3669" t="s">
        <v>8270</v>
      </c>
      <c r="R3669" s="6">
        <f t="shared" si="515"/>
        <v>3.1703333333333375E-2</v>
      </c>
      <c r="S3669" s="10">
        <f t="shared" si="516"/>
        <v>53.363965517241382</v>
      </c>
      <c r="T3669" t="str">
        <f t="shared" si="517"/>
        <v>theater/</v>
      </c>
      <c r="U3669" t="str">
        <f t="shared" si="518"/>
        <v>plays</v>
      </c>
      <c r="V3669">
        <f t="shared" si="519"/>
        <v>8</v>
      </c>
      <c r="W3669">
        <f t="shared" si="520"/>
        <v>13</v>
      </c>
    </row>
    <row r="3670" spans="1:23" ht="45" x14ac:dyDescent="0.25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f t="shared" si="521"/>
        <v>42208.564583333333</v>
      </c>
      <c r="K3670">
        <v>1435670452</v>
      </c>
      <c r="L3670" s="14">
        <f t="shared" si="513"/>
        <v>42185.347824074073</v>
      </c>
      <c r="M3670" s="13">
        <f t="shared" si="514"/>
        <v>2015</v>
      </c>
      <c r="N3670" t="b">
        <v>0</v>
      </c>
      <c r="O3670">
        <v>28</v>
      </c>
      <c r="P3670" t="b">
        <v>1</v>
      </c>
      <c r="Q3670" t="s">
        <v>8270</v>
      </c>
      <c r="R3670" s="6">
        <f t="shared" si="515"/>
        <v>3.5000000000000003E-2</v>
      </c>
      <c r="S3670" s="10">
        <f t="shared" si="516"/>
        <v>36.964285714285715</v>
      </c>
      <c r="T3670" t="str">
        <f t="shared" si="517"/>
        <v>theater/</v>
      </c>
      <c r="U3670" t="str">
        <f t="shared" si="518"/>
        <v>plays</v>
      </c>
      <c r="V3670">
        <f t="shared" si="519"/>
        <v>8</v>
      </c>
      <c r="W3670">
        <f t="shared" si="520"/>
        <v>13</v>
      </c>
    </row>
    <row r="3671" spans="1:23" ht="45" x14ac:dyDescent="0.25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f t="shared" si="521"/>
        <v>42166.466863425921</v>
      </c>
      <c r="K3671">
        <v>1431447137</v>
      </c>
      <c r="L3671" s="14">
        <f t="shared" si="513"/>
        <v>42136.466863425921</v>
      </c>
      <c r="M3671" s="13">
        <f t="shared" si="514"/>
        <v>2015</v>
      </c>
      <c r="N3671" t="b">
        <v>0</v>
      </c>
      <c r="O3671">
        <v>17</v>
      </c>
      <c r="P3671" t="b">
        <v>1</v>
      </c>
      <c r="Q3671" t="s">
        <v>8270</v>
      </c>
      <c r="R3671" s="6">
        <f t="shared" si="515"/>
        <v>0.38200000000000001</v>
      </c>
      <c r="S3671" s="10">
        <f t="shared" si="516"/>
        <v>81.294117647058826</v>
      </c>
      <c r="T3671" t="str">
        <f t="shared" si="517"/>
        <v>theater/</v>
      </c>
      <c r="U3671" t="str">
        <f t="shared" si="518"/>
        <v>plays</v>
      </c>
      <c r="V3671">
        <f t="shared" si="519"/>
        <v>8</v>
      </c>
      <c r="W3671">
        <f t="shared" si="520"/>
        <v>13</v>
      </c>
    </row>
    <row r="3672" spans="1:23" ht="45" x14ac:dyDescent="0.25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f t="shared" si="521"/>
        <v>42155.749999999993</v>
      </c>
      <c r="K3672">
        <v>1431951611</v>
      </c>
      <c r="L3672" s="14">
        <f t="shared" si="513"/>
        <v>42142.305682870363</v>
      </c>
      <c r="M3672" s="13">
        <f t="shared" si="514"/>
        <v>2015</v>
      </c>
      <c r="N3672" t="b">
        <v>0</v>
      </c>
      <c r="O3672">
        <v>12</v>
      </c>
      <c r="P3672" t="b">
        <v>1</v>
      </c>
      <c r="Q3672" t="s">
        <v>8270</v>
      </c>
      <c r="R3672" s="6">
        <f t="shared" si="515"/>
        <v>9.5454545454545459E-2</v>
      </c>
      <c r="S3672" s="10">
        <f t="shared" si="516"/>
        <v>20.083333333333332</v>
      </c>
      <c r="T3672" t="str">
        <f t="shared" si="517"/>
        <v>theater/</v>
      </c>
      <c r="U3672" t="str">
        <f t="shared" si="518"/>
        <v>plays</v>
      </c>
      <c r="V3672">
        <f t="shared" si="519"/>
        <v>8</v>
      </c>
      <c r="W3672">
        <f t="shared" si="520"/>
        <v>13</v>
      </c>
    </row>
    <row r="3673" spans="1:23" ht="45" x14ac:dyDescent="0.25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f t="shared" si="521"/>
        <v>41840.957638888889</v>
      </c>
      <c r="K3673">
        <v>1404140667</v>
      </c>
      <c r="L3673" s="14">
        <f t="shared" si="513"/>
        <v>41820.419756944444</v>
      </c>
      <c r="M3673" s="13">
        <f t="shared" si="514"/>
        <v>2014</v>
      </c>
      <c r="N3673" t="b">
        <v>0</v>
      </c>
      <c r="O3673">
        <v>40</v>
      </c>
      <c r="P3673" t="b">
        <v>1</v>
      </c>
      <c r="Q3673" t="s">
        <v>8270</v>
      </c>
      <c r="R3673" s="6">
        <f t="shared" si="515"/>
        <v>8.5714285714285719E-3</v>
      </c>
      <c r="S3673" s="10">
        <f t="shared" si="516"/>
        <v>88.25</v>
      </c>
      <c r="T3673" t="str">
        <f t="shared" si="517"/>
        <v>theater/</v>
      </c>
      <c r="U3673" t="str">
        <f t="shared" si="518"/>
        <v>plays</v>
      </c>
      <c r="V3673">
        <f t="shared" si="519"/>
        <v>8</v>
      </c>
      <c r="W3673">
        <f t="shared" si="520"/>
        <v>13</v>
      </c>
    </row>
    <row r="3674" spans="1:23" ht="45" x14ac:dyDescent="0.25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f t="shared" si="521"/>
        <v>41908.738240740735</v>
      </c>
      <c r="K3674">
        <v>1409179384</v>
      </c>
      <c r="L3674" s="14">
        <f t="shared" si="513"/>
        <v>41878.738240740735</v>
      </c>
      <c r="M3674" s="13">
        <f t="shared" si="514"/>
        <v>2014</v>
      </c>
      <c r="N3674" t="b">
        <v>0</v>
      </c>
      <c r="O3674">
        <v>57</v>
      </c>
      <c r="P3674" t="b">
        <v>1</v>
      </c>
      <c r="Q3674" t="s">
        <v>8270</v>
      </c>
      <c r="R3674" s="6">
        <f t="shared" si="515"/>
        <v>1.5333333333333332E-2</v>
      </c>
      <c r="S3674" s="10">
        <f t="shared" si="516"/>
        <v>53.438596491228068</v>
      </c>
      <c r="T3674" t="str">
        <f t="shared" si="517"/>
        <v>theater/</v>
      </c>
      <c r="U3674" t="str">
        <f t="shared" si="518"/>
        <v>plays</v>
      </c>
      <c r="V3674">
        <f t="shared" si="519"/>
        <v>8</v>
      </c>
      <c r="W3674">
        <f t="shared" si="520"/>
        <v>13</v>
      </c>
    </row>
    <row r="3675" spans="1:23" ht="45" x14ac:dyDescent="0.25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f t="shared" si="521"/>
        <v>41948.327777777777</v>
      </c>
      <c r="K3675">
        <v>1412233497</v>
      </c>
      <c r="L3675" s="14">
        <f t="shared" si="513"/>
        <v>41914.086770833332</v>
      </c>
      <c r="M3675" s="13">
        <f t="shared" si="514"/>
        <v>2014</v>
      </c>
      <c r="N3675" t="b">
        <v>0</v>
      </c>
      <c r="O3675">
        <v>114</v>
      </c>
      <c r="P3675" t="b">
        <v>1</v>
      </c>
      <c r="Q3675" t="s">
        <v>8270</v>
      </c>
      <c r="R3675" s="6">
        <f t="shared" si="515"/>
        <v>0.13625000000000001</v>
      </c>
      <c r="S3675" s="10">
        <f t="shared" si="516"/>
        <v>39.868421052631582</v>
      </c>
      <c r="T3675" t="str">
        <f t="shared" si="517"/>
        <v>theater/</v>
      </c>
      <c r="U3675" t="str">
        <f t="shared" si="518"/>
        <v>plays</v>
      </c>
      <c r="V3675">
        <f t="shared" si="519"/>
        <v>8</v>
      </c>
      <c r="W3675">
        <f t="shared" si="520"/>
        <v>13</v>
      </c>
    </row>
    <row r="3676" spans="1:23" ht="45" x14ac:dyDescent="0.25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f t="shared" si="521"/>
        <v>42616.664687499993</v>
      </c>
      <c r="K3676">
        <v>1467752229</v>
      </c>
      <c r="L3676" s="14">
        <f t="shared" si="513"/>
        <v>42556.664687499993</v>
      </c>
      <c r="M3676" s="13">
        <f t="shared" si="514"/>
        <v>2016</v>
      </c>
      <c r="N3676" t="b">
        <v>0</v>
      </c>
      <c r="O3676">
        <v>31</v>
      </c>
      <c r="P3676" t="b">
        <v>1</v>
      </c>
      <c r="Q3676" t="s">
        <v>8270</v>
      </c>
      <c r="R3676" s="6">
        <f t="shared" si="515"/>
        <v>0</v>
      </c>
      <c r="S3676" s="10">
        <f t="shared" si="516"/>
        <v>145.16129032258064</v>
      </c>
      <c r="T3676" t="str">
        <f t="shared" si="517"/>
        <v>theater/</v>
      </c>
      <c r="U3676" t="str">
        <f t="shared" si="518"/>
        <v>plays</v>
      </c>
      <c r="V3676">
        <f t="shared" si="519"/>
        <v>8</v>
      </c>
      <c r="W3676">
        <f t="shared" si="520"/>
        <v>13</v>
      </c>
    </row>
    <row r="3677" spans="1:23" ht="45" x14ac:dyDescent="0.25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f t="shared" si="521"/>
        <v>42505.749999999993</v>
      </c>
      <c r="K3677">
        <v>1462285182</v>
      </c>
      <c r="L3677" s="14">
        <f t="shared" si="513"/>
        <v>42493.388680555552</v>
      </c>
      <c r="M3677" s="13">
        <f t="shared" si="514"/>
        <v>2016</v>
      </c>
      <c r="N3677" t="b">
        <v>0</v>
      </c>
      <c r="O3677">
        <v>3</v>
      </c>
      <c r="P3677" t="b">
        <v>1</v>
      </c>
      <c r="Q3677" t="s">
        <v>8270</v>
      </c>
      <c r="R3677" s="6">
        <f t="shared" si="515"/>
        <v>0.4</v>
      </c>
      <c r="S3677" s="10">
        <f t="shared" si="516"/>
        <v>23.333333333333332</v>
      </c>
      <c r="T3677" t="str">
        <f t="shared" si="517"/>
        <v>theater/</v>
      </c>
      <c r="U3677" t="str">
        <f t="shared" si="518"/>
        <v>plays</v>
      </c>
      <c r="V3677">
        <f t="shared" si="519"/>
        <v>8</v>
      </c>
      <c r="W3677">
        <f t="shared" si="520"/>
        <v>13</v>
      </c>
    </row>
    <row r="3678" spans="1:23" ht="45" x14ac:dyDescent="0.25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f t="shared" si="521"/>
        <v>41894.607453703698</v>
      </c>
      <c r="K3678">
        <v>1408995284</v>
      </c>
      <c r="L3678" s="14">
        <f t="shared" si="513"/>
        <v>41876.607453703698</v>
      </c>
      <c r="M3678" s="13">
        <f t="shared" si="514"/>
        <v>2014</v>
      </c>
      <c r="N3678" t="b">
        <v>0</v>
      </c>
      <c r="O3678">
        <v>16</v>
      </c>
      <c r="P3678" t="b">
        <v>1</v>
      </c>
      <c r="Q3678" t="s">
        <v>8270</v>
      </c>
      <c r="R3678" s="6">
        <f t="shared" si="515"/>
        <v>0.28749999999999998</v>
      </c>
      <c r="S3678" s="10">
        <f t="shared" si="516"/>
        <v>64.375</v>
      </c>
      <c r="T3678" t="str">
        <f t="shared" si="517"/>
        <v>theater/</v>
      </c>
      <c r="U3678" t="str">
        <f t="shared" si="518"/>
        <v>plays</v>
      </c>
      <c r="V3678">
        <f t="shared" si="519"/>
        <v>8</v>
      </c>
      <c r="W3678">
        <f t="shared" si="520"/>
        <v>13</v>
      </c>
    </row>
    <row r="3679" spans="1:23" ht="30" x14ac:dyDescent="0.25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f t="shared" si="521"/>
        <v>41822.957638888889</v>
      </c>
      <c r="K3679">
        <v>1402580818</v>
      </c>
      <c r="L3679" s="14">
        <f t="shared" si="513"/>
        <v>41802.365949074076</v>
      </c>
      <c r="M3679" s="13">
        <f t="shared" si="514"/>
        <v>2014</v>
      </c>
      <c r="N3679" t="b">
        <v>0</v>
      </c>
      <c r="O3679">
        <v>199</v>
      </c>
      <c r="P3679" t="b">
        <v>1</v>
      </c>
      <c r="Q3679" t="s">
        <v>8270</v>
      </c>
      <c r="R3679" s="6">
        <f t="shared" si="515"/>
        <v>2.9041666666666667E-2</v>
      </c>
      <c r="S3679" s="10">
        <f t="shared" si="516"/>
        <v>62.052763819095475</v>
      </c>
      <c r="T3679" t="str">
        <f t="shared" si="517"/>
        <v>theater/</v>
      </c>
      <c r="U3679" t="str">
        <f t="shared" si="518"/>
        <v>plays</v>
      </c>
      <c r="V3679">
        <f t="shared" si="519"/>
        <v>8</v>
      </c>
      <c r="W3679">
        <f t="shared" si="520"/>
        <v>13</v>
      </c>
    </row>
    <row r="3680" spans="1:23" ht="30" x14ac:dyDescent="0.25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f t="shared" si="521"/>
        <v>42155.322893518511</v>
      </c>
      <c r="K3680">
        <v>1430052298</v>
      </c>
      <c r="L3680" s="14">
        <f t="shared" si="513"/>
        <v>42120.322893518511</v>
      </c>
      <c r="M3680" s="13">
        <f t="shared" si="514"/>
        <v>2015</v>
      </c>
      <c r="N3680" t="b">
        <v>0</v>
      </c>
      <c r="O3680">
        <v>31</v>
      </c>
      <c r="P3680" t="b">
        <v>1</v>
      </c>
      <c r="Q3680" t="s">
        <v>8270</v>
      </c>
      <c r="R3680" s="6">
        <f t="shared" si="515"/>
        <v>2.5000000000000001E-2</v>
      </c>
      <c r="S3680" s="10">
        <f t="shared" si="516"/>
        <v>66.129032258064512</v>
      </c>
      <c r="T3680" t="str">
        <f t="shared" si="517"/>
        <v>theater/</v>
      </c>
      <c r="U3680" t="str">
        <f t="shared" si="518"/>
        <v>plays</v>
      </c>
      <c r="V3680">
        <f t="shared" si="519"/>
        <v>8</v>
      </c>
      <c r="W3680">
        <f t="shared" si="520"/>
        <v>13</v>
      </c>
    </row>
    <row r="3681" spans="1:23" ht="45" x14ac:dyDescent="0.25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f t="shared" si="521"/>
        <v>41820.999305555553</v>
      </c>
      <c r="K3681">
        <v>1401214581</v>
      </c>
      <c r="L3681" s="14">
        <f t="shared" si="513"/>
        <v>41786.553020833329</v>
      </c>
      <c r="M3681" s="13">
        <f t="shared" si="514"/>
        <v>2014</v>
      </c>
      <c r="N3681" t="b">
        <v>0</v>
      </c>
      <c r="O3681">
        <v>30</v>
      </c>
      <c r="P3681" t="b">
        <v>1</v>
      </c>
      <c r="Q3681" t="s">
        <v>8270</v>
      </c>
      <c r="R3681" s="6">
        <f t="shared" si="515"/>
        <v>0.10100000000000001</v>
      </c>
      <c r="S3681" s="10">
        <f t="shared" si="516"/>
        <v>73.400000000000006</v>
      </c>
      <c r="T3681" t="str">
        <f t="shared" si="517"/>
        <v>theater/</v>
      </c>
      <c r="U3681" t="str">
        <f t="shared" si="518"/>
        <v>plays</v>
      </c>
      <c r="V3681">
        <f t="shared" si="519"/>
        <v>8</v>
      </c>
      <c r="W3681">
        <f t="shared" si="520"/>
        <v>13</v>
      </c>
    </row>
    <row r="3682" spans="1:23" ht="30" x14ac:dyDescent="0.25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f t="shared" si="521"/>
        <v>42648.245763888888</v>
      </c>
      <c r="K3682">
        <v>1473850434</v>
      </c>
      <c r="L3682" s="14">
        <f t="shared" si="513"/>
        <v>42627.245763888888</v>
      </c>
      <c r="M3682" s="13">
        <f t="shared" si="514"/>
        <v>2016</v>
      </c>
      <c r="N3682" t="b">
        <v>0</v>
      </c>
      <c r="O3682">
        <v>34</v>
      </c>
      <c r="P3682" t="b">
        <v>1</v>
      </c>
      <c r="Q3682" t="s">
        <v>8270</v>
      </c>
      <c r="R3682" s="6">
        <f t="shared" si="515"/>
        <v>0.12766666666666668</v>
      </c>
      <c r="S3682" s="10">
        <f t="shared" si="516"/>
        <v>99.5</v>
      </c>
      <c r="T3682" t="str">
        <f t="shared" si="517"/>
        <v>theater/</v>
      </c>
      <c r="U3682" t="str">
        <f t="shared" si="518"/>
        <v>plays</v>
      </c>
      <c r="V3682">
        <f t="shared" si="519"/>
        <v>8</v>
      </c>
      <c r="W3682">
        <f t="shared" si="520"/>
        <v>13</v>
      </c>
    </row>
    <row r="3683" spans="1:23" ht="60" x14ac:dyDescent="0.25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f t="shared" si="521"/>
        <v>42384.443171296291</v>
      </c>
      <c r="K3683">
        <v>1452008290</v>
      </c>
      <c r="L3683" s="14">
        <f t="shared" si="513"/>
        <v>42374.443171296291</v>
      </c>
      <c r="M3683" s="13">
        <f t="shared" si="514"/>
        <v>2016</v>
      </c>
      <c r="N3683" t="b">
        <v>0</v>
      </c>
      <c r="O3683">
        <v>18</v>
      </c>
      <c r="P3683" t="b">
        <v>1</v>
      </c>
      <c r="Q3683" t="s">
        <v>8270</v>
      </c>
      <c r="R3683" s="6">
        <f t="shared" si="515"/>
        <v>0.11899999999999999</v>
      </c>
      <c r="S3683" s="10">
        <f t="shared" si="516"/>
        <v>62.166666666666664</v>
      </c>
      <c r="T3683" t="str">
        <f t="shared" si="517"/>
        <v>theater/</v>
      </c>
      <c r="U3683" t="str">
        <f t="shared" si="518"/>
        <v>plays</v>
      </c>
      <c r="V3683">
        <f t="shared" si="519"/>
        <v>8</v>
      </c>
      <c r="W3683">
        <f t="shared" si="520"/>
        <v>13</v>
      </c>
    </row>
    <row r="3684" spans="1:23" ht="45" x14ac:dyDescent="0.25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f t="shared" si="521"/>
        <v>41806.082638888889</v>
      </c>
      <c r="K3684">
        <v>1399998418</v>
      </c>
      <c r="L3684" s="14">
        <f t="shared" si="513"/>
        <v>41772.477060185185</v>
      </c>
      <c r="M3684" s="13">
        <f t="shared" si="514"/>
        <v>2014</v>
      </c>
      <c r="N3684" t="b">
        <v>0</v>
      </c>
      <c r="O3684">
        <v>67</v>
      </c>
      <c r="P3684" t="b">
        <v>1</v>
      </c>
      <c r="Q3684" t="s">
        <v>8270</v>
      </c>
      <c r="R3684" s="6">
        <f t="shared" si="515"/>
        <v>0.39200000000000002</v>
      </c>
      <c r="S3684" s="10">
        <f t="shared" si="516"/>
        <v>62.328358208955223</v>
      </c>
      <c r="T3684" t="str">
        <f t="shared" si="517"/>
        <v>theater/</v>
      </c>
      <c r="U3684" t="str">
        <f t="shared" si="518"/>
        <v>plays</v>
      </c>
      <c r="V3684">
        <f t="shared" si="519"/>
        <v>8</v>
      </c>
      <c r="W3684">
        <f t="shared" si="520"/>
        <v>13</v>
      </c>
    </row>
    <row r="3685" spans="1:23" ht="30" x14ac:dyDescent="0.25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f t="shared" si="521"/>
        <v>42662.908518518518</v>
      </c>
      <c r="K3685">
        <v>1474339696</v>
      </c>
      <c r="L3685" s="14">
        <f t="shared" si="513"/>
        <v>42632.908518518518</v>
      </c>
      <c r="M3685" s="13">
        <f t="shared" si="514"/>
        <v>2016</v>
      </c>
      <c r="N3685" t="b">
        <v>0</v>
      </c>
      <c r="O3685">
        <v>66</v>
      </c>
      <c r="P3685" t="b">
        <v>1</v>
      </c>
      <c r="Q3685" t="s">
        <v>8270</v>
      </c>
      <c r="R3685" s="6">
        <f t="shared" si="515"/>
        <v>0.10857142857142857</v>
      </c>
      <c r="S3685" s="10">
        <f t="shared" si="516"/>
        <v>58.787878787878789</v>
      </c>
      <c r="T3685" t="str">
        <f t="shared" si="517"/>
        <v>theater/</v>
      </c>
      <c r="U3685" t="str">
        <f t="shared" si="518"/>
        <v>plays</v>
      </c>
      <c r="V3685">
        <f t="shared" si="519"/>
        <v>8</v>
      </c>
      <c r="W3685">
        <f t="shared" si="520"/>
        <v>13</v>
      </c>
    </row>
    <row r="3686" spans="1:23" ht="45" x14ac:dyDescent="0.25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f t="shared" si="521"/>
        <v>42248.97206018518</v>
      </c>
      <c r="K3686">
        <v>1438575586</v>
      </c>
      <c r="L3686" s="14">
        <f t="shared" si="513"/>
        <v>42218.97206018518</v>
      </c>
      <c r="M3686" s="13">
        <f t="shared" si="514"/>
        <v>2015</v>
      </c>
      <c r="N3686" t="b">
        <v>0</v>
      </c>
      <c r="O3686">
        <v>23</v>
      </c>
      <c r="P3686" t="b">
        <v>1</v>
      </c>
      <c r="Q3686" t="s">
        <v>8270</v>
      </c>
      <c r="R3686" s="6">
        <f t="shared" si="515"/>
        <v>0.39066666666666666</v>
      </c>
      <c r="S3686" s="10">
        <f t="shared" si="516"/>
        <v>45.347826086956523</v>
      </c>
      <c r="T3686" t="str">
        <f t="shared" si="517"/>
        <v>theater/</v>
      </c>
      <c r="U3686" t="str">
        <f t="shared" si="518"/>
        <v>plays</v>
      </c>
      <c r="V3686">
        <f t="shared" si="519"/>
        <v>8</v>
      </c>
      <c r="W3686">
        <f t="shared" si="520"/>
        <v>13</v>
      </c>
    </row>
    <row r="3687" spans="1:23" ht="45" x14ac:dyDescent="0.25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f t="shared" si="521"/>
        <v>41778.666666666664</v>
      </c>
      <c r="K3687">
        <v>1398348859</v>
      </c>
      <c r="L3687" s="14">
        <f t="shared" si="513"/>
        <v>41753.384942129625</v>
      </c>
      <c r="M3687" s="13">
        <f t="shared" si="514"/>
        <v>2014</v>
      </c>
      <c r="N3687" t="b">
        <v>0</v>
      </c>
      <c r="O3687">
        <v>126</v>
      </c>
      <c r="P3687" t="b">
        <v>1</v>
      </c>
      <c r="Q3687" t="s">
        <v>8270</v>
      </c>
      <c r="R3687" s="6">
        <f t="shared" si="515"/>
        <v>5.7000000000000002E-2</v>
      </c>
      <c r="S3687" s="10">
        <f t="shared" si="516"/>
        <v>41.944444444444443</v>
      </c>
      <c r="T3687" t="str">
        <f t="shared" si="517"/>
        <v>theater/</v>
      </c>
      <c r="U3687" t="str">
        <f t="shared" si="518"/>
        <v>plays</v>
      </c>
      <c r="V3687">
        <f t="shared" si="519"/>
        <v>8</v>
      </c>
      <c r="W3687">
        <f t="shared" si="520"/>
        <v>13</v>
      </c>
    </row>
    <row r="3688" spans="1:23" ht="45" x14ac:dyDescent="0.25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f t="shared" si="521"/>
        <v>42244.957638888889</v>
      </c>
      <c r="K3688">
        <v>1439567660</v>
      </c>
      <c r="L3688" s="14">
        <f t="shared" si="513"/>
        <v>42230.454398148147</v>
      </c>
      <c r="M3688" s="13">
        <f t="shared" si="514"/>
        <v>2015</v>
      </c>
      <c r="N3688" t="b">
        <v>0</v>
      </c>
      <c r="O3688">
        <v>6</v>
      </c>
      <c r="P3688" t="b">
        <v>1</v>
      </c>
      <c r="Q3688" t="s">
        <v>8270</v>
      </c>
      <c r="R3688" s="6">
        <f t="shared" si="515"/>
        <v>1.4285714285714285E-2</v>
      </c>
      <c r="S3688" s="10">
        <f t="shared" si="516"/>
        <v>59.166666666666664</v>
      </c>
      <c r="T3688" t="str">
        <f t="shared" si="517"/>
        <v>theater/</v>
      </c>
      <c r="U3688" t="str">
        <f t="shared" si="518"/>
        <v>plays</v>
      </c>
      <c r="V3688">
        <f t="shared" si="519"/>
        <v>8</v>
      </c>
      <c r="W3688">
        <f t="shared" si="520"/>
        <v>13</v>
      </c>
    </row>
    <row r="3689" spans="1:23" ht="45" x14ac:dyDescent="0.25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f t="shared" si="521"/>
        <v>41817.009895833333</v>
      </c>
      <c r="K3689">
        <v>1401254055</v>
      </c>
      <c r="L3689" s="14">
        <f t="shared" si="513"/>
        <v>41787.009895833333</v>
      </c>
      <c r="M3689" s="13">
        <f t="shared" si="514"/>
        <v>2014</v>
      </c>
      <c r="N3689" t="b">
        <v>0</v>
      </c>
      <c r="O3689">
        <v>25</v>
      </c>
      <c r="P3689" t="b">
        <v>1</v>
      </c>
      <c r="Q3689" t="s">
        <v>8270</v>
      </c>
      <c r="R3689" s="6">
        <f t="shared" si="515"/>
        <v>2.4499999999999999E-3</v>
      </c>
      <c r="S3689" s="10">
        <f t="shared" si="516"/>
        <v>200.49</v>
      </c>
      <c r="T3689" t="str">
        <f t="shared" si="517"/>
        <v>theater/</v>
      </c>
      <c r="U3689" t="str">
        <f t="shared" si="518"/>
        <v>plays</v>
      </c>
      <c r="V3689">
        <f t="shared" si="519"/>
        <v>8</v>
      </c>
      <c r="W3689">
        <f t="shared" si="520"/>
        <v>13</v>
      </c>
    </row>
    <row r="3690" spans="1:23" ht="45" x14ac:dyDescent="0.25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f t="shared" si="521"/>
        <v>41859.578749999993</v>
      </c>
      <c r="K3690">
        <v>1404932004</v>
      </c>
      <c r="L3690" s="14">
        <f t="shared" si="513"/>
        <v>41829.578749999993</v>
      </c>
      <c r="M3690" s="13">
        <f t="shared" si="514"/>
        <v>2014</v>
      </c>
      <c r="N3690" t="b">
        <v>0</v>
      </c>
      <c r="O3690">
        <v>39</v>
      </c>
      <c r="P3690" t="b">
        <v>1</v>
      </c>
      <c r="Q3690" t="s">
        <v>8270</v>
      </c>
      <c r="R3690" s="6">
        <f t="shared" si="515"/>
        <v>9.166666666666666E-2</v>
      </c>
      <c r="S3690" s="10">
        <f t="shared" si="516"/>
        <v>83.974358974358978</v>
      </c>
      <c r="T3690" t="str">
        <f t="shared" si="517"/>
        <v>theater/</v>
      </c>
      <c r="U3690" t="str">
        <f t="shared" si="518"/>
        <v>plays</v>
      </c>
      <c r="V3690">
        <f t="shared" si="519"/>
        <v>8</v>
      </c>
      <c r="W3690">
        <f t="shared" si="520"/>
        <v>13</v>
      </c>
    </row>
    <row r="3691" spans="1:23" ht="45" x14ac:dyDescent="0.25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f t="shared" si="521"/>
        <v>42176.725694444445</v>
      </c>
      <c r="K3691">
        <v>1432410639</v>
      </c>
      <c r="L3691" s="14">
        <f t="shared" si="513"/>
        <v>42147.61850694444</v>
      </c>
      <c r="M3691" s="13">
        <f t="shared" si="514"/>
        <v>2015</v>
      </c>
      <c r="N3691" t="b">
        <v>0</v>
      </c>
      <c r="O3691">
        <v>62</v>
      </c>
      <c r="P3691" t="b">
        <v>1</v>
      </c>
      <c r="Q3691" t="s">
        <v>8270</v>
      </c>
      <c r="R3691" s="6">
        <f t="shared" si="515"/>
        <v>0.18333333333333332</v>
      </c>
      <c r="S3691" s="10">
        <f t="shared" si="516"/>
        <v>57.258064516129032</v>
      </c>
      <c r="T3691" t="str">
        <f t="shared" si="517"/>
        <v>theater/</v>
      </c>
      <c r="U3691" t="str">
        <f t="shared" si="518"/>
        <v>plays</v>
      </c>
      <c r="V3691">
        <f t="shared" si="519"/>
        <v>8</v>
      </c>
      <c r="W3691">
        <f t="shared" si="520"/>
        <v>13</v>
      </c>
    </row>
    <row r="3692" spans="1:23" ht="45" x14ac:dyDescent="0.25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f t="shared" si="521"/>
        <v>41970.431516203702</v>
      </c>
      <c r="K3692">
        <v>1414506083</v>
      </c>
      <c r="L3692" s="14">
        <f t="shared" si="513"/>
        <v>41940.38984953703</v>
      </c>
      <c r="M3692" s="13">
        <f t="shared" si="514"/>
        <v>2014</v>
      </c>
      <c r="N3692" t="b">
        <v>0</v>
      </c>
      <c r="O3692">
        <v>31</v>
      </c>
      <c r="P3692" t="b">
        <v>1</v>
      </c>
      <c r="Q3692" t="s">
        <v>8270</v>
      </c>
      <c r="R3692" s="6">
        <f t="shared" si="515"/>
        <v>0.2</v>
      </c>
      <c r="S3692" s="10">
        <f t="shared" si="516"/>
        <v>58.064516129032256</v>
      </c>
      <c r="T3692" t="str">
        <f t="shared" si="517"/>
        <v>theater/</v>
      </c>
      <c r="U3692" t="str">
        <f t="shared" si="518"/>
        <v>plays</v>
      </c>
      <c r="V3692">
        <f t="shared" si="519"/>
        <v>8</v>
      </c>
      <c r="W3692">
        <f t="shared" si="520"/>
        <v>13</v>
      </c>
    </row>
    <row r="3693" spans="1:23" ht="30" x14ac:dyDescent="0.25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f t="shared" si="521"/>
        <v>42064.999305555553</v>
      </c>
      <c r="K3693">
        <v>1421426929</v>
      </c>
      <c r="L3693" s="14">
        <f t="shared" si="513"/>
        <v>42020.492233796293</v>
      </c>
      <c r="M3693" s="13">
        <f t="shared" si="514"/>
        <v>2015</v>
      </c>
      <c r="N3693" t="b">
        <v>0</v>
      </c>
      <c r="O3693">
        <v>274</v>
      </c>
      <c r="P3693" t="b">
        <v>1</v>
      </c>
      <c r="Q3693" t="s">
        <v>8270</v>
      </c>
      <c r="R3693" s="6">
        <f t="shared" si="515"/>
        <v>0.27960000000000002</v>
      </c>
      <c r="S3693" s="10">
        <f t="shared" si="516"/>
        <v>186.80291970802921</v>
      </c>
      <c r="T3693" t="str">
        <f t="shared" si="517"/>
        <v>theater/</v>
      </c>
      <c r="U3693" t="str">
        <f t="shared" si="518"/>
        <v>plays</v>
      </c>
      <c r="V3693">
        <f t="shared" si="519"/>
        <v>8</v>
      </c>
      <c r="W3693">
        <f t="shared" si="520"/>
        <v>13</v>
      </c>
    </row>
    <row r="3694" spans="1:23" ht="30" x14ac:dyDescent="0.25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f t="shared" si="521"/>
        <v>41900.791666666664</v>
      </c>
      <c r="K3694">
        <v>1410304179</v>
      </c>
      <c r="L3694" s="14">
        <f t="shared" si="513"/>
        <v>41891.756701388884</v>
      </c>
      <c r="M3694" s="13">
        <f t="shared" si="514"/>
        <v>2014</v>
      </c>
      <c r="N3694" t="b">
        <v>0</v>
      </c>
      <c r="O3694">
        <v>17</v>
      </c>
      <c r="P3694" t="b">
        <v>1</v>
      </c>
      <c r="Q3694" t="s">
        <v>8270</v>
      </c>
      <c r="R3694" s="6">
        <f t="shared" si="515"/>
        <v>0.26</v>
      </c>
      <c r="S3694" s="10">
        <f t="shared" si="516"/>
        <v>74.117647058823536</v>
      </c>
      <c r="T3694" t="str">
        <f t="shared" si="517"/>
        <v>theater/</v>
      </c>
      <c r="U3694" t="str">
        <f t="shared" si="518"/>
        <v>plays</v>
      </c>
      <c r="V3694">
        <f t="shared" si="519"/>
        <v>8</v>
      </c>
      <c r="W3694">
        <f t="shared" si="520"/>
        <v>13</v>
      </c>
    </row>
    <row r="3695" spans="1:23" ht="45" x14ac:dyDescent="0.25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f t="shared" si="521"/>
        <v>42338.729166666664</v>
      </c>
      <c r="K3695">
        <v>1446352529</v>
      </c>
      <c r="L3695" s="14">
        <f t="shared" si="513"/>
        <v>42308.98297453703</v>
      </c>
      <c r="M3695" s="13">
        <f t="shared" si="514"/>
        <v>2015</v>
      </c>
      <c r="N3695" t="b">
        <v>0</v>
      </c>
      <c r="O3695">
        <v>14</v>
      </c>
      <c r="P3695" t="b">
        <v>1</v>
      </c>
      <c r="Q3695" t="s">
        <v>8270</v>
      </c>
      <c r="R3695" s="6">
        <f t="shared" si="515"/>
        <v>0.29129129129129128</v>
      </c>
      <c r="S3695" s="10">
        <f t="shared" si="516"/>
        <v>30.714285714285715</v>
      </c>
      <c r="T3695" t="str">
        <f t="shared" si="517"/>
        <v>theater/</v>
      </c>
      <c r="U3695" t="str">
        <f t="shared" si="518"/>
        <v>plays</v>
      </c>
      <c r="V3695">
        <f t="shared" si="519"/>
        <v>8</v>
      </c>
      <c r="W3695">
        <f t="shared" si="520"/>
        <v>13</v>
      </c>
    </row>
    <row r="3696" spans="1:23" ht="45" x14ac:dyDescent="0.25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f t="shared" si="521"/>
        <v>42526.874999999993</v>
      </c>
      <c r="K3696">
        <v>1461985967</v>
      </c>
      <c r="L3696" s="14">
        <f t="shared" si="513"/>
        <v>42489.925543981481</v>
      </c>
      <c r="M3696" s="13">
        <f t="shared" si="514"/>
        <v>2016</v>
      </c>
      <c r="N3696" t="b">
        <v>0</v>
      </c>
      <c r="O3696">
        <v>60</v>
      </c>
      <c r="P3696" t="b">
        <v>1</v>
      </c>
      <c r="Q3696" t="s">
        <v>8270</v>
      </c>
      <c r="R3696" s="6">
        <f t="shared" si="515"/>
        <v>7.4285714285714288E-2</v>
      </c>
      <c r="S3696" s="10">
        <f t="shared" si="516"/>
        <v>62.666666666666664</v>
      </c>
      <c r="T3696" t="str">
        <f t="shared" si="517"/>
        <v>theater/</v>
      </c>
      <c r="U3696" t="str">
        <f t="shared" si="518"/>
        <v>plays</v>
      </c>
      <c r="V3696">
        <f t="shared" si="519"/>
        <v>8</v>
      </c>
      <c r="W3696">
        <f t="shared" si="520"/>
        <v>13</v>
      </c>
    </row>
    <row r="3697" spans="1:23" ht="45" x14ac:dyDescent="0.25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f t="shared" si="521"/>
        <v>42015.662152777775</v>
      </c>
      <c r="K3697">
        <v>1419281610</v>
      </c>
      <c r="L3697" s="14">
        <f t="shared" si="513"/>
        <v>41995.662152777775</v>
      </c>
      <c r="M3697" s="13">
        <f t="shared" si="514"/>
        <v>2014</v>
      </c>
      <c r="N3697" t="b">
        <v>0</v>
      </c>
      <c r="O3697">
        <v>33</v>
      </c>
      <c r="P3697" t="b">
        <v>1</v>
      </c>
      <c r="Q3697" t="s">
        <v>8270</v>
      </c>
      <c r="R3697" s="6">
        <f t="shared" si="515"/>
        <v>1.25E-3</v>
      </c>
      <c r="S3697" s="10">
        <f t="shared" si="516"/>
        <v>121.36363636363636</v>
      </c>
      <c r="T3697" t="str">
        <f t="shared" si="517"/>
        <v>theater/</v>
      </c>
      <c r="U3697" t="str">
        <f t="shared" si="518"/>
        <v>plays</v>
      </c>
      <c r="V3697">
        <f t="shared" si="519"/>
        <v>8</v>
      </c>
      <c r="W3697">
        <f t="shared" si="520"/>
        <v>13</v>
      </c>
    </row>
    <row r="3698" spans="1:23" ht="45" x14ac:dyDescent="0.25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f t="shared" si="521"/>
        <v>42048.408749999995</v>
      </c>
      <c r="K3698">
        <v>1418654916</v>
      </c>
      <c r="L3698" s="14">
        <f t="shared" si="513"/>
        <v>41988.408749999995</v>
      </c>
      <c r="M3698" s="13">
        <f t="shared" si="514"/>
        <v>2014</v>
      </c>
      <c r="N3698" t="b">
        <v>0</v>
      </c>
      <c r="O3698">
        <v>78</v>
      </c>
      <c r="P3698" t="b">
        <v>1</v>
      </c>
      <c r="Q3698" t="s">
        <v>8270</v>
      </c>
      <c r="R3698" s="6">
        <f t="shared" si="515"/>
        <v>0.55000000000000004</v>
      </c>
      <c r="S3698" s="10">
        <f t="shared" si="516"/>
        <v>39.743589743589745</v>
      </c>
      <c r="T3698" t="str">
        <f t="shared" si="517"/>
        <v>theater/</v>
      </c>
      <c r="U3698" t="str">
        <f t="shared" si="518"/>
        <v>plays</v>
      </c>
      <c r="V3698">
        <f t="shared" si="519"/>
        <v>8</v>
      </c>
      <c r="W3698">
        <f t="shared" si="520"/>
        <v>13</v>
      </c>
    </row>
    <row r="3699" spans="1:23" ht="45" x14ac:dyDescent="0.25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f t="shared" si="521"/>
        <v>42500.2575</v>
      </c>
      <c r="K3699">
        <v>1461064248</v>
      </c>
      <c r="L3699" s="14">
        <f t="shared" si="513"/>
        <v>42479.2575</v>
      </c>
      <c r="M3699" s="13">
        <f t="shared" si="514"/>
        <v>2016</v>
      </c>
      <c r="N3699" t="b">
        <v>0</v>
      </c>
      <c r="O3699">
        <v>30</v>
      </c>
      <c r="P3699" t="b">
        <v>1</v>
      </c>
      <c r="Q3699" t="s">
        <v>8270</v>
      </c>
      <c r="R3699" s="6">
        <f t="shared" si="515"/>
        <v>0.08</v>
      </c>
      <c r="S3699" s="10">
        <f t="shared" si="516"/>
        <v>72</v>
      </c>
      <c r="T3699" t="str">
        <f t="shared" si="517"/>
        <v>theater/</v>
      </c>
      <c r="U3699" t="str">
        <f t="shared" si="518"/>
        <v>plays</v>
      </c>
      <c r="V3699">
        <f t="shared" si="519"/>
        <v>8</v>
      </c>
      <c r="W3699">
        <f t="shared" si="520"/>
        <v>13</v>
      </c>
    </row>
    <row r="3700" spans="1:23" ht="30" x14ac:dyDescent="0.25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f t="shared" si="521"/>
        <v>42431.598229166666</v>
      </c>
      <c r="K3700">
        <v>1454354487</v>
      </c>
      <c r="L3700" s="14">
        <f t="shared" si="513"/>
        <v>42401.598229166666</v>
      </c>
      <c r="M3700" s="13">
        <f t="shared" si="514"/>
        <v>2016</v>
      </c>
      <c r="N3700" t="b">
        <v>0</v>
      </c>
      <c r="O3700">
        <v>136</v>
      </c>
      <c r="P3700" t="b">
        <v>1</v>
      </c>
      <c r="Q3700" t="s">
        <v>8270</v>
      </c>
      <c r="R3700" s="6">
        <f t="shared" si="515"/>
        <v>0.1052</v>
      </c>
      <c r="S3700" s="10">
        <f t="shared" si="516"/>
        <v>40.632352941176471</v>
      </c>
      <c r="T3700" t="str">
        <f t="shared" si="517"/>
        <v>theater/</v>
      </c>
      <c r="U3700" t="str">
        <f t="shared" si="518"/>
        <v>plays</v>
      </c>
      <c r="V3700">
        <f t="shared" si="519"/>
        <v>8</v>
      </c>
      <c r="W3700">
        <f t="shared" si="520"/>
        <v>13</v>
      </c>
    </row>
    <row r="3701" spans="1:23" ht="45" x14ac:dyDescent="0.25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f t="shared" si="521"/>
        <v>41927.393703703703</v>
      </c>
      <c r="K3701">
        <v>1410791216</v>
      </c>
      <c r="L3701" s="14">
        <f t="shared" si="513"/>
        <v>41897.393703703703</v>
      </c>
      <c r="M3701" s="13">
        <f t="shared" si="514"/>
        <v>2014</v>
      </c>
      <c r="N3701" t="b">
        <v>0</v>
      </c>
      <c r="O3701">
        <v>40</v>
      </c>
      <c r="P3701" t="b">
        <v>1</v>
      </c>
      <c r="Q3701" t="s">
        <v>8270</v>
      </c>
      <c r="R3701" s="6">
        <f t="shared" si="515"/>
        <v>8.0000000000000002E-3</v>
      </c>
      <c r="S3701" s="10">
        <f t="shared" si="516"/>
        <v>63</v>
      </c>
      <c r="T3701" t="str">
        <f t="shared" si="517"/>
        <v>theater/</v>
      </c>
      <c r="U3701" t="str">
        <f t="shared" si="518"/>
        <v>plays</v>
      </c>
      <c r="V3701">
        <f t="shared" si="519"/>
        <v>8</v>
      </c>
      <c r="W3701">
        <f t="shared" si="520"/>
        <v>13</v>
      </c>
    </row>
    <row r="3702" spans="1:23" ht="30" x14ac:dyDescent="0.25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f t="shared" si="521"/>
        <v>41912.458333333328</v>
      </c>
      <c r="K3702">
        <v>1409493800</v>
      </c>
      <c r="L3702" s="14">
        <f t="shared" si="513"/>
        <v>41882.37731481481</v>
      </c>
      <c r="M3702" s="13">
        <f t="shared" si="514"/>
        <v>2014</v>
      </c>
      <c r="N3702" t="b">
        <v>0</v>
      </c>
      <c r="O3702">
        <v>18</v>
      </c>
      <c r="P3702" t="b">
        <v>1</v>
      </c>
      <c r="Q3702" t="s">
        <v>8270</v>
      </c>
      <c r="R3702" s="6">
        <f t="shared" si="515"/>
        <v>0.21199999999999999</v>
      </c>
      <c r="S3702" s="10">
        <f t="shared" si="516"/>
        <v>33.666666666666664</v>
      </c>
      <c r="T3702" t="str">
        <f t="shared" si="517"/>
        <v>theater/</v>
      </c>
      <c r="U3702" t="str">
        <f t="shared" si="518"/>
        <v>plays</v>
      </c>
      <c r="V3702">
        <f t="shared" si="519"/>
        <v>8</v>
      </c>
      <c r="W3702">
        <f t="shared" si="520"/>
        <v>13</v>
      </c>
    </row>
    <row r="3703" spans="1:23" ht="45" x14ac:dyDescent="0.25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f t="shared" si="521"/>
        <v>42159.333252314813</v>
      </c>
      <c r="K3703">
        <v>1430830793</v>
      </c>
      <c r="L3703" s="14">
        <f t="shared" si="513"/>
        <v>42129.333252314813</v>
      </c>
      <c r="M3703" s="13">
        <f t="shared" si="514"/>
        <v>2015</v>
      </c>
      <c r="N3703" t="b">
        <v>0</v>
      </c>
      <c r="O3703">
        <v>39</v>
      </c>
      <c r="P3703" t="b">
        <v>1</v>
      </c>
      <c r="Q3703" t="s">
        <v>8270</v>
      </c>
      <c r="R3703" s="6">
        <f t="shared" si="515"/>
        <v>3.3333333333333335E-3</v>
      </c>
      <c r="S3703" s="10">
        <f t="shared" si="516"/>
        <v>38.589743589743591</v>
      </c>
      <c r="T3703" t="str">
        <f t="shared" si="517"/>
        <v>theater/</v>
      </c>
      <c r="U3703" t="str">
        <f t="shared" si="518"/>
        <v>plays</v>
      </c>
      <c r="V3703">
        <f t="shared" si="519"/>
        <v>8</v>
      </c>
      <c r="W3703">
        <f t="shared" si="520"/>
        <v>13</v>
      </c>
    </row>
    <row r="3704" spans="1:23" ht="45" x14ac:dyDescent="0.25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f t="shared" si="521"/>
        <v>42561.749305555553</v>
      </c>
      <c r="K3704">
        <v>1464958484</v>
      </c>
      <c r="L3704" s="14">
        <f t="shared" si="513"/>
        <v>42524.329675925925</v>
      </c>
      <c r="M3704" s="13">
        <f t="shared" si="514"/>
        <v>2016</v>
      </c>
      <c r="N3704" t="b">
        <v>0</v>
      </c>
      <c r="O3704">
        <v>21</v>
      </c>
      <c r="P3704" t="b">
        <v>1</v>
      </c>
      <c r="Q3704" t="s">
        <v>8270</v>
      </c>
      <c r="R3704" s="6">
        <f t="shared" si="515"/>
        <v>9.166666666666666E-2</v>
      </c>
      <c r="S3704" s="10">
        <f t="shared" si="516"/>
        <v>155.95238095238096</v>
      </c>
      <c r="T3704" t="str">
        <f t="shared" si="517"/>
        <v>theater/</v>
      </c>
      <c r="U3704" t="str">
        <f t="shared" si="518"/>
        <v>plays</v>
      </c>
      <c r="V3704">
        <f t="shared" si="519"/>
        <v>8</v>
      </c>
      <c r="W3704">
        <f t="shared" si="520"/>
        <v>13</v>
      </c>
    </row>
    <row r="3705" spans="1:23" ht="45" x14ac:dyDescent="0.25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f t="shared" si="521"/>
        <v>42595.082638888889</v>
      </c>
      <c r="K3705">
        <v>1467720388</v>
      </c>
      <c r="L3705" s="14">
        <f t="shared" si="513"/>
        <v>42556.296157407407</v>
      </c>
      <c r="M3705" s="13">
        <f t="shared" si="514"/>
        <v>2016</v>
      </c>
      <c r="N3705" t="b">
        <v>0</v>
      </c>
      <c r="O3705">
        <v>30</v>
      </c>
      <c r="P3705" t="b">
        <v>1</v>
      </c>
      <c r="Q3705" t="s">
        <v>8270</v>
      </c>
      <c r="R3705" s="6">
        <f t="shared" si="515"/>
        <v>0.23428571428571429</v>
      </c>
      <c r="S3705" s="10">
        <f t="shared" si="516"/>
        <v>43.2</v>
      </c>
      <c r="T3705" t="str">
        <f t="shared" si="517"/>
        <v>theater/</v>
      </c>
      <c r="U3705" t="str">
        <f t="shared" si="518"/>
        <v>plays</v>
      </c>
      <c r="V3705">
        <f t="shared" si="519"/>
        <v>8</v>
      </c>
      <c r="W3705">
        <f t="shared" si="520"/>
        <v>13</v>
      </c>
    </row>
    <row r="3706" spans="1:23" ht="45" x14ac:dyDescent="0.25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f t="shared" si="521"/>
        <v>42521.481412037036</v>
      </c>
      <c r="K3706">
        <v>1459528394</v>
      </c>
      <c r="L3706" s="14">
        <f t="shared" si="513"/>
        <v>42461.481412037036</v>
      </c>
      <c r="M3706" s="13">
        <f t="shared" si="514"/>
        <v>2016</v>
      </c>
      <c r="N3706" t="b">
        <v>0</v>
      </c>
      <c r="O3706">
        <v>27</v>
      </c>
      <c r="P3706" t="b">
        <v>1</v>
      </c>
      <c r="Q3706" t="s">
        <v>8270</v>
      </c>
      <c r="R3706" s="6">
        <f t="shared" si="515"/>
        <v>0.36336666666666662</v>
      </c>
      <c r="S3706" s="10">
        <f t="shared" si="516"/>
        <v>15.148518518518518</v>
      </c>
      <c r="T3706" t="str">
        <f t="shared" si="517"/>
        <v>theater/</v>
      </c>
      <c r="U3706" t="str">
        <f t="shared" si="518"/>
        <v>plays</v>
      </c>
      <c r="V3706">
        <f t="shared" si="519"/>
        <v>8</v>
      </c>
      <c r="W3706">
        <f t="shared" si="520"/>
        <v>13</v>
      </c>
    </row>
    <row r="3707" spans="1:23" ht="45" x14ac:dyDescent="0.25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f t="shared" si="521"/>
        <v>41813.541666666664</v>
      </c>
      <c r="K3707">
        <v>1401714114</v>
      </c>
      <c r="L3707" s="14">
        <f t="shared" si="513"/>
        <v>41792.334652777776</v>
      </c>
      <c r="M3707" s="13">
        <f t="shared" si="514"/>
        <v>2014</v>
      </c>
      <c r="N3707" t="b">
        <v>0</v>
      </c>
      <c r="O3707">
        <v>35</v>
      </c>
      <c r="P3707" t="b">
        <v>1</v>
      </c>
      <c r="Q3707" t="s">
        <v>8270</v>
      </c>
      <c r="R3707" s="6">
        <f t="shared" si="515"/>
        <v>3.4665723381676686E-2</v>
      </c>
      <c r="S3707" s="10">
        <f t="shared" si="516"/>
        <v>83.571428571428569</v>
      </c>
      <c r="T3707" t="str">
        <f t="shared" si="517"/>
        <v>theater/</v>
      </c>
      <c r="U3707" t="str">
        <f t="shared" si="518"/>
        <v>plays</v>
      </c>
      <c r="V3707">
        <f t="shared" si="519"/>
        <v>8</v>
      </c>
      <c r="W3707">
        <f t="shared" si="520"/>
        <v>13</v>
      </c>
    </row>
    <row r="3708" spans="1:23" ht="45" x14ac:dyDescent="0.25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f t="shared" si="521"/>
        <v>41894.705428240741</v>
      </c>
      <c r="K3708">
        <v>1409262949</v>
      </c>
      <c r="L3708" s="14">
        <f t="shared" si="513"/>
        <v>41879.705428240741</v>
      </c>
      <c r="M3708" s="13">
        <f t="shared" si="514"/>
        <v>2014</v>
      </c>
      <c r="N3708" t="b">
        <v>0</v>
      </c>
      <c r="O3708">
        <v>13</v>
      </c>
      <c r="P3708" t="b">
        <v>1</v>
      </c>
      <c r="Q3708" t="s">
        <v>8270</v>
      </c>
      <c r="R3708" s="6">
        <f t="shared" si="515"/>
        <v>0.21333333333333335</v>
      </c>
      <c r="S3708" s="10">
        <f t="shared" si="516"/>
        <v>140</v>
      </c>
      <c r="T3708" t="str">
        <f t="shared" si="517"/>
        <v>theater/</v>
      </c>
      <c r="U3708" t="str">
        <f t="shared" si="518"/>
        <v>plays</v>
      </c>
      <c r="V3708">
        <f t="shared" si="519"/>
        <v>8</v>
      </c>
      <c r="W3708">
        <f t="shared" si="520"/>
        <v>13</v>
      </c>
    </row>
    <row r="3709" spans="1:23" ht="30" x14ac:dyDescent="0.25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f t="shared" si="521"/>
        <v>42573.018055555549</v>
      </c>
      <c r="K3709">
        <v>1467335378</v>
      </c>
      <c r="L3709" s="14">
        <f t="shared" si="513"/>
        <v>42551.840023148143</v>
      </c>
      <c r="M3709" s="13">
        <f t="shared" si="514"/>
        <v>2016</v>
      </c>
      <c r="N3709" t="b">
        <v>0</v>
      </c>
      <c r="O3709">
        <v>23</v>
      </c>
      <c r="P3709" t="b">
        <v>1</v>
      </c>
      <c r="Q3709" t="s">
        <v>8270</v>
      </c>
      <c r="R3709" s="6">
        <f t="shared" si="515"/>
        <v>0.86</v>
      </c>
      <c r="S3709" s="10">
        <f t="shared" si="516"/>
        <v>80.869565217391298</v>
      </c>
      <c r="T3709" t="str">
        <f t="shared" si="517"/>
        <v>theater/</v>
      </c>
      <c r="U3709" t="str">
        <f t="shared" si="518"/>
        <v>plays</v>
      </c>
      <c r="V3709">
        <f t="shared" si="519"/>
        <v>8</v>
      </c>
      <c r="W3709">
        <f t="shared" si="520"/>
        <v>13</v>
      </c>
    </row>
    <row r="3710" spans="1:23" ht="45" x14ac:dyDescent="0.25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f t="shared" si="521"/>
        <v>41823.933865740742</v>
      </c>
      <c r="K3710">
        <v>1403234686</v>
      </c>
      <c r="L3710" s="14">
        <f t="shared" si="513"/>
        <v>41809.933865740742</v>
      </c>
      <c r="M3710" s="13">
        <f t="shared" si="514"/>
        <v>2014</v>
      </c>
      <c r="N3710" t="b">
        <v>0</v>
      </c>
      <c r="O3710">
        <v>39</v>
      </c>
      <c r="P3710" t="b">
        <v>1</v>
      </c>
      <c r="Q3710" t="s">
        <v>8270</v>
      </c>
      <c r="R3710" s="6">
        <f t="shared" si="515"/>
        <v>2</v>
      </c>
      <c r="S3710" s="10">
        <f t="shared" si="516"/>
        <v>53.846153846153847</v>
      </c>
      <c r="T3710" t="str">
        <f t="shared" si="517"/>
        <v>theater/</v>
      </c>
      <c r="U3710" t="str">
        <f t="shared" si="518"/>
        <v>plays</v>
      </c>
      <c r="V3710">
        <f t="shared" si="519"/>
        <v>8</v>
      </c>
      <c r="W3710">
        <f t="shared" si="520"/>
        <v>13</v>
      </c>
    </row>
    <row r="3711" spans="1:23" ht="45" x14ac:dyDescent="0.25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f t="shared" si="521"/>
        <v>41815.499374999999</v>
      </c>
      <c r="K3711">
        <v>1401123546</v>
      </c>
      <c r="L3711" s="14">
        <f t="shared" si="513"/>
        <v>41785.499374999999</v>
      </c>
      <c r="M3711" s="13">
        <f t="shared" si="514"/>
        <v>2014</v>
      </c>
      <c r="N3711" t="b">
        <v>0</v>
      </c>
      <c r="O3711">
        <v>35</v>
      </c>
      <c r="P3711" t="b">
        <v>1</v>
      </c>
      <c r="Q3711" t="s">
        <v>8270</v>
      </c>
      <c r="R3711" s="6">
        <f t="shared" si="515"/>
        <v>8.2500000000000004E-2</v>
      </c>
      <c r="S3711" s="10">
        <f t="shared" si="516"/>
        <v>30.928571428571427</v>
      </c>
      <c r="T3711" t="str">
        <f t="shared" si="517"/>
        <v>theater/</v>
      </c>
      <c r="U3711" t="str">
        <f t="shared" si="518"/>
        <v>plays</v>
      </c>
      <c r="V3711">
        <f t="shared" si="519"/>
        <v>8</v>
      </c>
      <c r="W3711">
        <f t="shared" si="520"/>
        <v>13</v>
      </c>
    </row>
    <row r="3712" spans="1:23" ht="30" x14ac:dyDescent="0.25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f t="shared" si="521"/>
        <v>42097.367916666662</v>
      </c>
      <c r="K3712">
        <v>1425908988</v>
      </c>
      <c r="L3712" s="14">
        <f t="shared" si="513"/>
        <v>42072.367916666662</v>
      </c>
      <c r="M3712" s="13">
        <f t="shared" si="514"/>
        <v>2015</v>
      </c>
      <c r="N3712" t="b">
        <v>0</v>
      </c>
      <c r="O3712">
        <v>27</v>
      </c>
      <c r="P3712" t="b">
        <v>1</v>
      </c>
      <c r="Q3712" t="s">
        <v>8270</v>
      </c>
      <c r="R3712" s="6">
        <f t="shared" si="515"/>
        <v>0.41153846153846152</v>
      </c>
      <c r="S3712" s="10">
        <f t="shared" si="516"/>
        <v>67.962962962962962</v>
      </c>
      <c r="T3712" t="str">
        <f t="shared" si="517"/>
        <v>theater/</v>
      </c>
      <c r="U3712" t="str">
        <f t="shared" si="518"/>
        <v>plays</v>
      </c>
      <c r="V3712">
        <f t="shared" si="519"/>
        <v>8</v>
      </c>
      <c r="W3712">
        <f t="shared" si="520"/>
        <v>13</v>
      </c>
    </row>
    <row r="3713" spans="1:23" ht="30" x14ac:dyDescent="0.25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f t="shared" si="521"/>
        <v>41805.458333333328</v>
      </c>
      <c r="K3713">
        <v>1400606573</v>
      </c>
      <c r="L3713" s="14">
        <f t="shared" si="513"/>
        <v>41779.5158912037</v>
      </c>
      <c r="M3713" s="13">
        <f t="shared" si="514"/>
        <v>2014</v>
      </c>
      <c r="N3713" t="b">
        <v>0</v>
      </c>
      <c r="O3713">
        <v>21</v>
      </c>
      <c r="P3713" t="b">
        <v>1</v>
      </c>
      <c r="Q3713" t="s">
        <v>8270</v>
      </c>
      <c r="R3713" s="6">
        <f t="shared" si="515"/>
        <v>0.14000000000000001</v>
      </c>
      <c r="S3713" s="10">
        <f t="shared" si="516"/>
        <v>27.142857142857142</v>
      </c>
      <c r="T3713" t="str">
        <f t="shared" si="517"/>
        <v>theater/</v>
      </c>
      <c r="U3713" t="str">
        <f t="shared" si="518"/>
        <v>plays</v>
      </c>
      <c r="V3713">
        <f t="shared" si="519"/>
        <v>8</v>
      </c>
      <c r="W3713">
        <f t="shared" si="520"/>
        <v>13</v>
      </c>
    </row>
    <row r="3714" spans="1:23" ht="45" x14ac:dyDescent="0.25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f t="shared" si="521"/>
        <v>42155.082638888889</v>
      </c>
      <c r="K3714">
        <v>1431230867</v>
      </c>
      <c r="L3714" s="14">
        <f t="shared" si="513"/>
        <v>42133.963738425919</v>
      </c>
      <c r="M3714" s="13">
        <f t="shared" si="514"/>
        <v>2015</v>
      </c>
      <c r="N3714" t="b">
        <v>0</v>
      </c>
      <c r="O3714">
        <v>104</v>
      </c>
      <c r="P3714" t="b">
        <v>1</v>
      </c>
      <c r="Q3714" t="s">
        <v>8270</v>
      </c>
      <c r="R3714" s="6">
        <f t="shared" si="515"/>
        <v>0.53733333333333333</v>
      </c>
      <c r="S3714" s="10">
        <f t="shared" si="516"/>
        <v>110.86538461538461</v>
      </c>
      <c r="T3714" t="str">
        <f t="shared" si="517"/>
        <v>theater/</v>
      </c>
      <c r="U3714" t="str">
        <f t="shared" si="518"/>
        <v>plays</v>
      </c>
      <c r="V3714">
        <f t="shared" si="519"/>
        <v>8</v>
      </c>
      <c r="W3714">
        <f t="shared" si="520"/>
        <v>13</v>
      </c>
    </row>
    <row r="3715" spans="1:23" ht="45" x14ac:dyDescent="0.25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f t="shared" si="521"/>
        <v>42525.529699074068</v>
      </c>
      <c r="K3715">
        <v>1463334166</v>
      </c>
      <c r="L3715" s="14">
        <f t="shared" ref="L3715:L3778" si="522">(K3715/86400)+25569+(-5/24)</f>
        <v>42505.529699074068</v>
      </c>
      <c r="M3715" s="13">
        <f t="shared" ref="M3715:M3778" si="523">YEAR(L3715)</f>
        <v>2016</v>
      </c>
      <c r="N3715" t="b">
        <v>0</v>
      </c>
      <c r="O3715">
        <v>19</v>
      </c>
      <c r="P3715" t="b">
        <v>1</v>
      </c>
      <c r="Q3715" t="s">
        <v>8270</v>
      </c>
      <c r="R3715" s="6">
        <f t="shared" ref="R3715:R3778" si="524">(E3715-D3715)/D3715</f>
        <v>1.4999999999999999E-2</v>
      </c>
      <c r="S3715" s="10">
        <f t="shared" ref="S3715:S3778" si="525">E3715/O3715</f>
        <v>106.84210526315789</v>
      </c>
      <c r="T3715" t="str">
        <f t="shared" ref="T3715:T3778" si="526">LEFT(Q3715,V3715)</f>
        <v>theater/</v>
      </c>
      <c r="U3715" t="str">
        <f t="shared" ref="U3715:U3778" si="527">RIGHT(Q3715, W3715-V3715)</f>
        <v>plays</v>
      </c>
      <c r="V3715">
        <f t="shared" ref="V3715:V3778" si="528">FIND("/",Q3715)</f>
        <v>8</v>
      </c>
      <c r="W3715">
        <f t="shared" ref="W3715:W3778" si="529">LEN(Q3715)</f>
        <v>13</v>
      </c>
    </row>
    <row r="3716" spans="1:23" ht="45" x14ac:dyDescent="0.25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f t="shared" ref="J3716:J3779" si="530">(I3716/86400)+25569+(-5/24)</f>
        <v>42149.957638888889</v>
      </c>
      <c r="K3716">
        <v>1429881667</v>
      </c>
      <c r="L3716" s="14">
        <f t="shared" si="522"/>
        <v>42118.347997685181</v>
      </c>
      <c r="M3716" s="13">
        <f t="shared" si="523"/>
        <v>2015</v>
      </c>
      <c r="N3716" t="b">
        <v>0</v>
      </c>
      <c r="O3716">
        <v>97</v>
      </c>
      <c r="P3716" t="b">
        <v>1</v>
      </c>
      <c r="Q3716" t="s">
        <v>8270</v>
      </c>
      <c r="R3716" s="6">
        <f t="shared" si="524"/>
        <v>2.35E-2</v>
      </c>
      <c r="S3716" s="10">
        <f t="shared" si="525"/>
        <v>105.51546391752578</v>
      </c>
      <c r="T3716" t="str">
        <f t="shared" si="526"/>
        <v>theater/</v>
      </c>
      <c r="U3716" t="str">
        <f t="shared" si="527"/>
        <v>plays</v>
      </c>
      <c r="V3716">
        <f t="shared" si="528"/>
        <v>8</v>
      </c>
      <c r="W3716">
        <f t="shared" si="529"/>
        <v>13</v>
      </c>
    </row>
    <row r="3717" spans="1:23" ht="45" x14ac:dyDescent="0.25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f t="shared" si="530"/>
        <v>42094.327777777777</v>
      </c>
      <c r="K3717">
        <v>1422834819</v>
      </c>
      <c r="L3717" s="14">
        <f t="shared" si="522"/>
        <v>42036.787256944437</v>
      </c>
      <c r="M3717" s="13">
        <f t="shared" si="523"/>
        <v>2015</v>
      </c>
      <c r="N3717" t="b">
        <v>0</v>
      </c>
      <c r="O3717">
        <v>27</v>
      </c>
      <c r="P3717" t="b">
        <v>1</v>
      </c>
      <c r="Q3717" t="s">
        <v>8270</v>
      </c>
      <c r="R3717" s="6">
        <f t="shared" si="524"/>
        <v>2.5714285714285714E-2</v>
      </c>
      <c r="S3717" s="10">
        <f t="shared" si="525"/>
        <v>132.96296296296296</v>
      </c>
      <c r="T3717" t="str">
        <f t="shared" si="526"/>
        <v>theater/</v>
      </c>
      <c r="U3717" t="str">
        <f t="shared" si="527"/>
        <v>plays</v>
      </c>
      <c r="V3717">
        <f t="shared" si="528"/>
        <v>8</v>
      </c>
      <c r="W3717">
        <f t="shared" si="529"/>
        <v>13</v>
      </c>
    </row>
    <row r="3718" spans="1:23" ht="45" x14ac:dyDescent="0.25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f t="shared" si="530"/>
        <v>42390.679502314808</v>
      </c>
      <c r="K3718">
        <v>1450819109</v>
      </c>
      <c r="L3718" s="14">
        <f t="shared" si="522"/>
        <v>42360.679502314808</v>
      </c>
      <c r="M3718" s="13">
        <f t="shared" si="523"/>
        <v>2015</v>
      </c>
      <c r="N3718" t="b">
        <v>0</v>
      </c>
      <c r="O3718">
        <v>24</v>
      </c>
      <c r="P3718" t="b">
        <v>1</v>
      </c>
      <c r="Q3718" t="s">
        <v>8270</v>
      </c>
      <c r="R3718" s="6">
        <f t="shared" si="524"/>
        <v>0.5575</v>
      </c>
      <c r="S3718" s="10">
        <f t="shared" si="525"/>
        <v>51.916666666666664</v>
      </c>
      <c r="T3718" t="str">
        <f t="shared" si="526"/>
        <v>theater/</v>
      </c>
      <c r="U3718" t="str">
        <f t="shared" si="527"/>
        <v>plays</v>
      </c>
      <c r="V3718">
        <f t="shared" si="528"/>
        <v>8</v>
      </c>
      <c r="W3718">
        <f t="shared" si="529"/>
        <v>13</v>
      </c>
    </row>
    <row r="3719" spans="1:23" ht="45" x14ac:dyDescent="0.25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f t="shared" si="530"/>
        <v>42133.657974537033</v>
      </c>
      <c r="K3719">
        <v>1428526049</v>
      </c>
      <c r="L3719" s="14">
        <f t="shared" si="522"/>
        <v>42102.657974537033</v>
      </c>
      <c r="M3719" s="13">
        <f t="shared" si="523"/>
        <v>2015</v>
      </c>
      <c r="N3719" t="b">
        <v>0</v>
      </c>
      <c r="O3719">
        <v>13</v>
      </c>
      <c r="P3719" t="b">
        <v>1</v>
      </c>
      <c r="Q3719" t="s">
        <v>8270</v>
      </c>
      <c r="R3719" s="6">
        <f t="shared" si="524"/>
        <v>7.4999999999999997E-3</v>
      </c>
      <c r="S3719" s="10">
        <f t="shared" si="525"/>
        <v>310</v>
      </c>
      <c r="T3719" t="str">
        <f t="shared" si="526"/>
        <v>theater/</v>
      </c>
      <c r="U3719" t="str">
        <f t="shared" si="527"/>
        <v>plays</v>
      </c>
      <c r="V3719">
        <f t="shared" si="528"/>
        <v>8</v>
      </c>
      <c r="W3719">
        <f t="shared" si="529"/>
        <v>13</v>
      </c>
    </row>
    <row r="3720" spans="1:23" ht="45" x14ac:dyDescent="0.25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f t="shared" si="530"/>
        <v>42062.507812499993</v>
      </c>
      <c r="K3720">
        <v>1422465075</v>
      </c>
      <c r="L3720" s="14">
        <f t="shared" si="522"/>
        <v>42032.507812499993</v>
      </c>
      <c r="M3720" s="13">
        <f t="shared" si="523"/>
        <v>2015</v>
      </c>
      <c r="N3720" t="b">
        <v>0</v>
      </c>
      <c r="O3720">
        <v>46</v>
      </c>
      <c r="P3720" t="b">
        <v>1</v>
      </c>
      <c r="Q3720" t="s">
        <v>8270</v>
      </c>
      <c r="R3720" s="6">
        <f t="shared" si="524"/>
        <v>1.3939999999999999</v>
      </c>
      <c r="S3720" s="10">
        <f t="shared" si="525"/>
        <v>26.021739130434781</v>
      </c>
      <c r="T3720" t="str">
        <f t="shared" si="526"/>
        <v>theater/</v>
      </c>
      <c r="U3720" t="str">
        <f t="shared" si="527"/>
        <v>plays</v>
      </c>
      <c r="V3720">
        <f t="shared" si="528"/>
        <v>8</v>
      </c>
      <c r="W3720">
        <f t="shared" si="529"/>
        <v>13</v>
      </c>
    </row>
    <row r="3721" spans="1:23" ht="30" x14ac:dyDescent="0.25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f t="shared" si="530"/>
        <v>42177.521597222221</v>
      </c>
      <c r="K3721">
        <v>1432402266</v>
      </c>
      <c r="L3721" s="14">
        <f t="shared" si="522"/>
        <v>42147.521597222221</v>
      </c>
      <c r="M3721" s="13">
        <f t="shared" si="523"/>
        <v>2015</v>
      </c>
      <c r="N3721" t="b">
        <v>0</v>
      </c>
      <c r="O3721">
        <v>4</v>
      </c>
      <c r="P3721" t="b">
        <v>1</v>
      </c>
      <c r="Q3721" t="s">
        <v>8270</v>
      </c>
      <c r="R3721" s="6">
        <f t="shared" si="524"/>
        <v>1.1000000000000001</v>
      </c>
      <c r="S3721" s="10">
        <f t="shared" si="525"/>
        <v>105</v>
      </c>
      <c r="T3721" t="str">
        <f t="shared" si="526"/>
        <v>theater/</v>
      </c>
      <c r="U3721" t="str">
        <f t="shared" si="527"/>
        <v>plays</v>
      </c>
      <c r="V3721">
        <f t="shared" si="528"/>
        <v>8</v>
      </c>
      <c r="W3721">
        <f t="shared" si="529"/>
        <v>13</v>
      </c>
    </row>
    <row r="3722" spans="1:23" ht="30" x14ac:dyDescent="0.25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f t="shared" si="530"/>
        <v>42187.784791666665</v>
      </c>
      <c r="K3722">
        <v>1433980206</v>
      </c>
      <c r="L3722" s="14">
        <f t="shared" si="522"/>
        <v>42165.784791666665</v>
      </c>
      <c r="M3722" s="13">
        <f t="shared" si="523"/>
        <v>2015</v>
      </c>
      <c r="N3722" t="b">
        <v>0</v>
      </c>
      <c r="O3722">
        <v>40</v>
      </c>
      <c r="P3722" t="b">
        <v>1</v>
      </c>
      <c r="Q3722" t="s">
        <v>8270</v>
      </c>
      <c r="R3722" s="6">
        <f t="shared" si="524"/>
        <v>4.5151515151515151E-2</v>
      </c>
      <c r="S3722" s="10">
        <f t="shared" si="525"/>
        <v>86.224999999999994</v>
      </c>
      <c r="T3722" t="str">
        <f t="shared" si="526"/>
        <v>theater/</v>
      </c>
      <c r="U3722" t="str">
        <f t="shared" si="527"/>
        <v>plays</v>
      </c>
      <c r="V3722">
        <f t="shared" si="528"/>
        <v>8</v>
      </c>
      <c r="W3722">
        <f t="shared" si="529"/>
        <v>13</v>
      </c>
    </row>
    <row r="3723" spans="1:23" ht="45" x14ac:dyDescent="0.25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f t="shared" si="530"/>
        <v>41948.769490740735</v>
      </c>
      <c r="K3723">
        <v>1413412084</v>
      </c>
      <c r="L3723" s="14">
        <f t="shared" si="522"/>
        <v>41927.727824074071</v>
      </c>
      <c r="M3723" s="13">
        <f t="shared" si="523"/>
        <v>2014</v>
      </c>
      <c r="N3723" t="b">
        <v>0</v>
      </c>
      <c r="O3723">
        <v>44</v>
      </c>
      <c r="P3723" t="b">
        <v>1</v>
      </c>
      <c r="Q3723" t="s">
        <v>8270</v>
      </c>
      <c r="R3723" s="6">
        <f t="shared" si="524"/>
        <v>8.0000000000000002E-3</v>
      </c>
      <c r="S3723" s="10">
        <f t="shared" si="525"/>
        <v>114.54545454545455</v>
      </c>
      <c r="T3723" t="str">
        <f t="shared" si="526"/>
        <v>theater/</v>
      </c>
      <c r="U3723" t="str">
        <f t="shared" si="527"/>
        <v>plays</v>
      </c>
      <c r="V3723">
        <f t="shared" si="528"/>
        <v>8</v>
      </c>
      <c r="W3723">
        <f t="shared" si="529"/>
        <v>13</v>
      </c>
    </row>
    <row r="3724" spans="1:23" ht="45" x14ac:dyDescent="0.25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f t="shared" si="530"/>
        <v>42411.749305555553</v>
      </c>
      <c r="K3724">
        <v>1452614847</v>
      </c>
      <c r="L3724" s="14">
        <f t="shared" si="522"/>
        <v>42381.463506944441</v>
      </c>
      <c r="M3724" s="13">
        <f t="shared" si="523"/>
        <v>2016</v>
      </c>
      <c r="N3724" t="b">
        <v>0</v>
      </c>
      <c r="O3724">
        <v>35</v>
      </c>
      <c r="P3724" t="b">
        <v>1</v>
      </c>
      <c r="Q3724" t="s">
        <v>8270</v>
      </c>
      <c r="R3724" s="6">
        <f t="shared" si="524"/>
        <v>0.112</v>
      </c>
      <c r="S3724" s="10">
        <f t="shared" si="525"/>
        <v>47.657142857142858</v>
      </c>
      <c r="T3724" t="str">
        <f t="shared" si="526"/>
        <v>theater/</v>
      </c>
      <c r="U3724" t="str">
        <f t="shared" si="527"/>
        <v>plays</v>
      </c>
      <c r="V3724">
        <f t="shared" si="528"/>
        <v>8</v>
      </c>
      <c r="W3724">
        <f t="shared" si="529"/>
        <v>13</v>
      </c>
    </row>
    <row r="3725" spans="1:23" ht="30" x14ac:dyDescent="0.25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f t="shared" si="530"/>
        <v>41973.586365740739</v>
      </c>
      <c r="K3725">
        <v>1414778662</v>
      </c>
      <c r="L3725" s="14">
        <f t="shared" si="522"/>
        <v>41943.544699074067</v>
      </c>
      <c r="M3725" s="13">
        <f t="shared" si="523"/>
        <v>2014</v>
      </c>
      <c r="N3725" t="b">
        <v>0</v>
      </c>
      <c r="O3725">
        <v>63</v>
      </c>
      <c r="P3725" t="b">
        <v>1</v>
      </c>
      <c r="Q3725" t="s">
        <v>8270</v>
      </c>
      <c r="R3725" s="6">
        <f t="shared" si="524"/>
        <v>2.0444444444444446E-2</v>
      </c>
      <c r="S3725" s="10">
        <f t="shared" si="525"/>
        <v>72.888888888888886</v>
      </c>
      <c r="T3725" t="str">
        <f t="shared" si="526"/>
        <v>theater/</v>
      </c>
      <c r="U3725" t="str">
        <f t="shared" si="527"/>
        <v>plays</v>
      </c>
      <c r="V3725">
        <f t="shared" si="528"/>
        <v>8</v>
      </c>
      <c r="W3725">
        <f t="shared" si="529"/>
        <v>13</v>
      </c>
    </row>
    <row r="3726" spans="1:23" ht="45" x14ac:dyDescent="0.25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f t="shared" si="530"/>
        <v>42494.749999999993</v>
      </c>
      <c r="K3726">
        <v>1459856860</v>
      </c>
      <c r="L3726" s="14">
        <f t="shared" si="522"/>
        <v>42465.283101851848</v>
      </c>
      <c r="M3726" s="13">
        <f t="shared" si="523"/>
        <v>2016</v>
      </c>
      <c r="N3726" t="b">
        <v>0</v>
      </c>
      <c r="O3726">
        <v>89</v>
      </c>
      <c r="P3726" t="b">
        <v>1</v>
      </c>
      <c r="Q3726" t="s">
        <v>8270</v>
      </c>
      <c r="R3726" s="6">
        <f t="shared" si="524"/>
        <v>2.5476744186046552E-2</v>
      </c>
      <c r="S3726" s="10">
        <f t="shared" si="525"/>
        <v>49.545505617977533</v>
      </c>
      <c r="T3726" t="str">
        <f t="shared" si="526"/>
        <v>theater/</v>
      </c>
      <c r="U3726" t="str">
        <f t="shared" si="527"/>
        <v>plays</v>
      </c>
      <c r="V3726">
        <f t="shared" si="528"/>
        <v>8</v>
      </c>
      <c r="W3726">
        <f t="shared" si="529"/>
        <v>13</v>
      </c>
    </row>
    <row r="3727" spans="1:23" ht="45" x14ac:dyDescent="0.25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f t="shared" si="530"/>
        <v>42418.687499999993</v>
      </c>
      <c r="K3727">
        <v>1454366467</v>
      </c>
      <c r="L3727" s="14">
        <f t="shared" si="522"/>
        <v>42401.736886574072</v>
      </c>
      <c r="M3727" s="13">
        <f t="shared" si="523"/>
        <v>2016</v>
      </c>
      <c r="N3727" t="b">
        <v>0</v>
      </c>
      <c r="O3727">
        <v>15</v>
      </c>
      <c r="P3727" t="b">
        <v>1</v>
      </c>
      <c r="Q3727" t="s">
        <v>8270</v>
      </c>
      <c r="R3727" s="6">
        <f t="shared" si="524"/>
        <v>0.27</v>
      </c>
      <c r="S3727" s="10">
        <f t="shared" si="525"/>
        <v>25.4</v>
      </c>
      <c r="T3727" t="str">
        <f t="shared" si="526"/>
        <v>theater/</v>
      </c>
      <c r="U3727" t="str">
        <f t="shared" si="527"/>
        <v>plays</v>
      </c>
      <c r="V3727">
        <f t="shared" si="528"/>
        <v>8</v>
      </c>
      <c r="W3727">
        <f t="shared" si="529"/>
        <v>13</v>
      </c>
    </row>
    <row r="3728" spans="1:23" ht="45" x14ac:dyDescent="0.25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f t="shared" si="530"/>
        <v>42489.666666666664</v>
      </c>
      <c r="K3728">
        <v>1459567371</v>
      </c>
      <c r="L3728" s="14">
        <f t="shared" si="522"/>
        <v>42461.932534722218</v>
      </c>
      <c r="M3728" s="13">
        <f t="shared" si="523"/>
        <v>2016</v>
      </c>
      <c r="N3728" t="b">
        <v>0</v>
      </c>
      <c r="O3728">
        <v>46</v>
      </c>
      <c r="P3728" t="b">
        <v>1</v>
      </c>
      <c r="Q3728" t="s">
        <v>8270</v>
      </c>
      <c r="R3728" s="6">
        <f t="shared" si="524"/>
        <v>2.3870588235294119</v>
      </c>
      <c r="S3728" s="10">
        <f t="shared" si="525"/>
        <v>62.586956521739133</v>
      </c>
      <c r="T3728" t="str">
        <f t="shared" si="526"/>
        <v>theater/</v>
      </c>
      <c r="U3728" t="str">
        <f t="shared" si="527"/>
        <v>plays</v>
      </c>
      <c r="V3728">
        <f t="shared" si="528"/>
        <v>8</v>
      </c>
      <c r="W3728">
        <f t="shared" si="529"/>
        <v>13</v>
      </c>
    </row>
    <row r="3729" spans="1:23" ht="45" x14ac:dyDescent="0.25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f t="shared" si="530"/>
        <v>42662.996527777774</v>
      </c>
      <c r="K3729">
        <v>1474273294</v>
      </c>
      <c r="L3729" s="14">
        <f t="shared" si="522"/>
        <v>42632.139976851853</v>
      </c>
      <c r="M3729" s="13">
        <f t="shared" si="523"/>
        <v>2016</v>
      </c>
      <c r="N3729" t="b">
        <v>0</v>
      </c>
      <c r="O3729">
        <v>33</v>
      </c>
      <c r="P3729" t="b">
        <v>1</v>
      </c>
      <c r="Q3729" t="s">
        <v>8270</v>
      </c>
      <c r="R3729" s="6">
        <f t="shared" si="524"/>
        <v>7.4999999999999997E-3</v>
      </c>
      <c r="S3729" s="10">
        <f t="shared" si="525"/>
        <v>61.060606060606062</v>
      </c>
      <c r="T3729" t="str">
        <f t="shared" si="526"/>
        <v>theater/</v>
      </c>
      <c r="U3729" t="str">
        <f t="shared" si="527"/>
        <v>plays</v>
      </c>
      <c r="V3729">
        <f t="shared" si="528"/>
        <v>8</v>
      </c>
      <c r="W3729">
        <f t="shared" si="529"/>
        <v>13</v>
      </c>
    </row>
    <row r="3730" spans="1:23" ht="30" x14ac:dyDescent="0.25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f t="shared" si="530"/>
        <v>42234.962685185186</v>
      </c>
      <c r="K3730">
        <v>1437365176</v>
      </c>
      <c r="L3730" s="14">
        <f t="shared" si="522"/>
        <v>42204.962685185186</v>
      </c>
      <c r="M3730" s="13">
        <f t="shared" si="523"/>
        <v>2015</v>
      </c>
      <c r="N3730" t="b">
        <v>0</v>
      </c>
      <c r="O3730">
        <v>31</v>
      </c>
      <c r="P3730" t="b">
        <v>0</v>
      </c>
      <c r="Q3730" t="s">
        <v>8270</v>
      </c>
      <c r="R3730" s="6">
        <f t="shared" si="524"/>
        <v>-0.90690000000000004</v>
      </c>
      <c r="S3730" s="10">
        <f t="shared" si="525"/>
        <v>60.064516129032256</v>
      </c>
      <c r="T3730" t="str">
        <f t="shared" si="526"/>
        <v>theater/</v>
      </c>
      <c r="U3730" t="str">
        <f t="shared" si="527"/>
        <v>plays</v>
      </c>
      <c r="V3730">
        <f t="shared" si="528"/>
        <v>8</v>
      </c>
      <c r="W3730">
        <f t="shared" si="529"/>
        <v>13</v>
      </c>
    </row>
    <row r="3731" spans="1:23" ht="45" x14ac:dyDescent="0.25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f t="shared" si="530"/>
        <v>42085.954999999994</v>
      </c>
      <c r="K3731">
        <v>1423198512</v>
      </c>
      <c r="L3731" s="14">
        <f t="shared" si="522"/>
        <v>42040.996666666666</v>
      </c>
      <c r="M3731" s="13">
        <f t="shared" si="523"/>
        <v>2015</v>
      </c>
      <c r="N3731" t="b">
        <v>0</v>
      </c>
      <c r="O3731">
        <v>5</v>
      </c>
      <c r="P3731" t="b">
        <v>0</v>
      </c>
      <c r="Q3731" t="s">
        <v>8270</v>
      </c>
      <c r="R3731" s="6">
        <f t="shared" si="524"/>
        <v>-0.92759999999999998</v>
      </c>
      <c r="S3731" s="10">
        <f t="shared" si="525"/>
        <v>72.400000000000006</v>
      </c>
      <c r="T3731" t="str">
        <f t="shared" si="526"/>
        <v>theater/</v>
      </c>
      <c r="U3731" t="str">
        <f t="shared" si="527"/>
        <v>plays</v>
      </c>
      <c r="V3731">
        <f t="shared" si="528"/>
        <v>8</v>
      </c>
      <c r="W3731">
        <f t="shared" si="529"/>
        <v>13</v>
      </c>
    </row>
    <row r="3732" spans="1:23" ht="45" x14ac:dyDescent="0.25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f t="shared" si="530"/>
        <v>42233.46943287037</v>
      </c>
      <c r="K3732">
        <v>1437236159</v>
      </c>
      <c r="L3732" s="14">
        <f t="shared" si="522"/>
        <v>42203.46943287037</v>
      </c>
      <c r="M3732" s="13">
        <f t="shared" si="523"/>
        <v>2015</v>
      </c>
      <c r="N3732" t="b">
        <v>0</v>
      </c>
      <c r="O3732">
        <v>1</v>
      </c>
      <c r="P3732" t="b">
        <v>0</v>
      </c>
      <c r="Q3732" t="s">
        <v>8270</v>
      </c>
      <c r="R3732" s="6">
        <f t="shared" si="524"/>
        <v>-0.9</v>
      </c>
      <c r="S3732" s="10">
        <f t="shared" si="525"/>
        <v>100</v>
      </c>
      <c r="T3732" t="str">
        <f t="shared" si="526"/>
        <v>theater/</v>
      </c>
      <c r="U3732" t="str">
        <f t="shared" si="527"/>
        <v>plays</v>
      </c>
      <c r="V3732">
        <f t="shared" si="528"/>
        <v>8</v>
      </c>
      <c r="W3732">
        <f t="shared" si="529"/>
        <v>13</v>
      </c>
    </row>
    <row r="3733" spans="1:23" ht="45" x14ac:dyDescent="0.25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f t="shared" si="530"/>
        <v>42013.932638888888</v>
      </c>
      <c r="K3733">
        <v>1418234646</v>
      </c>
      <c r="L3733" s="14">
        <f t="shared" si="522"/>
        <v>41983.544513888883</v>
      </c>
      <c r="M3733" s="13">
        <f t="shared" si="523"/>
        <v>2014</v>
      </c>
      <c r="N3733" t="b">
        <v>0</v>
      </c>
      <c r="O3733">
        <v>12</v>
      </c>
      <c r="P3733" t="b">
        <v>0</v>
      </c>
      <c r="Q3733" t="s">
        <v>8270</v>
      </c>
      <c r="R3733" s="6">
        <f t="shared" si="524"/>
        <v>-0.88727272727272732</v>
      </c>
      <c r="S3733" s="10">
        <f t="shared" si="525"/>
        <v>51.666666666666664</v>
      </c>
      <c r="T3733" t="str">
        <f t="shared" si="526"/>
        <v>theater/</v>
      </c>
      <c r="U3733" t="str">
        <f t="shared" si="527"/>
        <v>plays</v>
      </c>
      <c r="V3733">
        <f t="shared" si="528"/>
        <v>8</v>
      </c>
      <c r="W3733">
        <f t="shared" si="529"/>
        <v>13</v>
      </c>
    </row>
    <row r="3734" spans="1:23" ht="30" x14ac:dyDescent="0.25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f t="shared" si="530"/>
        <v>42028.291666666664</v>
      </c>
      <c r="K3734">
        <v>1416932133</v>
      </c>
      <c r="L3734" s="14">
        <f t="shared" si="522"/>
        <v>41968.469131944446</v>
      </c>
      <c r="M3734" s="13">
        <f t="shared" si="523"/>
        <v>2014</v>
      </c>
      <c r="N3734" t="b">
        <v>0</v>
      </c>
      <c r="O3734">
        <v>4</v>
      </c>
      <c r="P3734" t="b">
        <v>0</v>
      </c>
      <c r="Q3734" t="s">
        <v>8270</v>
      </c>
      <c r="R3734" s="6">
        <f t="shared" si="524"/>
        <v>-0.84588235294117642</v>
      </c>
      <c r="S3734" s="10">
        <f t="shared" si="525"/>
        <v>32.75</v>
      </c>
      <c r="T3734" t="str">
        <f t="shared" si="526"/>
        <v>theater/</v>
      </c>
      <c r="U3734" t="str">
        <f t="shared" si="527"/>
        <v>plays</v>
      </c>
      <c r="V3734">
        <f t="shared" si="528"/>
        <v>8</v>
      </c>
      <c r="W3734">
        <f t="shared" si="529"/>
        <v>13</v>
      </c>
    </row>
    <row r="3735" spans="1:23" ht="30" x14ac:dyDescent="0.25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f t="shared" si="530"/>
        <v>42112.729166666664</v>
      </c>
      <c r="K3735">
        <v>1428539708</v>
      </c>
      <c r="L3735" s="14">
        <f t="shared" si="522"/>
        <v>42102.816064814811</v>
      </c>
      <c r="M3735" s="13">
        <f t="shared" si="523"/>
        <v>2015</v>
      </c>
      <c r="N3735" t="b">
        <v>0</v>
      </c>
      <c r="O3735">
        <v>0</v>
      </c>
      <c r="P3735" t="b">
        <v>0</v>
      </c>
      <c r="Q3735" t="s">
        <v>8270</v>
      </c>
      <c r="R3735" s="6">
        <f t="shared" si="524"/>
        <v>-1</v>
      </c>
      <c r="S3735" s="10" t="e">
        <f t="shared" si="525"/>
        <v>#DIV/0!</v>
      </c>
      <c r="T3735" t="str">
        <f t="shared" si="526"/>
        <v>theater/</v>
      </c>
      <c r="U3735" t="str">
        <f t="shared" si="527"/>
        <v>plays</v>
      </c>
      <c r="V3735">
        <f t="shared" si="528"/>
        <v>8</v>
      </c>
      <c r="W3735">
        <f t="shared" si="529"/>
        <v>13</v>
      </c>
    </row>
    <row r="3736" spans="1:23" ht="45" x14ac:dyDescent="0.25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f t="shared" si="530"/>
        <v>42149.693240740737</v>
      </c>
      <c r="K3736">
        <v>1427405896</v>
      </c>
      <c r="L3736" s="14">
        <f t="shared" si="522"/>
        <v>42089.693240740737</v>
      </c>
      <c r="M3736" s="13">
        <f t="shared" si="523"/>
        <v>2015</v>
      </c>
      <c r="N3736" t="b">
        <v>0</v>
      </c>
      <c r="O3736">
        <v>7</v>
      </c>
      <c r="P3736" t="b">
        <v>0</v>
      </c>
      <c r="Q3736" t="s">
        <v>8270</v>
      </c>
      <c r="R3736" s="6">
        <f t="shared" si="524"/>
        <v>-0.71533333333333338</v>
      </c>
      <c r="S3736" s="10">
        <f t="shared" si="525"/>
        <v>61</v>
      </c>
      <c r="T3736" t="str">
        <f t="shared" si="526"/>
        <v>theater/</v>
      </c>
      <c r="U3736" t="str">
        <f t="shared" si="527"/>
        <v>plays</v>
      </c>
      <c r="V3736">
        <f t="shared" si="528"/>
        <v>8</v>
      </c>
      <c r="W3736">
        <f t="shared" si="529"/>
        <v>13</v>
      </c>
    </row>
    <row r="3737" spans="1:23" ht="30" x14ac:dyDescent="0.25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f t="shared" si="530"/>
        <v>42152.484826388885</v>
      </c>
      <c r="K3737">
        <v>1430239089</v>
      </c>
      <c r="L3737" s="14">
        <f t="shared" si="522"/>
        <v>42122.484826388885</v>
      </c>
      <c r="M3737" s="13">
        <f t="shared" si="523"/>
        <v>2015</v>
      </c>
      <c r="N3737" t="b">
        <v>0</v>
      </c>
      <c r="O3737">
        <v>2</v>
      </c>
      <c r="P3737" t="b">
        <v>0</v>
      </c>
      <c r="Q3737" t="s">
        <v>8270</v>
      </c>
      <c r="R3737" s="6">
        <f t="shared" si="524"/>
        <v>-0.8666666666666667</v>
      </c>
      <c r="S3737" s="10">
        <f t="shared" si="525"/>
        <v>10</v>
      </c>
      <c r="T3737" t="str">
        <f t="shared" si="526"/>
        <v>theater/</v>
      </c>
      <c r="U3737" t="str">
        <f t="shared" si="527"/>
        <v>plays</v>
      </c>
      <c r="V3737">
        <f t="shared" si="528"/>
        <v>8</v>
      </c>
      <c r="W3737">
        <f t="shared" si="529"/>
        <v>13</v>
      </c>
    </row>
    <row r="3738" spans="1:23" ht="45" x14ac:dyDescent="0.25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f t="shared" si="530"/>
        <v>42086.541666666664</v>
      </c>
      <c r="K3738">
        <v>1423847093</v>
      </c>
      <c r="L3738" s="14">
        <f t="shared" si="522"/>
        <v>42048.503391203696</v>
      </c>
      <c r="M3738" s="13">
        <f t="shared" si="523"/>
        <v>2015</v>
      </c>
      <c r="N3738" t="b">
        <v>0</v>
      </c>
      <c r="O3738">
        <v>1</v>
      </c>
      <c r="P3738" t="b">
        <v>0</v>
      </c>
      <c r="Q3738" t="s">
        <v>8270</v>
      </c>
      <c r="R3738" s="6">
        <f t="shared" si="524"/>
        <v>-0.99333333333333329</v>
      </c>
      <c r="S3738" s="10">
        <f t="shared" si="525"/>
        <v>10</v>
      </c>
      <c r="T3738" t="str">
        <f t="shared" si="526"/>
        <v>theater/</v>
      </c>
      <c r="U3738" t="str">
        <f t="shared" si="527"/>
        <v>plays</v>
      </c>
      <c r="V3738">
        <f t="shared" si="528"/>
        <v>8</v>
      </c>
      <c r="W3738">
        <f t="shared" si="529"/>
        <v>13</v>
      </c>
    </row>
    <row r="3739" spans="1:23" ht="30" x14ac:dyDescent="0.25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f t="shared" si="530"/>
        <v>42320.082638888889</v>
      </c>
      <c r="K3739">
        <v>1445358903</v>
      </c>
      <c r="L3739" s="14">
        <f t="shared" si="522"/>
        <v>42297.482673611106</v>
      </c>
      <c r="M3739" s="13">
        <f t="shared" si="523"/>
        <v>2015</v>
      </c>
      <c r="N3739" t="b">
        <v>0</v>
      </c>
      <c r="O3739">
        <v>4</v>
      </c>
      <c r="P3739" t="b">
        <v>0</v>
      </c>
      <c r="Q3739" t="s">
        <v>8270</v>
      </c>
      <c r="R3739" s="6">
        <f t="shared" si="524"/>
        <v>-0.7857142857142857</v>
      </c>
      <c r="S3739" s="10">
        <f t="shared" si="525"/>
        <v>37.5</v>
      </c>
      <c r="T3739" t="str">
        <f t="shared" si="526"/>
        <v>theater/</v>
      </c>
      <c r="U3739" t="str">
        <f t="shared" si="527"/>
        <v>plays</v>
      </c>
      <c r="V3739">
        <f t="shared" si="528"/>
        <v>8</v>
      </c>
      <c r="W3739">
        <f t="shared" si="529"/>
        <v>13</v>
      </c>
    </row>
    <row r="3740" spans="1:23" ht="30" x14ac:dyDescent="0.25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f t="shared" si="530"/>
        <v>41835.708333333328</v>
      </c>
      <c r="K3740">
        <v>1403562705</v>
      </c>
      <c r="L3740" s="14">
        <f t="shared" si="522"/>
        <v>41813.730381944442</v>
      </c>
      <c r="M3740" s="13">
        <f t="shared" si="523"/>
        <v>2014</v>
      </c>
      <c r="N3740" t="b">
        <v>0</v>
      </c>
      <c r="O3740">
        <v>6</v>
      </c>
      <c r="P3740" t="b">
        <v>0</v>
      </c>
      <c r="Q3740" t="s">
        <v>8270</v>
      </c>
      <c r="R3740" s="6">
        <f t="shared" si="524"/>
        <v>-0.82</v>
      </c>
      <c r="S3740" s="10">
        <f t="shared" si="525"/>
        <v>45</v>
      </c>
      <c r="T3740" t="str">
        <f t="shared" si="526"/>
        <v>theater/</v>
      </c>
      <c r="U3740" t="str">
        <f t="shared" si="527"/>
        <v>plays</v>
      </c>
      <c r="V3740">
        <f t="shared" si="528"/>
        <v>8</v>
      </c>
      <c r="W3740">
        <f t="shared" si="529"/>
        <v>13</v>
      </c>
    </row>
    <row r="3741" spans="1:23" ht="45" x14ac:dyDescent="0.25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f t="shared" si="530"/>
        <v>42568.241527777776</v>
      </c>
      <c r="K3741">
        <v>1467024468</v>
      </c>
      <c r="L3741" s="14">
        <f t="shared" si="522"/>
        <v>42548.241527777776</v>
      </c>
      <c r="M3741" s="13">
        <f t="shared" si="523"/>
        <v>2016</v>
      </c>
      <c r="N3741" t="b">
        <v>0</v>
      </c>
      <c r="O3741">
        <v>8</v>
      </c>
      <c r="P3741" t="b">
        <v>0</v>
      </c>
      <c r="Q3741" t="s">
        <v>8270</v>
      </c>
      <c r="R3741" s="6">
        <f t="shared" si="524"/>
        <v>-0.79874999999999996</v>
      </c>
      <c r="S3741" s="10">
        <f t="shared" si="525"/>
        <v>100.625</v>
      </c>
      <c r="T3741" t="str">
        <f t="shared" si="526"/>
        <v>theater/</v>
      </c>
      <c r="U3741" t="str">
        <f t="shared" si="527"/>
        <v>plays</v>
      </c>
      <c r="V3741">
        <f t="shared" si="528"/>
        <v>8</v>
      </c>
      <c r="W3741">
        <f t="shared" si="529"/>
        <v>13</v>
      </c>
    </row>
    <row r="3742" spans="1:23" ht="45" x14ac:dyDescent="0.25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f t="shared" si="530"/>
        <v>41862.870810185181</v>
      </c>
      <c r="K3742">
        <v>1405217355</v>
      </c>
      <c r="L3742" s="14">
        <f t="shared" si="522"/>
        <v>41832.881423611107</v>
      </c>
      <c r="M3742" s="13">
        <f t="shared" si="523"/>
        <v>2014</v>
      </c>
      <c r="N3742" t="b">
        <v>0</v>
      </c>
      <c r="O3742">
        <v>14</v>
      </c>
      <c r="P3742" t="b">
        <v>0</v>
      </c>
      <c r="Q3742" t="s">
        <v>8270</v>
      </c>
      <c r="R3742" s="6">
        <f t="shared" si="524"/>
        <v>-0.82099999999999995</v>
      </c>
      <c r="S3742" s="10">
        <f t="shared" si="525"/>
        <v>25.571428571428573</v>
      </c>
      <c r="T3742" t="str">
        <f t="shared" si="526"/>
        <v>theater/</v>
      </c>
      <c r="U3742" t="str">
        <f t="shared" si="527"/>
        <v>plays</v>
      </c>
      <c r="V3742">
        <f t="shared" si="528"/>
        <v>8</v>
      </c>
      <c r="W3742">
        <f t="shared" si="529"/>
        <v>13</v>
      </c>
    </row>
    <row r="3743" spans="1:23" ht="45" x14ac:dyDescent="0.25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f t="shared" si="530"/>
        <v>42355.712384259255</v>
      </c>
      <c r="K3743">
        <v>1447797950</v>
      </c>
      <c r="L3743" s="14">
        <f t="shared" si="522"/>
        <v>42325.712384259255</v>
      </c>
      <c r="M3743" s="13">
        <f t="shared" si="523"/>
        <v>2015</v>
      </c>
      <c r="N3743" t="b">
        <v>0</v>
      </c>
      <c r="O3743">
        <v>0</v>
      </c>
      <c r="P3743" t="b">
        <v>0</v>
      </c>
      <c r="Q3743" t="s">
        <v>8270</v>
      </c>
      <c r="R3743" s="6">
        <f t="shared" si="524"/>
        <v>-1</v>
      </c>
      <c r="S3743" s="10" t="e">
        <f t="shared" si="525"/>
        <v>#DIV/0!</v>
      </c>
      <c r="T3743" t="str">
        <f t="shared" si="526"/>
        <v>theater/</v>
      </c>
      <c r="U3743" t="str">
        <f t="shared" si="527"/>
        <v>plays</v>
      </c>
      <c r="V3743">
        <f t="shared" si="528"/>
        <v>8</v>
      </c>
      <c r="W3743">
        <f t="shared" si="529"/>
        <v>13</v>
      </c>
    </row>
    <row r="3744" spans="1:23" ht="45" x14ac:dyDescent="0.25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f t="shared" si="530"/>
        <v>41888.006296296291</v>
      </c>
      <c r="K3744">
        <v>1407388144</v>
      </c>
      <c r="L3744" s="14">
        <f t="shared" si="522"/>
        <v>41858.006296296291</v>
      </c>
      <c r="M3744" s="13">
        <f t="shared" si="523"/>
        <v>2014</v>
      </c>
      <c r="N3744" t="b">
        <v>0</v>
      </c>
      <c r="O3744">
        <v>4</v>
      </c>
      <c r="P3744" t="b">
        <v>0</v>
      </c>
      <c r="Q3744" t="s">
        <v>8270</v>
      </c>
      <c r="R3744" s="6">
        <f t="shared" si="524"/>
        <v>-0.98</v>
      </c>
      <c r="S3744" s="10">
        <f t="shared" si="525"/>
        <v>25</v>
      </c>
      <c r="T3744" t="str">
        <f t="shared" si="526"/>
        <v>theater/</v>
      </c>
      <c r="U3744" t="str">
        <f t="shared" si="527"/>
        <v>plays</v>
      </c>
      <c r="V3744">
        <f t="shared" si="528"/>
        <v>8</v>
      </c>
      <c r="W3744">
        <f t="shared" si="529"/>
        <v>13</v>
      </c>
    </row>
    <row r="3745" spans="1:23" ht="30" x14ac:dyDescent="0.25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f t="shared" si="530"/>
        <v>41823.501898148148</v>
      </c>
      <c r="K3745">
        <v>1401814964</v>
      </c>
      <c r="L3745" s="14">
        <f t="shared" si="522"/>
        <v>41793.501898148148</v>
      </c>
      <c r="M3745" s="13">
        <f t="shared" si="523"/>
        <v>2014</v>
      </c>
      <c r="N3745" t="b">
        <v>0</v>
      </c>
      <c r="O3745">
        <v>0</v>
      </c>
      <c r="P3745" t="b">
        <v>0</v>
      </c>
      <c r="Q3745" t="s">
        <v>8270</v>
      </c>
      <c r="R3745" s="6">
        <f t="shared" si="524"/>
        <v>-1</v>
      </c>
      <c r="S3745" s="10" t="e">
        <f t="shared" si="525"/>
        <v>#DIV/0!</v>
      </c>
      <c r="T3745" t="str">
        <f t="shared" si="526"/>
        <v>theater/</v>
      </c>
      <c r="U3745" t="str">
        <f t="shared" si="527"/>
        <v>plays</v>
      </c>
      <c r="V3745">
        <f t="shared" si="528"/>
        <v>8</v>
      </c>
      <c r="W3745">
        <f t="shared" si="529"/>
        <v>13</v>
      </c>
    </row>
    <row r="3746" spans="1:23" ht="45" x14ac:dyDescent="0.25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f t="shared" si="530"/>
        <v>41824.957638888889</v>
      </c>
      <c r="K3746">
        <v>1401823952</v>
      </c>
      <c r="L3746" s="14">
        <f t="shared" si="522"/>
        <v>41793.605925925927</v>
      </c>
      <c r="M3746" s="13">
        <f t="shared" si="523"/>
        <v>2014</v>
      </c>
      <c r="N3746" t="b">
        <v>0</v>
      </c>
      <c r="O3746">
        <v>0</v>
      </c>
      <c r="P3746" t="b">
        <v>0</v>
      </c>
      <c r="Q3746" t="s">
        <v>8270</v>
      </c>
      <c r="R3746" s="6">
        <f t="shared" si="524"/>
        <v>-1</v>
      </c>
      <c r="S3746" s="10" t="e">
        <f t="shared" si="525"/>
        <v>#DIV/0!</v>
      </c>
      <c r="T3746" t="str">
        <f t="shared" si="526"/>
        <v>theater/</v>
      </c>
      <c r="U3746" t="str">
        <f t="shared" si="527"/>
        <v>plays</v>
      </c>
      <c r="V3746">
        <f t="shared" si="528"/>
        <v>8</v>
      </c>
      <c r="W3746">
        <f t="shared" si="529"/>
        <v>13</v>
      </c>
    </row>
    <row r="3747" spans="1:23" ht="30" x14ac:dyDescent="0.25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f t="shared" si="530"/>
        <v>41861.489606481475</v>
      </c>
      <c r="K3747">
        <v>1405097102</v>
      </c>
      <c r="L3747" s="14">
        <f t="shared" si="522"/>
        <v>41831.489606481475</v>
      </c>
      <c r="M3747" s="13">
        <f t="shared" si="523"/>
        <v>2014</v>
      </c>
      <c r="N3747" t="b">
        <v>0</v>
      </c>
      <c r="O3747">
        <v>1</v>
      </c>
      <c r="P3747" t="b">
        <v>0</v>
      </c>
      <c r="Q3747" t="s">
        <v>8270</v>
      </c>
      <c r="R3747" s="6">
        <f t="shared" si="524"/>
        <v>-0.9</v>
      </c>
      <c r="S3747" s="10">
        <f t="shared" si="525"/>
        <v>10</v>
      </c>
      <c r="T3747" t="str">
        <f t="shared" si="526"/>
        <v>theater/</v>
      </c>
      <c r="U3747" t="str">
        <f t="shared" si="527"/>
        <v>plays</v>
      </c>
      <c r="V3747">
        <f t="shared" si="528"/>
        <v>8</v>
      </c>
      <c r="W3747">
        <f t="shared" si="529"/>
        <v>13</v>
      </c>
    </row>
    <row r="3748" spans="1:23" x14ac:dyDescent="0.25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f t="shared" si="530"/>
        <v>42651.18100694444</v>
      </c>
      <c r="K3748">
        <v>1473326439</v>
      </c>
      <c r="L3748" s="14">
        <f t="shared" si="522"/>
        <v>42621.18100694444</v>
      </c>
      <c r="M3748" s="13">
        <f t="shared" si="523"/>
        <v>2016</v>
      </c>
      <c r="N3748" t="b">
        <v>0</v>
      </c>
      <c r="O3748">
        <v>1</v>
      </c>
      <c r="P3748" t="b">
        <v>0</v>
      </c>
      <c r="Q3748" t="s">
        <v>8270</v>
      </c>
      <c r="R3748" s="6">
        <f t="shared" si="524"/>
        <v>-0.97623529411764709</v>
      </c>
      <c r="S3748" s="10">
        <f t="shared" si="525"/>
        <v>202</v>
      </c>
      <c r="T3748" t="str">
        <f t="shared" si="526"/>
        <v>theater/</v>
      </c>
      <c r="U3748" t="str">
        <f t="shared" si="527"/>
        <v>plays</v>
      </c>
      <c r="V3748">
        <f t="shared" si="528"/>
        <v>8</v>
      </c>
      <c r="W3748">
        <f t="shared" si="529"/>
        <v>13</v>
      </c>
    </row>
    <row r="3749" spans="1:23" ht="30" x14ac:dyDescent="0.25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f t="shared" si="530"/>
        <v>42190.749305555553</v>
      </c>
      <c r="K3749">
        <v>1433833896</v>
      </c>
      <c r="L3749" s="14">
        <f t="shared" si="522"/>
        <v>42164.091388888883</v>
      </c>
      <c r="M3749" s="13">
        <f t="shared" si="523"/>
        <v>2015</v>
      </c>
      <c r="N3749" t="b">
        <v>0</v>
      </c>
      <c r="O3749">
        <v>1</v>
      </c>
      <c r="P3749" t="b">
        <v>0</v>
      </c>
      <c r="Q3749" t="s">
        <v>8270</v>
      </c>
      <c r="R3749" s="6">
        <f t="shared" si="524"/>
        <v>-0.99</v>
      </c>
      <c r="S3749" s="10">
        <f t="shared" si="525"/>
        <v>25</v>
      </c>
      <c r="T3749" t="str">
        <f t="shared" si="526"/>
        <v>theater/</v>
      </c>
      <c r="U3749" t="str">
        <f t="shared" si="527"/>
        <v>plays</v>
      </c>
      <c r="V3749">
        <f t="shared" si="528"/>
        <v>8</v>
      </c>
      <c r="W3749">
        <f t="shared" si="529"/>
        <v>13</v>
      </c>
    </row>
    <row r="3750" spans="1:23" ht="45" x14ac:dyDescent="0.25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f t="shared" si="530"/>
        <v>42416.040972222218</v>
      </c>
      <c r="K3750">
        <v>1453827436</v>
      </c>
      <c r="L3750" s="14">
        <f t="shared" si="522"/>
        <v>42395.498101851852</v>
      </c>
      <c r="M3750" s="13">
        <f t="shared" si="523"/>
        <v>2016</v>
      </c>
      <c r="N3750" t="b">
        <v>0</v>
      </c>
      <c r="O3750">
        <v>52</v>
      </c>
      <c r="P3750" t="b">
        <v>1</v>
      </c>
      <c r="Q3750" t="s">
        <v>8304</v>
      </c>
      <c r="R3750" s="6">
        <f t="shared" si="524"/>
        <v>3.5200000000000002E-2</v>
      </c>
      <c r="S3750" s="10">
        <f t="shared" si="525"/>
        <v>99.538461538461533</v>
      </c>
      <c r="T3750" t="str">
        <f t="shared" si="526"/>
        <v>theater/</v>
      </c>
      <c r="U3750" t="str">
        <f t="shared" si="527"/>
        <v>musical</v>
      </c>
      <c r="V3750">
        <f t="shared" si="528"/>
        <v>8</v>
      </c>
      <c r="W3750">
        <f t="shared" si="529"/>
        <v>15</v>
      </c>
    </row>
    <row r="3751" spans="1:23" ht="45" x14ac:dyDescent="0.25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f t="shared" si="530"/>
        <v>42488.957638888889</v>
      </c>
      <c r="K3751">
        <v>1459220588</v>
      </c>
      <c r="L3751" s="14">
        <f t="shared" si="522"/>
        <v>42457.918842592589</v>
      </c>
      <c r="M3751" s="13">
        <f t="shared" si="523"/>
        <v>2016</v>
      </c>
      <c r="N3751" t="b">
        <v>0</v>
      </c>
      <c r="O3751">
        <v>7</v>
      </c>
      <c r="P3751" t="b">
        <v>1</v>
      </c>
      <c r="Q3751" t="s">
        <v>8304</v>
      </c>
      <c r="R3751" s="6">
        <f t="shared" si="524"/>
        <v>0.05</v>
      </c>
      <c r="S3751" s="10">
        <f t="shared" si="525"/>
        <v>75</v>
      </c>
      <c r="T3751" t="str">
        <f t="shared" si="526"/>
        <v>theater/</v>
      </c>
      <c r="U3751" t="str">
        <f t="shared" si="527"/>
        <v>musical</v>
      </c>
      <c r="V3751">
        <f t="shared" si="528"/>
        <v>8</v>
      </c>
      <c r="W3751">
        <f t="shared" si="529"/>
        <v>15</v>
      </c>
    </row>
    <row r="3752" spans="1:23" ht="90" x14ac:dyDescent="0.25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f t="shared" si="530"/>
        <v>42045.124305555553</v>
      </c>
      <c r="K3752">
        <v>1421105608</v>
      </c>
      <c r="L3752" s="14">
        <f t="shared" si="522"/>
        <v>42016.773240740738</v>
      </c>
      <c r="M3752" s="13">
        <f t="shared" si="523"/>
        <v>2015</v>
      </c>
      <c r="N3752" t="b">
        <v>0</v>
      </c>
      <c r="O3752">
        <v>28</v>
      </c>
      <c r="P3752" t="b">
        <v>1</v>
      </c>
      <c r="Q3752" t="s">
        <v>8304</v>
      </c>
      <c r="R3752" s="6">
        <f t="shared" si="524"/>
        <v>4.4999999999999997E-3</v>
      </c>
      <c r="S3752" s="10">
        <f t="shared" si="525"/>
        <v>215.25</v>
      </c>
      <c r="T3752" t="str">
        <f t="shared" si="526"/>
        <v>theater/</v>
      </c>
      <c r="U3752" t="str">
        <f t="shared" si="527"/>
        <v>musical</v>
      </c>
      <c r="V3752">
        <f t="shared" si="528"/>
        <v>8</v>
      </c>
      <c r="W3752">
        <f t="shared" si="529"/>
        <v>15</v>
      </c>
    </row>
    <row r="3753" spans="1:23" ht="45" x14ac:dyDescent="0.25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f t="shared" si="530"/>
        <v>42462.785567129627</v>
      </c>
      <c r="K3753">
        <v>1454460673</v>
      </c>
      <c r="L3753" s="14">
        <f t="shared" si="522"/>
        <v>42402.827233796292</v>
      </c>
      <c r="M3753" s="13">
        <f t="shared" si="523"/>
        <v>2016</v>
      </c>
      <c r="N3753" t="b">
        <v>0</v>
      </c>
      <c r="O3753">
        <v>11</v>
      </c>
      <c r="P3753" t="b">
        <v>1</v>
      </c>
      <c r="Q3753" t="s">
        <v>8304</v>
      </c>
      <c r="R3753" s="6">
        <f t="shared" si="524"/>
        <v>0.32600000000000001</v>
      </c>
      <c r="S3753" s="10">
        <f t="shared" si="525"/>
        <v>120.54545454545455</v>
      </c>
      <c r="T3753" t="str">
        <f t="shared" si="526"/>
        <v>theater/</v>
      </c>
      <c r="U3753" t="str">
        <f t="shared" si="527"/>
        <v>musical</v>
      </c>
      <c r="V3753">
        <f t="shared" si="528"/>
        <v>8</v>
      </c>
      <c r="W3753">
        <f t="shared" si="529"/>
        <v>15</v>
      </c>
    </row>
    <row r="3754" spans="1:23" ht="60" x14ac:dyDescent="0.25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f t="shared" si="530"/>
        <v>42659.666666666664</v>
      </c>
      <c r="K3754">
        <v>1473189335</v>
      </c>
      <c r="L3754" s="14">
        <f t="shared" si="522"/>
        <v>42619.594155092585</v>
      </c>
      <c r="M3754" s="13">
        <f t="shared" si="523"/>
        <v>2016</v>
      </c>
      <c r="N3754" t="b">
        <v>0</v>
      </c>
      <c r="O3754">
        <v>15</v>
      </c>
      <c r="P3754" t="b">
        <v>1</v>
      </c>
      <c r="Q3754" t="s">
        <v>8304</v>
      </c>
      <c r="R3754" s="6">
        <f t="shared" si="524"/>
        <v>0.13</v>
      </c>
      <c r="S3754" s="10">
        <f t="shared" si="525"/>
        <v>37.666666666666664</v>
      </c>
      <c r="T3754" t="str">
        <f t="shared" si="526"/>
        <v>theater/</v>
      </c>
      <c r="U3754" t="str">
        <f t="shared" si="527"/>
        <v>musical</v>
      </c>
      <c r="V3754">
        <f t="shared" si="528"/>
        <v>8</v>
      </c>
      <c r="W3754">
        <f t="shared" si="529"/>
        <v>15</v>
      </c>
    </row>
    <row r="3755" spans="1:23" ht="45" x14ac:dyDescent="0.25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f t="shared" si="530"/>
        <v>42157.791666666664</v>
      </c>
      <c r="K3755">
        <v>1430768800</v>
      </c>
      <c r="L3755" s="14">
        <f t="shared" si="522"/>
        <v>42128.615740740737</v>
      </c>
      <c r="M3755" s="13">
        <f t="shared" si="523"/>
        <v>2015</v>
      </c>
      <c r="N3755" t="b">
        <v>0</v>
      </c>
      <c r="O3755">
        <v>30</v>
      </c>
      <c r="P3755" t="b">
        <v>1</v>
      </c>
      <c r="Q3755" t="s">
        <v>8304</v>
      </c>
      <c r="R3755" s="6">
        <f t="shared" si="524"/>
        <v>3.3399999999999999E-2</v>
      </c>
      <c r="S3755" s="10">
        <f t="shared" si="525"/>
        <v>172.23333333333332</v>
      </c>
      <c r="T3755" t="str">
        <f t="shared" si="526"/>
        <v>theater/</v>
      </c>
      <c r="U3755" t="str">
        <f t="shared" si="527"/>
        <v>musical</v>
      </c>
      <c r="V3755">
        <f t="shared" si="528"/>
        <v>8</v>
      </c>
      <c r="W3755">
        <f t="shared" si="529"/>
        <v>15</v>
      </c>
    </row>
    <row r="3756" spans="1:23" ht="45" x14ac:dyDescent="0.25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f t="shared" si="530"/>
        <v>41845.999305555553</v>
      </c>
      <c r="K3756">
        <v>1403125737</v>
      </c>
      <c r="L3756" s="14">
        <f t="shared" si="522"/>
        <v>41808.67288194444</v>
      </c>
      <c r="M3756" s="13">
        <f t="shared" si="523"/>
        <v>2014</v>
      </c>
      <c r="N3756" t="b">
        <v>0</v>
      </c>
      <c r="O3756">
        <v>27</v>
      </c>
      <c r="P3756" t="b">
        <v>1</v>
      </c>
      <c r="Q3756" t="s">
        <v>8304</v>
      </c>
      <c r="R3756" s="6">
        <f t="shared" si="524"/>
        <v>0.2</v>
      </c>
      <c r="S3756" s="10">
        <f t="shared" si="525"/>
        <v>111.11111111111111</v>
      </c>
      <c r="T3756" t="str">
        <f t="shared" si="526"/>
        <v>theater/</v>
      </c>
      <c r="U3756" t="str">
        <f t="shared" si="527"/>
        <v>musical</v>
      </c>
      <c r="V3756">
        <f t="shared" si="528"/>
        <v>8</v>
      </c>
      <c r="W3756">
        <f t="shared" si="529"/>
        <v>15</v>
      </c>
    </row>
    <row r="3757" spans="1:23" ht="45" x14ac:dyDescent="0.25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f t="shared" si="530"/>
        <v>42475.658645833326</v>
      </c>
      <c r="K3757">
        <v>1458161307</v>
      </c>
      <c r="L3757" s="14">
        <f t="shared" si="522"/>
        <v>42445.658645833326</v>
      </c>
      <c r="M3757" s="13">
        <f t="shared" si="523"/>
        <v>2016</v>
      </c>
      <c r="N3757" t="b">
        <v>0</v>
      </c>
      <c r="O3757">
        <v>28</v>
      </c>
      <c r="P3757" t="b">
        <v>1</v>
      </c>
      <c r="Q3757" t="s">
        <v>8304</v>
      </c>
      <c r="R3757" s="6">
        <f t="shared" si="524"/>
        <v>0.29636363636363638</v>
      </c>
      <c r="S3757" s="10">
        <f t="shared" si="525"/>
        <v>25.464285714285715</v>
      </c>
      <c r="T3757" t="str">
        <f t="shared" si="526"/>
        <v>theater/</v>
      </c>
      <c r="U3757" t="str">
        <f t="shared" si="527"/>
        <v>musical</v>
      </c>
      <c r="V3757">
        <f t="shared" si="528"/>
        <v>8</v>
      </c>
      <c r="W3757">
        <f t="shared" si="529"/>
        <v>15</v>
      </c>
    </row>
    <row r="3758" spans="1:23" ht="45" x14ac:dyDescent="0.25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f t="shared" si="530"/>
        <v>41801.606458333328</v>
      </c>
      <c r="K3758">
        <v>1399923198</v>
      </c>
      <c r="L3758" s="14">
        <f t="shared" si="522"/>
        <v>41771.606458333328</v>
      </c>
      <c r="M3758" s="13">
        <f t="shared" si="523"/>
        <v>2014</v>
      </c>
      <c r="N3758" t="b">
        <v>0</v>
      </c>
      <c r="O3758">
        <v>17</v>
      </c>
      <c r="P3758" t="b">
        <v>1</v>
      </c>
      <c r="Q3758" t="s">
        <v>8304</v>
      </c>
      <c r="R3758" s="6">
        <f t="shared" si="524"/>
        <v>1.1111111111111112E-2</v>
      </c>
      <c r="S3758" s="10">
        <f t="shared" si="525"/>
        <v>267.64705882352939</v>
      </c>
      <c r="T3758" t="str">
        <f t="shared" si="526"/>
        <v>theater/</v>
      </c>
      <c r="U3758" t="str">
        <f t="shared" si="527"/>
        <v>musical</v>
      </c>
      <c r="V3758">
        <f t="shared" si="528"/>
        <v>8</v>
      </c>
      <c r="W3758">
        <f t="shared" si="529"/>
        <v>15</v>
      </c>
    </row>
    <row r="3759" spans="1:23" ht="45" x14ac:dyDescent="0.25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f t="shared" si="530"/>
        <v>41974.642534722218</v>
      </c>
      <c r="K3759">
        <v>1415737515</v>
      </c>
      <c r="L3759" s="14">
        <f t="shared" si="522"/>
        <v>41954.642534722218</v>
      </c>
      <c r="M3759" s="13">
        <f t="shared" si="523"/>
        <v>2014</v>
      </c>
      <c r="N3759" t="b">
        <v>0</v>
      </c>
      <c r="O3759">
        <v>50</v>
      </c>
      <c r="P3759" t="b">
        <v>1</v>
      </c>
      <c r="Q3759" t="s">
        <v>8304</v>
      </c>
      <c r="R3759" s="6">
        <f t="shared" si="524"/>
        <v>8.5142857142857145E-2</v>
      </c>
      <c r="S3759" s="10">
        <f t="shared" si="525"/>
        <v>75.959999999999994</v>
      </c>
      <c r="T3759" t="str">
        <f t="shared" si="526"/>
        <v>theater/</v>
      </c>
      <c r="U3759" t="str">
        <f t="shared" si="527"/>
        <v>musical</v>
      </c>
      <c r="V3759">
        <f t="shared" si="528"/>
        <v>8</v>
      </c>
      <c r="W3759">
        <f t="shared" si="529"/>
        <v>15</v>
      </c>
    </row>
    <row r="3760" spans="1:23" ht="30" x14ac:dyDescent="0.25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f t="shared" si="530"/>
        <v>41778</v>
      </c>
      <c r="K3760">
        <v>1397819938</v>
      </c>
      <c r="L3760" s="14">
        <f t="shared" si="522"/>
        <v>41747.263171296298</v>
      </c>
      <c r="M3760" s="13">
        <f t="shared" si="523"/>
        <v>2014</v>
      </c>
      <c r="N3760" t="b">
        <v>0</v>
      </c>
      <c r="O3760">
        <v>26</v>
      </c>
      <c r="P3760" t="b">
        <v>1</v>
      </c>
      <c r="Q3760" t="s">
        <v>8304</v>
      </c>
      <c r="R3760" s="6">
        <f t="shared" si="524"/>
        <v>2.3333333333333334E-2</v>
      </c>
      <c r="S3760" s="10">
        <f t="shared" si="525"/>
        <v>59.03846153846154</v>
      </c>
      <c r="T3760" t="str">
        <f t="shared" si="526"/>
        <v>theater/</v>
      </c>
      <c r="U3760" t="str">
        <f t="shared" si="527"/>
        <v>musical</v>
      </c>
      <c r="V3760">
        <f t="shared" si="528"/>
        <v>8</v>
      </c>
      <c r="W3760">
        <f t="shared" si="529"/>
        <v>15</v>
      </c>
    </row>
    <row r="3761" spans="1:23" ht="30" x14ac:dyDescent="0.25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f t="shared" si="530"/>
        <v>42241.899918981479</v>
      </c>
      <c r="K3761">
        <v>1435372553</v>
      </c>
      <c r="L3761" s="14">
        <f t="shared" si="522"/>
        <v>42181.899918981479</v>
      </c>
      <c r="M3761" s="13">
        <f t="shared" si="523"/>
        <v>2015</v>
      </c>
      <c r="N3761" t="b">
        <v>0</v>
      </c>
      <c r="O3761">
        <v>88</v>
      </c>
      <c r="P3761" t="b">
        <v>1</v>
      </c>
      <c r="Q3761" t="s">
        <v>8304</v>
      </c>
      <c r="R3761" s="6">
        <f t="shared" si="524"/>
        <v>0.1024425000000001</v>
      </c>
      <c r="S3761" s="10">
        <f t="shared" si="525"/>
        <v>50.111022727272733</v>
      </c>
      <c r="T3761" t="str">
        <f t="shared" si="526"/>
        <v>theater/</v>
      </c>
      <c r="U3761" t="str">
        <f t="shared" si="527"/>
        <v>musical</v>
      </c>
      <c r="V3761">
        <f t="shared" si="528"/>
        <v>8</v>
      </c>
      <c r="W3761">
        <f t="shared" si="529"/>
        <v>15</v>
      </c>
    </row>
    <row r="3762" spans="1:23" ht="45" x14ac:dyDescent="0.25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f t="shared" si="530"/>
        <v>41764.316967592589</v>
      </c>
      <c r="K3762">
        <v>1397133386</v>
      </c>
      <c r="L3762" s="14">
        <f t="shared" si="522"/>
        <v>41739.316967592589</v>
      </c>
      <c r="M3762" s="13">
        <f t="shared" si="523"/>
        <v>2014</v>
      </c>
      <c r="N3762" t="b">
        <v>0</v>
      </c>
      <c r="O3762">
        <v>91</v>
      </c>
      <c r="P3762" t="b">
        <v>1</v>
      </c>
      <c r="Q3762" t="s">
        <v>8304</v>
      </c>
      <c r="R3762" s="6">
        <f t="shared" si="524"/>
        <v>1.0154000000000087E-2</v>
      </c>
      <c r="S3762" s="10">
        <f t="shared" si="525"/>
        <v>55.502967032967035</v>
      </c>
      <c r="T3762" t="str">
        <f t="shared" si="526"/>
        <v>theater/</v>
      </c>
      <c r="U3762" t="str">
        <f t="shared" si="527"/>
        <v>musical</v>
      </c>
      <c r="V3762">
        <f t="shared" si="528"/>
        <v>8</v>
      </c>
      <c r="W3762">
        <f t="shared" si="529"/>
        <v>15</v>
      </c>
    </row>
    <row r="3763" spans="1:23" ht="45" x14ac:dyDescent="0.25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f t="shared" si="530"/>
        <v>42226.749999999993</v>
      </c>
      <c r="K3763">
        <v>1434625937</v>
      </c>
      <c r="L3763" s="14">
        <f t="shared" si="522"/>
        <v>42173.258530092593</v>
      </c>
      <c r="M3763" s="13">
        <f t="shared" si="523"/>
        <v>2015</v>
      </c>
      <c r="N3763" t="b">
        <v>0</v>
      </c>
      <c r="O3763">
        <v>3</v>
      </c>
      <c r="P3763" t="b">
        <v>1</v>
      </c>
      <c r="Q3763" t="s">
        <v>8304</v>
      </c>
      <c r="R3763" s="6">
        <f t="shared" si="524"/>
        <v>0</v>
      </c>
      <c r="S3763" s="10">
        <f t="shared" si="525"/>
        <v>166.66666666666666</v>
      </c>
      <c r="T3763" t="str">
        <f t="shared" si="526"/>
        <v>theater/</v>
      </c>
      <c r="U3763" t="str">
        <f t="shared" si="527"/>
        <v>musical</v>
      </c>
      <c r="V3763">
        <f t="shared" si="528"/>
        <v>8</v>
      </c>
      <c r="W3763">
        <f t="shared" si="529"/>
        <v>15</v>
      </c>
    </row>
    <row r="3764" spans="1:23" ht="45" x14ac:dyDescent="0.25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f t="shared" si="530"/>
        <v>42218.605196759258</v>
      </c>
      <c r="K3764">
        <v>1436383889</v>
      </c>
      <c r="L3764" s="14">
        <f t="shared" si="522"/>
        <v>42193.605196759258</v>
      </c>
      <c r="M3764" s="13">
        <f t="shared" si="523"/>
        <v>2015</v>
      </c>
      <c r="N3764" t="b">
        <v>0</v>
      </c>
      <c r="O3764">
        <v>28</v>
      </c>
      <c r="P3764" t="b">
        <v>1</v>
      </c>
      <c r="Q3764" t="s">
        <v>8304</v>
      </c>
      <c r="R3764" s="6">
        <f t="shared" si="524"/>
        <v>6.2399999999999997E-2</v>
      </c>
      <c r="S3764" s="10">
        <f t="shared" si="525"/>
        <v>47.428571428571431</v>
      </c>
      <c r="T3764" t="str">
        <f t="shared" si="526"/>
        <v>theater/</v>
      </c>
      <c r="U3764" t="str">
        <f t="shared" si="527"/>
        <v>musical</v>
      </c>
      <c r="V3764">
        <f t="shared" si="528"/>
        <v>8</v>
      </c>
      <c r="W3764">
        <f t="shared" si="529"/>
        <v>15</v>
      </c>
    </row>
    <row r="3765" spans="1:23" ht="30" x14ac:dyDescent="0.25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f t="shared" si="530"/>
        <v>42095.500300925924</v>
      </c>
      <c r="K3765">
        <v>1425319226</v>
      </c>
      <c r="L3765" s="14">
        <f t="shared" si="522"/>
        <v>42065.541967592588</v>
      </c>
      <c r="M3765" s="13">
        <f t="shared" si="523"/>
        <v>2015</v>
      </c>
      <c r="N3765" t="b">
        <v>0</v>
      </c>
      <c r="O3765">
        <v>77</v>
      </c>
      <c r="P3765" t="b">
        <v>1</v>
      </c>
      <c r="Q3765" t="s">
        <v>8304</v>
      </c>
      <c r="R3765" s="6">
        <f t="shared" si="524"/>
        <v>0</v>
      </c>
      <c r="S3765" s="10">
        <f t="shared" si="525"/>
        <v>64.935064935064929</v>
      </c>
      <c r="T3765" t="str">
        <f t="shared" si="526"/>
        <v>theater/</v>
      </c>
      <c r="U3765" t="str">
        <f t="shared" si="527"/>
        <v>musical</v>
      </c>
      <c r="V3765">
        <f t="shared" si="528"/>
        <v>8</v>
      </c>
      <c r="W3765">
        <f t="shared" si="529"/>
        <v>15</v>
      </c>
    </row>
    <row r="3766" spans="1:23" ht="45" x14ac:dyDescent="0.25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f t="shared" si="530"/>
        <v>42518.816666666666</v>
      </c>
      <c r="K3766">
        <v>1462824832</v>
      </c>
      <c r="L3766" s="14">
        <f t="shared" si="522"/>
        <v>42499.634629629632</v>
      </c>
      <c r="M3766" s="13">
        <f t="shared" si="523"/>
        <v>2016</v>
      </c>
      <c r="N3766" t="b">
        <v>0</v>
      </c>
      <c r="O3766">
        <v>27</v>
      </c>
      <c r="P3766" t="b">
        <v>1</v>
      </c>
      <c r="Q3766" t="s">
        <v>8304</v>
      </c>
      <c r="R3766" s="6">
        <f t="shared" si="524"/>
        <v>0</v>
      </c>
      <c r="S3766" s="10">
        <f t="shared" si="525"/>
        <v>55.555555555555557</v>
      </c>
      <c r="T3766" t="str">
        <f t="shared" si="526"/>
        <v>theater/</v>
      </c>
      <c r="U3766" t="str">
        <f t="shared" si="527"/>
        <v>musical</v>
      </c>
      <c r="V3766">
        <f t="shared" si="528"/>
        <v>8</v>
      </c>
      <c r="W3766">
        <f t="shared" si="529"/>
        <v>15</v>
      </c>
    </row>
    <row r="3767" spans="1:23" ht="45" x14ac:dyDescent="0.25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f t="shared" si="530"/>
        <v>41850.568078703705</v>
      </c>
      <c r="K3767">
        <v>1404153482</v>
      </c>
      <c r="L3767" s="14">
        <f t="shared" si="522"/>
        <v>41820.568078703705</v>
      </c>
      <c r="M3767" s="13">
        <f t="shared" si="523"/>
        <v>2014</v>
      </c>
      <c r="N3767" t="b">
        <v>0</v>
      </c>
      <c r="O3767">
        <v>107</v>
      </c>
      <c r="P3767" t="b">
        <v>1</v>
      </c>
      <c r="Q3767" t="s">
        <v>8304</v>
      </c>
      <c r="R3767" s="6">
        <f t="shared" si="524"/>
        <v>0.13457142857142856</v>
      </c>
      <c r="S3767" s="10">
        <f t="shared" si="525"/>
        <v>74.224299065420567</v>
      </c>
      <c r="T3767" t="str">
        <f t="shared" si="526"/>
        <v>theater/</v>
      </c>
      <c r="U3767" t="str">
        <f t="shared" si="527"/>
        <v>musical</v>
      </c>
      <c r="V3767">
        <f t="shared" si="528"/>
        <v>8</v>
      </c>
      <c r="W3767">
        <f t="shared" si="529"/>
        <v>15</v>
      </c>
    </row>
    <row r="3768" spans="1:23" ht="30" x14ac:dyDescent="0.25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f t="shared" si="530"/>
        <v>41822.958854166667</v>
      </c>
      <c r="K3768">
        <v>1401336045</v>
      </c>
      <c r="L3768" s="14">
        <f t="shared" si="522"/>
        <v>41787.958854166667</v>
      </c>
      <c r="M3768" s="13">
        <f t="shared" si="523"/>
        <v>2014</v>
      </c>
      <c r="N3768" t="b">
        <v>0</v>
      </c>
      <c r="O3768">
        <v>96</v>
      </c>
      <c r="P3768" t="b">
        <v>1</v>
      </c>
      <c r="Q3768" t="s">
        <v>8304</v>
      </c>
      <c r="R3768" s="6">
        <f t="shared" si="524"/>
        <v>2.6501000000000021E-2</v>
      </c>
      <c r="S3768" s="10">
        <f t="shared" si="525"/>
        <v>106.9271875</v>
      </c>
      <c r="T3768" t="str">
        <f t="shared" si="526"/>
        <v>theater/</v>
      </c>
      <c r="U3768" t="str">
        <f t="shared" si="527"/>
        <v>musical</v>
      </c>
      <c r="V3768">
        <f t="shared" si="528"/>
        <v>8</v>
      </c>
      <c r="W3768">
        <f t="shared" si="529"/>
        <v>15</v>
      </c>
    </row>
    <row r="3769" spans="1:23" ht="45" x14ac:dyDescent="0.25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f t="shared" si="530"/>
        <v>42063.999305555553</v>
      </c>
      <c r="K3769">
        <v>1423960097</v>
      </c>
      <c r="L3769" s="14">
        <f t="shared" si="522"/>
        <v>42049.811307870368</v>
      </c>
      <c r="M3769" s="13">
        <f t="shared" si="523"/>
        <v>2015</v>
      </c>
      <c r="N3769" t="b">
        <v>0</v>
      </c>
      <c r="O3769">
        <v>56</v>
      </c>
      <c r="P3769" t="b">
        <v>1</v>
      </c>
      <c r="Q3769" t="s">
        <v>8304</v>
      </c>
      <c r="R3769" s="6">
        <f t="shared" si="524"/>
        <v>0.16750000000000001</v>
      </c>
      <c r="S3769" s="10">
        <f t="shared" si="525"/>
        <v>41.696428571428569</v>
      </c>
      <c r="T3769" t="str">
        <f t="shared" si="526"/>
        <v>theater/</v>
      </c>
      <c r="U3769" t="str">
        <f t="shared" si="527"/>
        <v>musical</v>
      </c>
      <c r="V3769">
        <f t="shared" si="528"/>
        <v>8</v>
      </c>
      <c r="W3769">
        <f t="shared" si="529"/>
        <v>15</v>
      </c>
    </row>
    <row r="3770" spans="1:23" ht="45" x14ac:dyDescent="0.25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f t="shared" si="530"/>
        <v>41802.519560185181</v>
      </c>
      <c r="K3770">
        <v>1400002090</v>
      </c>
      <c r="L3770" s="14">
        <f t="shared" si="522"/>
        <v>41772.519560185181</v>
      </c>
      <c r="M3770" s="13">
        <f t="shared" si="523"/>
        <v>2014</v>
      </c>
      <c r="N3770" t="b">
        <v>0</v>
      </c>
      <c r="O3770">
        <v>58</v>
      </c>
      <c r="P3770" t="b">
        <v>1</v>
      </c>
      <c r="Q3770" t="s">
        <v>8304</v>
      </c>
      <c r="R3770" s="6">
        <f t="shared" si="524"/>
        <v>7.6527499999999915E-2</v>
      </c>
      <c r="S3770" s="10">
        <f t="shared" si="525"/>
        <v>74.243275862068955</v>
      </c>
      <c r="T3770" t="str">
        <f t="shared" si="526"/>
        <v>theater/</v>
      </c>
      <c r="U3770" t="str">
        <f t="shared" si="527"/>
        <v>musical</v>
      </c>
      <c r="V3770">
        <f t="shared" si="528"/>
        <v>8</v>
      </c>
      <c r="W3770">
        <f t="shared" si="529"/>
        <v>15</v>
      </c>
    </row>
    <row r="3771" spans="1:23" ht="45" x14ac:dyDescent="0.25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f t="shared" si="530"/>
        <v>42475.389803240738</v>
      </c>
      <c r="K3771">
        <v>1458138079</v>
      </c>
      <c r="L3771" s="14">
        <f t="shared" si="522"/>
        <v>42445.389803240738</v>
      </c>
      <c r="M3771" s="13">
        <f t="shared" si="523"/>
        <v>2016</v>
      </c>
      <c r="N3771" t="b">
        <v>0</v>
      </c>
      <c r="O3771">
        <v>15</v>
      </c>
      <c r="P3771" t="b">
        <v>1</v>
      </c>
      <c r="Q3771" t="s">
        <v>8304</v>
      </c>
      <c r="R3771" s="6">
        <f t="shared" si="524"/>
        <v>0</v>
      </c>
      <c r="S3771" s="10">
        <f t="shared" si="525"/>
        <v>73.333333333333329</v>
      </c>
      <c r="T3771" t="str">
        <f t="shared" si="526"/>
        <v>theater/</v>
      </c>
      <c r="U3771" t="str">
        <f t="shared" si="527"/>
        <v>musical</v>
      </c>
      <c r="V3771">
        <f t="shared" si="528"/>
        <v>8</v>
      </c>
      <c r="W3771">
        <f t="shared" si="529"/>
        <v>15</v>
      </c>
    </row>
    <row r="3772" spans="1:23" ht="45" x14ac:dyDescent="0.25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f t="shared" si="530"/>
        <v>42168.722337962965</v>
      </c>
      <c r="K3772">
        <v>1431642010</v>
      </c>
      <c r="L3772" s="14">
        <f t="shared" si="522"/>
        <v>42138.722337962965</v>
      </c>
      <c r="M3772" s="13">
        <f t="shared" si="523"/>
        <v>2015</v>
      </c>
      <c r="N3772" t="b">
        <v>0</v>
      </c>
      <c r="O3772">
        <v>20</v>
      </c>
      <c r="P3772" t="b">
        <v>1</v>
      </c>
      <c r="Q3772" t="s">
        <v>8304</v>
      </c>
      <c r="R3772" s="6">
        <f t="shared" si="524"/>
        <v>0</v>
      </c>
      <c r="S3772" s="10">
        <f t="shared" si="525"/>
        <v>100</v>
      </c>
      <c r="T3772" t="str">
        <f t="shared" si="526"/>
        <v>theater/</v>
      </c>
      <c r="U3772" t="str">
        <f t="shared" si="527"/>
        <v>musical</v>
      </c>
      <c r="V3772">
        <f t="shared" si="528"/>
        <v>8</v>
      </c>
      <c r="W3772">
        <f t="shared" si="529"/>
        <v>15</v>
      </c>
    </row>
    <row r="3773" spans="1:23" ht="30" x14ac:dyDescent="0.25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f t="shared" si="530"/>
        <v>42507.791666666664</v>
      </c>
      <c r="K3773">
        <v>1462307652</v>
      </c>
      <c r="L3773" s="14">
        <f t="shared" si="522"/>
        <v>42493.64875</v>
      </c>
      <c r="M3773" s="13">
        <f t="shared" si="523"/>
        <v>2016</v>
      </c>
      <c r="N3773" t="b">
        <v>0</v>
      </c>
      <c r="O3773">
        <v>38</v>
      </c>
      <c r="P3773" t="b">
        <v>1</v>
      </c>
      <c r="Q3773" t="s">
        <v>8304</v>
      </c>
      <c r="R3773" s="6">
        <f t="shared" si="524"/>
        <v>0.46</v>
      </c>
      <c r="S3773" s="10">
        <f t="shared" si="525"/>
        <v>38.421052631578945</v>
      </c>
      <c r="T3773" t="str">
        <f t="shared" si="526"/>
        <v>theater/</v>
      </c>
      <c r="U3773" t="str">
        <f t="shared" si="527"/>
        <v>musical</v>
      </c>
      <c r="V3773">
        <f t="shared" si="528"/>
        <v>8</v>
      </c>
      <c r="W3773">
        <f t="shared" si="529"/>
        <v>15</v>
      </c>
    </row>
    <row r="3774" spans="1:23" ht="45" x14ac:dyDescent="0.25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f t="shared" si="530"/>
        <v>42703.041666666664</v>
      </c>
      <c r="K3774">
        <v>1478616506</v>
      </c>
      <c r="L3774" s="14">
        <f t="shared" si="522"/>
        <v>42682.408634259256</v>
      </c>
      <c r="M3774" s="13">
        <f t="shared" si="523"/>
        <v>2016</v>
      </c>
      <c r="N3774" t="b">
        <v>0</v>
      </c>
      <c r="O3774">
        <v>33</v>
      </c>
      <c r="P3774" t="b">
        <v>1</v>
      </c>
      <c r="Q3774" t="s">
        <v>8304</v>
      </c>
      <c r="R3774" s="6">
        <f t="shared" si="524"/>
        <v>0.10199999999999999</v>
      </c>
      <c r="S3774" s="10">
        <f t="shared" si="525"/>
        <v>166.96969696969697</v>
      </c>
      <c r="T3774" t="str">
        <f t="shared" si="526"/>
        <v>theater/</v>
      </c>
      <c r="U3774" t="str">
        <f t="shared" si="527"/>
        <v>musical</v>
      </c>
      <c r="V3774">
        <f t="shared" si="528"/>
        <v>8</v>
      </c>
      <c r="W3774">
        <f t="shared" si="529"/>
        <v>15</v>
      </c>
    </row>
    <row r="3775" spans="1:23" ht="30" x14ac:dyDescent="0.25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f t="shared" si="530"/>
        <v>42688.880555555552</v>
      </c>
      <c r="K3775">
        <v>1476317247</v>
      </c>
      <c r="L3775" s="14">
        <f t="shared" si="522"/>
        <v>42655.796840277777</v>
      </c>
      <c r="M3775" s="13">
        <f t="shared" si="523"/>
        <v>2016</v>
      </c>
      <c r="N3775" t="b">
        <v>0</v>
      </c>
      <c r="O3775">
        <v>57</v>
      </c>
      <c r="P3775" t="b">
        <v>1</v>
      </c>
      <c r="Q3775" t="s">
        <v>8304</v>
      </c>
      <c r="R3775" s="6">
        <f t="shared" si="524"/>
        <v>8.2000000000000003E-2</v>
      </c>
      <c r="S3775" s="10">
        <f t="shared" si="525"/>
        <v>94.912280701754383</v>
      </c>
      <c r="T3775" t="str">
        <f t="shared" si="526"/>
        <v>theater/</v>
      </c>
      <c r="U3775" t="str">
        <f t="shared" si="527"/>
        <v>musical</v>
      </c>
      <c r="V3775">
        <f t="shared" si="528"/>
        <v>8</v>
      </c>
      <c r="W3775">
        <f t="shared" si="529"/>
        <v>15</v>
      </c>
    </row>
    <row r="3776" spans="1:23" ht="45" x14ac:dyDescent="0.25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f t="shared" si="530"/>
        <v>42103.583969907406</v>
      </c>
      <c r="K3776">
        <v>1427223655</v>
      </c>
      <c r="L3776" s="14">
        <f t="shared" si="522"/>
        <v>42087.583969907406</v>
      </c>
      <c r="M3776" s="13">
        <f t="shared" si="523"/>
        <v>2015</v>
      </c>
      <c r="N3776" t="b">
        <v>0</v>
      </c>
      <c r="O3776">
        <v>25</v>
      </c>
      <c r="P3776" t="b">
        <v>1</v>
      </c>
      <c r="Q3776" t="s">
        <v>8304</v>
      </c>
      <c r="R3776" s="6">
        <f t="shared" si="524"/>
        <v>0</v>
      </c>
      <c r="S3776" s="10">
        <f t="shared" si="525"/>
        <v>100</v>
      </c>
      <c r="T3776" t="str">
        <f t="shared" si="526"/>
        <v>theater/</v>
      </c>
      <c r="U3776" t="str">
        <f t="shared" si="527"/>
        <v>musical</v>
      </c>
      <c r="V3776">
        <f t="shared" si="528"/>
        <v>8</v>
      </c>
      <c r="W3776">
        <f t="shared" si="529"/>
        <v>15</v>
      </c>
    </row>
    <row r="3777" spans="1:23" ht="45" x14ac:dyDescent="0.25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f t="shared" si="530"/>
        <v>42102.958333333336</v>
      </c>
      <c r="K3777">
        <v>1426199843</v>
      </c>
      <c r="L3777" s="14">
        <f t="shared" si="522"/>
        <v>42075.734293981477</v>
      </c>
      <c r="M3777" s="13">
        <f t="shared" si="523"/>
        <v>2015</v>
      </c>
      <c r="N3777" t="b">
        <v>0</v>
      </c>
      <c r="O3777">
        <v>14</v>
      </c>
      <c r="P3777" t="b">
        <v>1</v>
      </c>
      <c r="Q3777" t="s">
        <v>8304</v>
      </c>
      <c r="R3777" s="6">
        <f t="shared" si="524"/>
        <v>2.5000000000000001E-3</v>
      </c>
      <c r="S3777" s="10">
        <f t="shared" si="525"/>
        <v>143.21428571428572</v>
      </c>
      <c r="T3777" t="str">
        <f t="shared" si="526"/>
        <v>theater/</v>
      </c>
      <c r="U3777" t="str">
        <f t="shared" si="527"/>
        <v>musical</v>
      </c>
      <c r="V3777">
        <f t="shared" si="528"/>
        <v>8</v>
      </c>
      <c r="W3777">
        <f t="shared" si="529"/>
        <v>15</v>
      </c>
    </row>
    <row r="3778" spans="1:23" ht="45" x14ac:dyDescent="0.25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f t="shared" si="530"/>
        <v>41851.833333333328</v>
      </c>
      <c r="K3778">
        <v>1403599778</v>
      </c>
      <c r="L3778" s="14">
        <f t="shared" si="522"/>
        <v>41814.159467592588</v>
      </c>
      <c r="M3778" s="13">
        <f t="shared" si="523"/>
        <v>2014</v>
      </c>
      <c r="N3778" t="b">
        <v>0</v>
      </c>
      <c r="O3778">
        <v>94</v>
      </c>
      <c r="P3778" t="b">
        <v>1</v>
      </c>
      <c r="Q3778" t="s">
        <v>8304</v>
      </c>
      <c r="R3778" s="6">
        <f t="shared" si="524"/>
        <v>6.7125000000000004E-2</v>
      </c>
      <c r="S3778" s="10">
        <f t="shared" si="525"/>
        <v>90.819148936170208</v>
      </c>
      <c r="T3778" t="str">
        <f t="shared" si="526"/>
        <v>theater/</v>
      </c>
      <c r="U3778" t="str">
        <f t="shared" si="527"/>
        <v>musical</v>
      </c>
      <c r="V3778">
        <f t="shared" si="528"/>
        <v>8</v>
      </c>
      <c r="W3778">
        <f t="shared" si="529"/>
        <v>15</v>
      </c>
    </row>
    <row r="3779" spans="1:23" ht="45" x14ac:dyDescent="0.25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f t="shared" si="530"/>
        <v>41908.958333333328</v>
      </c>
      <c r="K3779">
        <v>1409884821</v>
      </c>
      <c r="L3779" s="14">
        <f t="shared" ref="L3779:L3842" si="531">(K3779/86400)+25569+(-5/24)</f>
        <v>41886.903020833335</v>
      </c>
      <c r="M3779" s="13">
        <f t="shared" ref="M3779:M3842" si="532">YEAR(L3779)</f>
        <v>2014</v>
      </c>
      <c r="N3779" t="b">
        <v>0</v>
      </c>
      <c r="O3779">
        <v>59</v>
      </c>
      <c r="P3779" t="b">
        <v>1</v>
      </c>
      <c r="Q3779" t="s">
        <v>8304</v>
      </c>
      <c r="R3779" s="6">
        <f t="shared" ref="R3779:R3842" si="533">(E3779-D3779)/D3779</f>
        <v>0.432</v>
      </c>
      <c r="S3779" s="10">
        <f t="shared" ref="S3779:S3842" si="534">E3779/O3779</f>
        <v>48.542372881355931</v>
      </c>
      <c r="T3779" t="str">
        <f t="shared" ref="T3779:T3842" si="535">LEFT(Q3779,V3779)</f>
        <v>theater/</v>
      </c>
      <c r="U3779" t="str">
        <f t="shared" ref="U3779:U3842" si="536">RIGHT(Q3779, W3779-V3779)</f>
        <v>musical</v>
      </c>
      <c r="V3779">
        <f t="shared" ref="V3779:V3842" si="537">FIND("/",Q3779)</f>
        <v>8</v>
      </c>
      <c r="W3779">
        <f t="shared" ref="W3779:W3842" si="538">LEN(Q3779)</f>
        <v>15</v>
      </c>
    </row>
    <row r="3780" spans="1:23" ht="30" x14ac:dyDescent="0.25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f t="shared" ref="J3780:J3843" si="539">(I3780/86400)+25569+(-5/24)</f>
        <v>42049.610879629625</v>
      </c>
      <c r="K3780">
        <v>1418758780</v>
      </c>
      <c r="L3780" s="14">
        <f t="shared" si="531"/>
        <v>41989.610879629625</v>
      </c>
      <c r="M3780" s="13">
        <f t="shared" si="532"/>
        <v>2014</v>
      </c>
      <c r="N3780" t="b">
        <v>0</v>
      </c>
      <c r="O3780">
        <v>36</v>
      </c>
      <c r="P3780" t="b">
        <v>1</v>
      </c>
      <c r="Q3780" t="s">
        <v>8304</v>
      </c>
      <c r="R3780" s="6">
        <f t="shared" si="533"/>
        <v>5.0416666666666665E-2</v>
      </c>
      <c r="S3780" s="10">
        <f t="shared" si="534"/>
        <v>70.027777777777771</v>
      </c>
      <c r="T3780" t="str">
        <f t="shared" si="535"/>
        <v>theater/</v>
      </c>
      <c r="U3780" t="str">
        <f t="shared" si="536"/>
        <v>musical</v>
      </c>
      <c r="V3780">
        <f t="shared" si="537"/>
        <v>8</v>
      </c>
      <c r="W3780">
        <f t="shared" si="538"/>
        <v>15</v>
      </c>
    </row>
    <row r="3781" spans="1:23" ht="30" x14ac:dyDescent="0.25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f t="shared" si="539"/>
        <v>42455.485416666663</v>
      </c>
      <c r="K3781">
        <v>1456421940</v>
      </c>
      <c r="L3781" s="14">
        <f t="shared" si="531"/>
        <v>42425.527083333327</v>
      </c>
      <c r="M3781" s="13">
        <f t="shared" si="532"/>
        <v>2016</v>
      </c>
      <c r="N3781" t="b">
        <v>0</v>
      </c>
      <c r="O3781">
        <v>115</v>
      </c>
      <c r="P3781" t="b">
        <v>1</v>
      </c>
      <c r="Q3781" t="s">
        <v>8304</v>
      </c>
      <c r="R3781" s="6">
        <f t="shared" si="533"/>
        <v>3.9800000000000002E-2</v>
      </c>
      <c r="S3781" s="10">
        <f t="shared" si="534"/>
        <v>135.62608695652173</v>
      </c>
      <c r="T3781" t="str">
        <f t="shared" si="535"/>
        <v>theater/</v>
      </c>
      <c r="U3781" t="str">
        <f t="shared" si="536"/>
        <v>musical</v>
      </c>
      <c r="V3781">
        <f t="shared" si="537"/>
        <v>8</v>
      </c>
      <c r="W3781">
        <f t="shared" si="538"/>
        <v>15</v>
      </c>
    </row>
    <row r="3782" spans="1:23" ht="45" x14ac:dyDescent="0.25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f t="shared" si="539"/>
        <v>42198.629166666666</v>
      </c>
      <c r="K3782">
        <v>1433999785</v>
      </c>
      <c r="L3782" s="14">
        <f t="shared" si="531"/>
        <v>42166.011400462965</v>
      </c>
      <c r="M3782" s="13">
        <f t="shared" si="532"/>
        <v>2015</v>
      </c>
      <c r="N3782" t="b">
        <v>0</v>
      </c>
      <c r="O3782">
        <v>30</v>
      </c>
      <c r="P3782" t="b">
        <v>1</v>
      </c>
      <c r="Q3782" t="s">
        <v>8304</v>
      </c>
      <c r="R3782" s="6">
        <f t="shared" si="533"/>
        <v>0.2</v>
      </c>
      <c r="S3782" s="10">
        <f t="shared" si="534"/>
        <v>100</v>
      </c>
      <c r="T3782" t="str">
        <f t="shared" si="535"/>
        <v>theater/</v>
      </c>
      <c r="U3782" t="str">
        <f t="shared" si="536"/>
        <v>musical</v>
      </c>
      <c r="V3782">
        <f t="shared" si="537"/>
        <v>8</v>
      </c>
      <c r="W3782">
        <f t="shared" si="538"/>
        <v>15</v>
      </c>
    </row>
    <row r="3783" spans="1:23" ht="45" x14ac:dyDescent="0.25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f t="shared" si="539"/>
        <v>41890.674594907403</v>
      </c>
      <c r="K3783">
        <v>1408050685</v>
      </c>
      <c r="L3783" s="14">
        <f t="shared" si="531"/>
        <v>41865.674594907403</v>
      </c>
      <c r="M3783" s="13">
        <f t="shared" si="532"/>
        <v>2014</v>
      </c>
      <c r="N3783" t="b">
        <v>0</v>
      </c>
      <c r="O3783">
        <v>52</v>
      </c>
      <c r="P3783" t="b">
        <v>1</v>
      </c>
      <c r="Q3783" t="s">
        <v>8304</v>
      </c>
      <c r="R3783" s="6">
        <f t="shared" si="533"/>
        <v>9.6666666666666665E-2</v>
      </c>
      <c r="S3783" s="10">
        <f t="shared" si="534"/>
        <v>94.90384615384616</v>
      </c>
      <c r="T3783" t="str">
        <f t="shared" si="535"/>
        <v>theater/</v>
      </c>
      <c r="U3783" t="str">
        <f t="shared" si="536"/>
        <v>musical</v>
      </c>
      <c r="V3783">
        <f t="shared" si="537"/>
        <v>8</v>
      </c>
      <c r="W3783">
        <f t="shared" si="538"/>
        <v>15</v>
      </c>
    </row>
    <row r="3784" spans="1:23" ht="45" x14ac:dyDescent="0.25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f t="shared" si="539"/>
        <v>42575.749999999993</v>
      </c>
      <c r="K3784">
        <v>1466887297</v>
      </c>
      <c r="L3784" s="14">
        <f t="shared" si="531"/>
        <v>42546.653900462959</v>
      </c>
      <c r="M3784" s="13">
        <f t="shared" si="532"/>
        <v>2016</v>
      </c>
      <c r="N3784" t="b">
        <v>0</v>
      </c>
      <c r="O3784">
        <v>27</v>
      </c>
      <c r="P3784" t="b">
        <v>1</v>
      </c>
      <c r="Q3784" t="s">
        <v>8304</v>
      </c>
      <c r="R3784" s="6">
        <f t="shared" si="533"/>
        <v>1.7500000000000002E-2</v>
      </c>
      <c r="S3784" s="10">
        <f t="shared" si="534"/>
        <v>75.370370370370367</v>
      </c>
      <c r="T3784" t="str">
        <f t="shared" si="535"/>
        <v>theater/</v>
      </c>
      <c r="U3784" t="str">
        <f t="shared" si="536"/>
        <v>musical</v>
      </c>
      <c r="V3784">
        <f t="shared" si="537"/>
        <v>8</v>
      </c>
      <c r="W3784">
        <f t="shared" si="538"/>
        <v>15</v>
      </c>
    </row>
    <row r="3785" spans="1:23" ht="45" x14ac:dyDescent="0.25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f t="shared" si="539"/>
        <v>42444.458333333336</v>
      </c>
      <c r="K3785">
        <v>1455938520</v>
      </c>
      <c r="L3785" s="14">
        <f t="shared" si="531"/>
        <v>42419.931944444441</v>
      </c>
      <c r="M3785" s="13">
        <f t="shared" si="532"/>
        <v>2016</v>
      </c>
      <c r="N3785" t="b">
        <v>0</v>
      </c>
      <c r="O3785">
        <v>24</v>
      </c>
      <c r="P3785" t="b">
        <v>1</v>
      </c>
      <c r="Q3785" t="s">
        <v>8304</v>
      </c>
      <c r="R3785" s="6">
        <f t="shared" si="533"/>
        <v>0.28916666666666668</v>
      </c>
      <c r="S3785" s="10">
        <f t="shared" si="534"/>
        <v>64.458333333333329</v>
      </c>
      <c r="T3785" t="str">
        <f t="shared" si="535"/>
        <v>theater/</v>
      </c>
      <c r="U3785" t="str">
        <f t="shared" si="536"/>
        <v>musical</v>
      </c>
      <c r="V3785">
        <f t="shared" si="537"/>
        <v>8</v>
      </c>
      <c r="W3785">
        <f t="shared" si="538"/>
        <v>15</v>
      </c>
    </row>
    <row r="3786" spans="1:23" ht="45" x14ac:dyDescent="0.25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f t="shared" si="539"/>
        <v>42561.772361111107</v>
      </c>
      <c r="K3786">
        <v>1465601532</v>
      </c>
      <c r="L3786" s="14">
        <f t="shared" si="531"/>
        <v>42531.772361111107</v>
      </c>
      <c r="M3786" s="13">
        <f t="shared" si="532"/>
        <v>2016</v>
      </c>
      <c r="N3786" t="b">
        <v>0</v>
      </c>
      <c r="O3786">
        <v>10</v>
      </c>
      <c r="P3786" t="b">
        <v>1</v>
      </c>
      <c r="Q3786" t="s">
        <v>8304</v>
      </c>
      <c r="R3786" s="6">
        <f t="shared" si="533"/>
        <v>0.15</v>
      </c>
      <c r="S3786" s="10">
        <f t="shared" si="534"/>
        <v>115</v>
      </c>
      <c r="T3786" t="str">
        <f t="shared" si="535"/>
        <v>theater/</v>
      </c>
      <c r="U3786" t="str">
        <f t="shared" si="536"/>
        <v>musical</v>
      </c>
      <c r="V3786">
        <f t="shared" si="537"/>
        <v>8</v>
      </c>
      <c r="W3786">
        <f t="shared" si="538"/>
        <v>15</v>
      </c>
    </row>
    <row r="3787" spans="1:23" ht="45" x14ac:dyDescent="0.25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f t="shared" si="539"/>
        <v>42584.210416666661</v>
      </c>
      <c r="K3787">
        <v>1467040769</v>
      </c>
      <c r="L3787" s="14">
        <f t="shared" si="531"/>
        <v>42548.430196759255</v>
      </c>
      <c r="M3787" s="13">
        <f t="shared" si="532"/>
        <v>2016</v>
      </c>
      <c r="N3787" t="b">
        <v>0</v>
      </c>
      <c r="O3787">
        <v>30</v>
      </c>
      <c r="P3787" t="b">
        <v>1</v>
      </c>
      <c r="Q3787" t="s">
        <v>8304</v>
      </c>
      <c r="R3787" s="6">
        <f t="shared" si="533"/>
        <v>0.50749999999999995</v>
      </c>
      <c r="S3787" s="10">
        <f t="shared" si="534"/>
        <v>100.5</v>
      </c>
      <c r="T3787" t="str">
        <f t="shared" si="535"/>
        <v>theater/</v>
      </c>
      <c r="U3787" t="str">
        <f t="shared" si="536"/>
        <v>musical</v>
      </c>
      <c r="V3787">
        <f t="shared" si="537"/>
        <v>8</v>
      </c>
      <c r="W3787">
        <f t="shared" si="538"/>
        <v>15</v>
      </c>
    </row>
    <row r="3788" spans="1:23" ht="45" x14ac:dyDescent="0.25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f t="shared" si="539"/>
        <v>42516.829571759255</v>
      </c>
      <c r="K3788">
        <v>1461718475</v>
      </c>
      <c r="L3788" s="14">
        <f t="shared" si="531"/>
        <v>42486.829571759255</v>
      </c>
      <c r="M3788" s="13">
        <f t="shared" si="532"/>
        <v>2016</v>
      </c>
      <c r="N3788" t="b">
        <v>0</v>
      </c>
      <c r="O3788">
        <v>71</v>
      </c>
      <c r="P3788" t="b">
        <v>1</v>
      </c>
      <c r="Q3788" t="s">
        <v>8304</v>
      </c>
      <c r="R3788" s="6">
        <f t="shared" si="533"/>
        <v>0.10966666666666666</v>
      </c>
      <c r="S3788" s="10">
        <f t="shared" si="534"/>
        <v>93.774647887323937</v>
      </c>
      <c r="T3788" t="str">
        <f t="shared" si="535"/>
        <v>theater/</v>
      </c>
      <c r="U3788" t="str">
        <f t="shared" si="536"/>
        <v>musical</v>
      </c>
      <c r="V3788">
        <f t="shared" si="537"/>
        <v>8</v>
      </c>
      <c r="W3788">
        <f t="shared" si="538"/>
        <v>15</v>
      </c>
    </row>
    <row r="3789" spans="1:23" ht="45" x14ac:dyDescent="0.25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f t="shared" si="539"/>
        <v>42195.957638888889</v>
      </c>
      <c r="K3789">
        <v>1434113406</v>
      </c>
      <c r="L3789" s="14">
        <f t="shared" si="531"/>
        <v>42167.326458333329</v>
      </c>
      <c r="M3789" s="13">
        <f t="shared" si="532"/>
        <v>2015</v>
      </c>
      <c r="N3789" t="b">
        <v>0</v>
      </c>
      <c r="O3789">
        <v>10</v>
      </c>
      <c r="P3789" t="b">
        <v>1</v>
      </c>
      <c r="Q3789" t="s">
        <v>8304</v>
      </c>
      <c r="R3789" s="6">
        <f t="shared" si="533"/>
        <v>2.8571428571428571E-3</v>
      </c>
      <c r="S3789" s="10">
        <f t="shared" si="534"/>
        <v>35.1</v>
      </c>
      <c r="T3789" t="str">
        <f t="shared" si="535"/>
        <v>theater/</v>
      </c>
      <c r="U3789" t="str">
        <f t="shared" si="536"/>
        <v>musical</v>
      </c>
      <c r="V3789">
        <f t="shared" si="537"/>
        <v>8</v>
      </c>
      <c r="W3789">
        <f t="shared" si="538"/>
        <v>15</v>
      </c>
    </row>
    <row r="3790" spans="1:23" ht="75" x14ac:dyDescent="0.25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f t="shared" si="539"/>
        <v>42361.470833333333</v>
      </c>
      <c r="K3790">
        <v>1448469719</v>
      </c>
      <c r="L3790" s="14">
        <f t="shared" si="531"/>
        <v>42333.487488425926</v>
      </c>
      <c r="M3790" s="13">
        <f t="shared" si="532"/>
        <v>2015</v>
      </c>
      <c r="N3790" t="b">
        <v>0</v>
      </c>
      <c r="O3790">
        <v>1</v>
      </c>
      <c r="P3790" t="b">
        <v>0</v>
      </c>
      <c r="Q3790" t="s">
        <v>8304</v>
      </c>
      <c r="R3790" s="6">
        <f t="shared" si="533"/>
        <v>-0.99333333333333329</v>
      </c>
      <c r="S3790" s="10">
        <f t="shared" si="534"/>
        <v>500</v>
      </c>
      <c r="T3790" t="str">
        <f t="shared" si="535"/>
        <v>theater/</v>
      </c>
      <c r="U3790" t="str">
        <f t="shared" si="536"/>
        <v>musical</v>
      </c>
      <c r="V3790">
        <f t="shared" si="537"/>
        <v>8</v>
      </c>
      <c r="W3790">
        <f t="shared" si="538"/>
        <v>15</v>
      </c>
    </row>
    <row r="3791" spans="1:23" ht="45" x14ac:dyDescent="0.25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f t="shared" si="539"/>
        <v>42170.590486111112</v>
      </c>
      <c r="K3791">
        <v>1431630618</v>
      </c>
      <c r="L3791" s="14">
        <f t="shared" si="531"/>
        <v>42138.590486111112</v>
      </c>
      <c r="M3791" s="13">
        <f t="shared" si="532"/>
        <v>2015</v>
      </c>
      <c r="N3791" t="b">
        <v>0</v>
      </c>
      <c r="O3791">
        <v>4</v>
      </c>
      <c r="P3791" t="b">
        <v>0</v>
      </c>
      <c r="Q3791" t="s">
        <v>8304</v>
      </c>
      <c r="R3791" s="6">
        <f t="shared" si="533"/>
        <v>-0.96732394366197183</v>
      </c>
      <c r="S3791" s="10">
        <f t="shared" si="534"/>
        <v>29</v>
      </c>
      <c r="T3791" t="str">
        <f t="shared" si="535"/>
        <v>theater/</v>
      </c>
      <c r="U3791" t="str">
        <f t="shared" si="536"/>
        <v>musical</v>
      </c>
      <c r="V3791">
        <f t="shared" si="537"/>
        <v>8</v>
      </c>
      <c r="W3791">
        <f t="shared" si="538"/>
        <v>15</v>
      </c>
    </row>
    <row r="3792" spans="1:23" ht="45" x14ac:dyDescent="0.25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f t="shared" si="539"/>
        <v>42696.5002662037</v>
      </c>
      <c r="K3792">
        <v>1477238423</v>
      </c>
      <c r="L3792" s="14">
        <f t="shared" si="531"/>
        <v>42666.458599537036</v>
      </c>
      <c r="M3792" s="13">
        <f t="shared" si="532"/>
        <v>2016</v>
      </c>
      <c r="N3792" t="b">
        <v>0</v>
      </c>
      <c r="O3792">
        <v>0</v>
      </c>
      <c r="P3792" t="b">
        <v>0</v>
      </c>
      <c r="Q3792" t="s">
        <v>8304</v>
      </c>
      <c r="R3792" s="6">
        <f t="shared" si="533"/>
        <v>-1</v>
      </c>
      <c r="S3792" s="10" t="e">
        <f t="shared" si="534"/>
        <v>#DIV/0!</v>
      </c>
      <c r="T3792" t="str">
        <f t="shared" si="535"/>
        <v>theater/</v>
      </c>
      <c r="U3792" t="str">
        <f t="shared" si="536"/>
        <v>musical</v>
      </c>
      <c r="V3792">
        <f t="shared" si="537"/>
        <v>8</v>
      </c>
      <c r="W3792">
        <f t="shared" si="538"/>
        <v>15</v>
      </c>
    </row>
    <row r="3793" spans="1:23" ht="30" x14ac:dyDescent="0.25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f t="shared" si="539"/>
        <v>41826.4837037037</v>
      </c>
      <c r="K3793">
        <v>1399480592</v>
      </c>
      <c r="L3793" s="14">
        <f t="shared" si="531"/>
        <v>41766.4837037037</v>
      </c>
      <c r="M3793" s="13">
        <f t="shared" si="532"/>
        <v>2014</v>
      </c>
      <c r="N3793" t="b">
        <v>0</v>
      </c>
      <c r="O3793">
        <v>0</v>
      </c>
      <c r="P3793" t="b">
        <v>0</v>
      </c>
      <c r="Q3793" t="s">
        <v>8304</v>
      </c>
      <c r="R3793" s="6">
        <f t="shared" si="533"/>
        <v>-1</v>
      </c>
      <c r="S3793" s="10" t="e">
        <f t="shared" si="534"/>
        <v>#DIV/0!</v>
      </c>
      <c r="T3793" t="str">
        <f t="shared" si="535"/>
        <v>theater/</v>
      </c>
      <c r="U3793" t="str">
        <f t="shared" si="536"/>
        <v>musical</v>
      </c>
      <c r="V3793">
        <f t="shared" si="537"/>
        <v>8</v>
      </c>
      <c r="W3793">
        <f t="shared" si="538"/>
        <v>15</v>
      </c>
    </row>
    <row r="3794" spans="1:23" ht="30" x14ac:dyDescent="0.25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f t="shared" si="539"/>
        <v>42200.238680555551</v>
      </c>
      <c r="K3794">
        <v>1434365022</v>
      </c>
      <c r="L3794" s="14">
        <f t="shared" si="531"/>
        <v>42170.238680555551</v>
      </c>
      <c r="M3794" s="13">
        <f t="shared" si="532"/>
        <v>2015</v>
      </c>
      <c r="N3794" t="b">
        <v>0</v>
      </c>
      <c r="O3794">
        <v>2</v>
      </c>
      <c r="P3794" t="b">
        <v>0</v>
      </c>
      <c r="Q3794" t="s">
        <v>8304</v>
      </c>
      <c r="R3794" s="6">
        <f t="shared" si="533"/>
        <v>-0.99719999999999998</v>
      </c>
      <c r="S3794" s="10">
        <f t="shared" si="534"/>
        <v>17.5</v>
      </c>
      <c r="T3794" t="str">
        <f t="shared" si="535"/>
        <v>theater/</v>
      </c>
      <c r="U3794" t="str">
        <f t="shared" si="536"/>
        <v>musical</v>
      </c>
      <c r="V3794">
        <f t="shared" si="537"/>
        <v>8</v>
      </c>
      <c r="W3794">
        <f t="shared" si="538"/>
        <v>15</v>
      </c>
    </row>
    <row r="3795" spans="1:23" ht="45" x14ac:dyDescent="0.25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f t="shared" si="539"/>
        <v>41989.73065972222</v>
      </c>
      <c r="K3795">
        <v>1416954729</v>
      </c>
      <c r="L3795" s="14">
        <f t="shared" si="531"/>
        <v>41968.73065972222</v>
      </c>
      <c r="M3795" s="13">
        <f t="shared" si="532"/>
        <v>2014</v>
      </c>
      <c r="N3795" t="b">
        <v>0</v>
      </c>
      <c r="O3795">
        <v>24</v>
      </c>
      <c r="P3795" t="b">
        <v>0</v>
      </c>
      <c r="Q3795" t="s">
        <v>8304</v>
      </c>
      <c r="R3795" s="6">
        <f t="shared" si="533"/>
        <v>-0.40342857142857141</v>
      </c>
      <c r="S3795" s="10">
        <f t="shared" si="534"/>
        <v>174</v>
      </c>
      <c r="T3795" t="str">
        <f t="shared" si="535"/>
        <v>theater/</v>
      </c>
      <c r="U3795" t="str">
        <f t="shared" si="536"/>
        <v>musical</v>
      </c>
      <c r="V3795">
        <f t="shared" si="537"/>
        <v>8</v>
      </c>
      <c r="W3795">
        <f t="shared" si="538"/>
        <v>15</v>
      </c>
    </row>
    <row r="3796" spans="1:23" ht="45" x14ac:dyDescent="0.25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f t="shared" si="539"/>
        <v>42162.372152777774</v>
      </c>
      <c r="K3796">
        <v>1431093354</v>
      </c>
      <c r="L3796" s="14">
        <f t="shared" si="531"/>
        <v>42132.372152777774</v>
      </c>
      <c r="M3796" s="13">
        <f t="shared" si="532"/>
        <v>2015</v>
      </c>
      <c r="N3796" t="b">
        <v>0</v>
      </c>
      <c r="O3796">
        <v>1</v>
      </c>
      <c r="P3796" t="b">
        <v>0</v>
      </c>
      <c r="Q3796" t="s">
        <v>8304</v>
      </c>
      <c r="R3796" s="6">
        <f t="shared" si="533"/>
        <v>-0.99</v>
      </c>
      <c r="S3796" s="10">
        <f t="shared" si="534"/>
        <v>50</v>
      </c>
      <c r="T3796" t="str">
        <f t="shared" si="535"/>
        <v>theater/</v>
      </c>
      <c r="U3796" t="str">
        <f t="shared" si="536"/>
        <v>musical</v>
      </c>
      <c r="V3796">
        <f t="shared" si="537"/>
        <v>8</v>
      </c>
      <c r="W3796">
        <f t="shared" si="538"/>
        <v>15</v>
      </c>
    </row>
    <row r="3797" spans="1:23" ht="45" x14ac:dyDescent="0.25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f t="shared" si="539"/>
        <v>42244.729166666664</v>
      </c>
      <c r="K3797">
        <v>1437042490</v>
      </c>
      <c r="L3797" s="14">
        <f t="shared" si="531"/>
        <v>42201.227893518517</v>
      </c>
      <c r="M3797" s="13">
        <f t="shared" si="532"/>
        <v>2015</v>
      </c>
      <c r="N3797" t="b">
        <v>0</v>
      </c>
      <c r="O3797">
        <v>2</v>
      </c>
      <c r="P3797" t="b">
        <v>0</v>
      </c>
      <c r="Q3797" t="s">
        <v>8304</v>
      </c>
      <c r="R3797" s="6">
        <f t="shared" si="533"/>
        <v>-0.98333333333333328</v>
      </c>
      <c r="S3797" s="10">
        <f t="shared" si="534"/>
        <v>5</v>
      </c>
      <c r="T3797" t="str">
        <f t="shared" si="535"/>
        <v>theater/</v>
      </c>
      <c r="U3797" t="str">
        <f t="shared" si="536"/>
        <v>musical</v>
      </c>
      <c r="V3797">
        <f t="shared" si="537"/>
        <v>8</v>
      </c>
      <c r="W3797">
        <f t="shared" si="538"/>
        <v>15</v>
      </c>
    </row>
    <row r="3798" spans="1:23" ht="45" x14ac:dyDescent="0.25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f t="shared" si="539"/>
        <v>42748.821250000001</v>
      </c>
      <c r="K3798">
        <v>1479170556</v>
      </c>
      <c r="L3798" s="14">
        <f t="shared" si="531"/>
        <v>42688.821250000001</v>
      </c>
      <c r="M3798" s="13">
        <f t="shared" si="532"/>
        <v>2016</v>
      </c>
      <c r="N3798" t="b">
        <v>0</v>
      </c>
      <c r="O3798">
        <v>1</v>
      </c>
      <c r="P3798" t="b">
        <v>0</v>
      </c>
      <c r="Q3798" t="s">
        <v>8304</v>
      </c>
      <c r="R3798" s="6">
        <f t="shared" si="533"/>
        <v>-0.9999555555555556</v>
      </c>
      <c r="S3798" s="10">
        <f t="shared" si="534"/>
        <v>1</v>
      </c>
      <c r="T3798" t="str">
        <f t="shared" si="535"/>
        <v>theater/</v>
      </c>
      <c r="U3798" t="str">
        <f t="shared" si="536"/>
        <v>musical</v>
      </c>
      <c r="V3798">
        <f t="shared" si="537"/>
        <v>8</v>
      </c>
      <c r="W3798">
        <f t="shared" si="538"/>
        <v>15</v>
      </c>
    </row>
    <row r="3799" spans="1:23" ht="45" x14ac:dyDescent="0.25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f t="shared" si="539"/>
        <v>42114.673206018517</v>
      </c>
      <c r="K3799">
        <v>1426972165</v>
      </c>
      <c r="L3799" s="14">
        <f t="shared" si="531"/>
        <v>42084.673206018517</v>
      </c>
      <c r="M3799" s="13">
        <f t="shared" si="532"/>
        <v>2015</v>
      </c>
      <c r="N3799" t="b">
        <v>0</v>
      </c>
      <c r="O3799">
        <v>37</v>
      </c>
      <c r="P3799" t="b">
        <v>0</v>
      </c>
      <c r="Q3799" t="s">
        <v>8304</v>
      </c>
      <c r="R3799" s="6">
        <f t="shared" si="533"/>
        <v>-0.10333333333333333</v>
      </c>
      <c r="S3799" s="10">
        <f t="shared" si="534"/>
        <v>145.40540540540542</v>
      </c>
      <c r="T3799" t="str">
        <f t="shared" si="535"/>
        <v>theater/</v>
      </c>
      <c r="U3799" t="str">
        <f t="shared" si="536"/>
        <v>musical</v>
      </c>
      <c r="V3799">
        <f t="shared" si="537"/>
        <v>8</v>
      </c>
      <c r="W3799">
        <f t="shared" si="538"/>
        <v>15</v>
      </c>
    </row>
    <row r="3800" spans="1:23" ht="45" x14ac:dyDescent="0.25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f t="shared" si="539"/>
        <v>41861.514444444438</v>
      </c>
      <c r="K3800">
        <v>1405099248</v>
      </c>
      <c r="L3800" s="14">
        <f t="shared" si="531"/>
        <v>41831.514444444438</v>
      </c>
      <c r="M3800" s="13">
        <f t="shared" si="532"/>
        <v>2014</v>
      </c>
      <c r="N3800" t="b">
        <v>0</v>
      </c>
      <c r="O3800">
        <v>5</v>
      </c>
      <c r="P3800" t="b">
        <v>0</v>
      </c>
      <c r="Q3800" t="s">
        <v>8304</v>
      </c>
      <c r="R3800" s="6">
        <f t="shared" si="533"/>
        <v>-0.98535714285714282</v>
      </c>
      <c r="S3800" s="10">
        <f t="shared" si="534"/>
        <v>205</v>
      </c>
      <c r="T3800" t="str">
        <f t="shared" si="535"/>
        <v>theater/</v>
      </c>
      <c r="U3800" t="str">
        <f t="shared" si="536"/>
        <v>musical</v>
      </c>
      <c r="V3800">
        <f t="shared" si="537"/>
        <v>8</v>
      </c>
      <c r="W3800">
        <f t="shared" si="538"/>
        <v>15</v>
      </c>
    </row>
    <row r="3801" spans="1:23" ht="30" x14ac:dyDescent="0.25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f t="shared" si="539"/>
        <v>42440.722719907404</v>
      </c>
      <c r="K3801">
        <v>1455142843</v>
      </c>
      <c r="L3801" s="14">
        <f t="shared" si="531"/>
        <v>42410.722719907404</v>
      </c>
      <c r="M3801" s="13">
        <f t="shared" si="532"/>
        <v>2016</v>
      </c>
      <c r="N3801" t="b">
        <v>0</v>
      </c>
      <c r="O3801">
        <v>4</v>
      </c>
      <c r="P3801" t="b">
        <v>0</v>
      </c>
      <c r="Q3801" t="s">
        <v>8304</v>
      </c>
      <c r="R3801" s="6">
        <f t="shared" si="533"/>
        <v>-0.95979999999999999</v>
      </c>
      <c r="S3801" s="10">
        <f t="shared" si="534"/>
        <v>100.5</v>
      </c>
      <c r="T3801" t="str">
        <f t="shared" si="535"/>
        <v>theater/</v>
      </c>
      <c r="U3801" t="str">
        <f t="shared" si="536"/>
        <v>musical</v>
      </c>
      <c r="V3801">
        <f t="shared" si="537"/>
        <v>8</v>
      </c>
      <c r="W3801">
        <f t="shared" si="538"/>
        <v>15</v>
      </c>
    </row>
    <row r="3802" spans="1:23" ht="45" x14ac:dyDescent="0.25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f t="shared" si="539"/>
        <v>42014.999305555553</v>
      </c>
      <c r="K3802">
        <v>1418146883</v>
      </c>
      <c r="L3802" s="14">
        <f t="shared" si="531"/>
        <v>41982.528738425921</v>
      </c>
      <c r="M3802" s="13">
        <f t="shared" si="532"/>
        <v>2014</v>
      </c>
      <c r="N3802" t="b">
        <v>0</v>
      </c>
      <c r="O3802">
        <v>16</v>
      </c>
      <c r="P3802" t="b">
        <v>0</v>
      </c>
      <c r="Q3802" t="s">
        <v>8304</v>
      </c>
      <c r="R3802" s="6">
        <f t="shared" si="533"/>
        <v>-0.9599545454545455</v>
      </c>
      <c r="S3802" s="10">
        <f t="shared" si="534"/>
        <v>55.0625</v>
      </c>
      <c r="T3802" t="str">
        <f t="shared" si="535"/>
        <v>theater/</v>
      </c>
      <c r="U3802" t="str">
        <f t="shared" si="536"/>
        <v>musical</v>
      </c>
      <c r="V3802">
        <f t="shared" si="537"/>
        <v>8</v>
      </c>
      <c r="W3802">
        <f t="shared" si="538"/>
        <v>15</v>
      </c>
    </row>
    <row r="3803" spans="1:23" ht="45" x14ac:dyDescent="0.25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f t="shared" si="539"/>
        <v>42006.467777777776</v>
      </c>
      <c r="K3803">
        <v>1417536816</v>
      </c>
      <c r="L3803" s="14">
        <f t="shared" si="531"/>
        <v>41975.467777777776</v>
      </c>
      <c r="M3803" s="13">
        <f t="shared" si="532"/>
        <v>2014</v>
      </c>
      <c r="N3803" t="b">
        <v>0</v>
      </c>
      <c r="O3803">
        <v>9</v>
      </c>
      <c r="P3803" t="b">
        <v>0</v>
      </c>
      <c r="Q3803" t="s">
        <v>8304</v>
      </c>
      <c r="R3803" s="6">
        <f t="shared" si="533"/>
        <v>-0.91479999999999995</v>
      </c>
      <c r="S3803" s="10">
        <f t="shared" si="534"/>
        <v>47.333333333333336</v>
      </c>
      <c r="T3803" t="str">
        <f t="shared" si="535"/>
        <v>theater/</v>
      </c>
      <c r="U3803" t="str">
        <f t="shared" si="536"/>
        <v>musical</v>
      </c>
      <c r="V3803">
        <f t="shared" si="537"/>
        <v>8</v>
      </c>
      <c r="W3803">
        <f t="shared" si="538"/>
        <v>15</v>
      </c>
    </row>
    <row r="3804" spans="1:23" ht="45" x14ac:dyDescent="0.25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f t="shared" si="539"/>
        <v>42298.917893518512</v>
      </c>
      <c r="K3804">
        <v>1442890906</v>
      </c>
      <c r="L3804" s="14">
        <f t="shared" si="531"/>
        <v>42268.917893518512</v>
      </c>
      <c r="M3804" s="13">
        <f t="shared" si="532"/>
        <v>2015</v>
      </c>
      <c r="N3804" t="b">
        <v>0</v>
      </c>
      <c r="O3804">
        <v>0</v>
      </c>
      <c r="P3804" t="b">
        <v>0</v>
      </c>
      <c r="Q3804" t="s">
        <v>8304</v>
      </c>
      <c r="R3804" s="6">
        <f t="shared" si="533"/>
        <v>-1</v>
      </c>
      <c r="S3804" s="10" t="e">
        <f t="shared" si="534"/>
        <v>#DIV/0!</v>
      </c>
      <c r="T3804" t="str">
        <f t="shared" si="535"/>
        <v>theater/</v>
      </c>
      <c r="U3804" t="str">
        <f t="shared" si="536"/>
        <v>musical</v>
      </c>
      <c r="V3804">
        <f t="shared" si="537"/>
        <v>8</v>
      </c>
      <c r="W3804">
        <f t="shared" si="538"/>
        <v>15</v>
      </c>
    </row>
    <row r="3805" spans="1:23" ht="30" x14ac:dyDescent="0.25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f t="shared" si="539"/>
        <v>42433.763518518514</v>
      </c>
      <c r="K3805">
        <v>1454541568</v>
      </c>
      <c r="L3805" s="14">
        <f t="shared" si="531"/>
        <v>42403.763518518514</v>
      </c>
      <c r="M3805" s="13">
        <f t="shared" si="532"/>
        <v>2016</v>
      </c>
      <c r="N3805" t="b">
        <v>0</v>
      </c>
      <c r="O3805">
        <v>40</v>
      </c>
      <c r="P3805" t="b">
        <v>0</v>
      </c>
      <c r="Q3805" t="s">
        <v>8304</v>
      </c>
      <c r="R3805" s="6">
        <f t="shared" si="533"/>
        <v>-0.80349999999999999</v>
      </c>
      <c r="S3805" s="10">
        <f t="shared" si="534"/>
        <v>58.95</v>
      </c>
      <c r="T3805" t="str">
        <f t="shared" si="535"/>
        <v>theater/</v>
      </c>
      <c r="U3805" t="str">
        <f t="shared" si="536"/>
        <v>musical</v>
      </c>
      <c r="V3805">
        <f t="shared" si="537"/>
        <v>8</v>
      </c>
      <c r="W3805">
        <f t="shared" si="538"/>
        <v>15</v>
      </c>
    </row>
    <row r="3806" spans="1:23" ht="45" x14ac:dyDescent="0.25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f t="shared" si="539"/>
        <v>42582.083333333336</v>
      </c>
      <c r="K3806">
        <v>1465172024</v>
      </c>
      <c r="L3806" s="14">
        <f t="shared" si="531"/>
        <v>42526.801203703704</v>
      </c>
      <c r="M3806" s="13">
        <f t="shared" si="532"/>
        <v>2016</v>
      </c>
      <c r="N3806" t="b">
        <v>0</v>
      </c>
      <c r="O3806">
        <v>0</v>
      </c>
      <c r="P3806" t="b">
        <v>0</v>
      </c>
      <c r="Q3806" t="s">
        <v>8304</v>
      </c>
      <c r="R3806" s="6">
        <f t="shared" si="533"/>
        <v>-1</v>
      </c>
      <c r="S3806" s="10" t="e">
        <f t="shared" si="534"/>
        <v>#DIV/0!</v>
      </c>
      <c r="T3806" t="str">
        <f t="shared" si="535"/>
        <v>theater/</v>
      </c>
      <c r="U3806" t="str">
        <f t="shared" si="536"/>
        <v>musical</v>
      </c>
      <c r="V3806">
        <f t="shared" si="537"/>
        <v>8</v>
      </c>
      <c r="W3806">
        <f t="shared" si="538"/>
        <v>15</v>
      </c>
    </row>
    <row r="3807" spans="1:23" ht="45" x14ac:dyDescent="0.25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f t="shared" si="539"/>
        <v>41909.678703703699</v>
      </c>
      <c r="K3807">
        <v>1406668640</v>
      </c>
      <c r="L3807" s="14">
        <f t="shared" si="531"/>
        <v>41849.678703703699</v>
      </c>
      <c r="M3807" s="13">
        <f t="shared" si="532"/>
        <v>2014</v>
      </c>
      <c r="N3807" t="b">
        <v>0</v>
      </c>
      <c r="O3807">
        <v>2</v>
      </c>
      <c r="P3807" t="b">
        <v>0</v>
      </c>
      <c r="Q3807" t="s">
        <v>8304</v>
      </c>
      <c r="R3807" s="6">
        <f t="shared" si="533"/>
        <v>-0.99997999999999998</v>
      </c>
      <c r="S3807" s="10">
        <f t="shared" si="534"/>
        <v>1.5</v>
      </c>
      <c r="T3807" t="str">
        <f t="shared" si="535"/>
        <v>theater/</v>
      </c>
      <c r="U3807" t="str">
        <f t="shared" si="536"/>
        <v>musical</v>
      </c>
      <c r="V3807">
        <f t="shared" si="537"/>
        <v>8</v>
      </c>
      <c r="W3807">
        <f t="shared" si="538"/>
        <v>15</v>
      </c>
    </row>
    <row r="3808" spans="1:23" ht="45" x14ac:dyDescent="0.25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f t="shared" si="539"/>
        <v>41819.050706018512</v>
      </c>
      <c r="K3808">
        <v>1402294381</v>
      </c>
      <c r="L3808" s="14">
        <f t="shared" si="531"/>
        <v>41799.050706018512</v>
      </c>
      <c r="M3808" s="13">
        <f t="shared" si="532"/>
        <v>2014</v>
      </c>
      <c r="N3808" t="b">
        <v>0</v>
      </c>
      <c r="O3808">
        <v>1</v>
      </c>
      <c r="P3808" t="b">
        <v>0</v>
      </c>
      <c r="Q3808" t="s">
        <v>8304</v>
      </c>
      <c r="R3808" s="6">
        <f t="shared" si="533"/>
        <v>-0.9993333333333333</v>
      </c>
      <c r="S3808" s="10">
        <f t="shared" si="534"/>
        <v>5</v>
      </c>
      <c r="T3808" t="str">
        <f t="shared" si="535"/>
        <v>theater/</v>
      </c>
      <c r="U3808" t="str">
        <f t="shared" si="536"/>
        <v>musical</v>
      </c>
      <c r="V3808">
        <f t="shared" si="537"/>
        <v>8</v>
      </c>
      <c r="W3808">
        <f t="shared" si="538"/>
        <v>15</v>
      </c>
    </row>
    <row r="3809" spans="1:23" ht="45" x14ac:dyDescent="0.25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f t="shared" si="539"/>
        <v>42097.700682870367</v>
      </c>
      <c r="K3809">
        <v>1427492939</v>
      </c>
      <c r="L3809" s="14">
        <f t="shared" si="531"/>
        <v>42090.700682870367</v>
      </c>
      <c r="M3809" s="13">
        <f t="shared" si="532"/>
        <v>2015</v>
      </c>
      <c r="N3809" t="b">
        <v>0</v>
      </c>
      <c r="O3809">
        <v>9</v>
      </c>
      <c r="P3809" t="b">
        <v>0</v>
      </c>
      <c r="Q3809" t="s">
        <v>8304</v>
      </c>
      <c r="R3809" s="6">
        <f t="shared" si="533"/>
        <v>-0.69666666666666666</v>
      </c>
      <c r="S3809" s="10">
        <f t="shared" si="534"/>
        <v>50.555555555555557</v>
      </c>
      <c r="T3809" t="str">
        <f t="shared" si="535"/>
        <v>theater/</v>
      </c>
      <c r="U3809" t="str">
        <f t="shared" si="536"/>
        <v>musical</v>
      </c>
      <c r="V3809">
        <f t="shared" si="537"/>
        <v>8</v>
      </c>
      <c r="W3809">
        <f t="shared" si="538"/>
        <v>15</v>
      </c>
    </row>
    <row r="3810" spans="1:23" ht="45" x14ac:dyDescent="0.25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f t="shared" si="539"/>
        <v>42119.203923611109</v>
      </c>
      <c r="K3810">
        <v>1424775219</v>
      </c>
      <c r="L3810" s="14">
        <f t="shared" si="531"/>
        <v>42059.24559027778</v>
      </c>
      <c r="M3810" s="13">
        <f t="shared" si="532"/>
        <v>2015</v>
      </c>
      <c r="N3810" t="b">
        <v>0</v>
      </c>
      <c r="O3810">
        <v>24</v>
      </c>
      <c r="P3810" t="b">
        <v>1</v>
      </c>
      <c r="Q3810" t="s">
        <v>8270</v>
      </c>
      <c r="R3810" s="6">
        <f t="shared" si="533"/>
        <v>0</v>
      </c>
      <c r="S3810" s="10">
        <f t="shared" si="534"/>
        <v>41.666666666666664</v>
      </c>
      <c r="T3810" t="str">
        <f t="shared" si="535"/>
        <v>theater/</v>
      </c>
      <c r="U3810" t="str">
        <f t="shared" si="536"/>
        <v>plays</v>
      </c>
      <c r="V3810">
        <f t="shared" si="537"/>
        <v>8</v>
      </c>
      <c r="W3810">
        <f t="shared" si="538"/>
        <v>13</v>
      </c>
    </row>
    <row r="3811" spans="1:23" ht="45" x14ac:dyDescent="0.25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f t="shared" si="539"/>
        <v>41850.75</v>
      </c>
      <c r="K3811">
        <v>1402403907</v>
      </c>
      <c r="L3811" s="14">
        <f t="shared" si="531"/>
        <v>41800.318368055552</v>
      </c>
      <c r="M3811" s="13">
        <f t="shared" si="532"/>
        <v>2014</v>
      </c>
      <c r="N3811" t="b">
        <v>0</v>
      </c>
      <c r="O3811">
        <v>38</v>
      </c>
      <c r="P3811" t="b">
        <v>1</v>
      </c>
      <c r="Q3811" t="s">
        <v>8270</v>
      </c>
      <c r="R3811" s="6">
        <f t="shared" si="533"/>
        <v>1.2500000000000001E-2</v>
      </c>
      <c r="S3811" s="10">
        <f t="shared" si="534"/>
        <v>53.289473684210527</v>
      </c>
      <c r="T3811" t="str">
        <f t="shared" si="535"/>
        <v>theater/</v>
      </c>
      <c r="U3811" t="str">
        <f t="shared" si="536"/>
        <v>plays</v>
      </c>
      <c r="V3811">
        <f t="shared" si="537"/>
        <v>8</v>
      </c>
      <c r="W3811">
        <f t="shared" si="538"/>
        <v>13</v>
      </c>
    </row>
    <row r="3812" spans="1:23" ht="45" x14ac:dyDescent="0.25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f t="shared" si="539"/>
        <v>42084.599050925921</v>
      </c>
      <c r="K3812">
        <v>1424377358</v>
      </c>
      <c r="L3812" s="14">
        <f t="shared" si="531"/>
        <v>42054.640717592592</v>
      </c>
      <c r="M3812" s="13">
        <f t="shared" si="532"/>
        <v>2015</v>
      </c>
      <c r="N3812" t="b">
        <v>0</v>
      </c>
      <c r="O3812">
        <v>26</v>
      </c>
      <c r="P3812" t="b">
        <v>1</v>
      </c>
      <c r="Q3812" t="s">
        <v>8270</v>
      </c>
      <c r="R3812" s="6">
        <f t="shared" si="533"/>
        <v>0.21733333333333332</v>
      </c>
      <c r="S3812" s="10">
        <f t="shared" si="534"/>
        <v>70.230769230769226</v>
      </c>
      <c r="T3812" t="str">
        <f t="shared" si="535"/>
        <v>theater/</v>
      </c>
      <c r="U3812" t="str">
        <f t="shared" si="536"/>
        <v>plays</v>
      </c>
      <c r="V3812">
        <f t="shared" si="537"/>
        <v>8</v>
      </c>
      <c r="W3812">
        <f t="shared" si="538"/>
        <v>13</v>
      </c>
    </row>
    <row r="3813" spans="1:23" ht="45" x14ac:dyDescent="0.25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f t="shared" si="539"/>
        <v>42521.249999999993</v>
      </c>
      <c r="K3813">
        <v>1461769373</v>
      </c>
      <c r="L3813" s="14">
        <f t="shared" si="531"/>
        <v>42487.418668981474</v>
      </c>
      <c r="M3813" s="13">
        <f t="shared" si="532"/>
        <v>2016</v>
      </c>
      <c r="N3813" t="b">
        <v>0</v>
      </c>
      <c r="O3813">
        <v>19</v>
      </c>
      <c r="P3813" t="b">
        <v>1</v>
      </c>
      <c r="Q3813" t="s">
        <v>8270</v>
      </c>
      <c r="R3813" s="6">
        <f t="shared" si="533"/>
        <v>2.2999999999999998</v>
      </c>
      <c r="S3813" s="10">
        <f t="shared" si="534"/>
        <v>43.421052631578945</v>
      </c>
      <c r="T3813" t="str">
        <f t="shared" si="535"/>
        <v>theater/</v>
      </c>
      <c r="U3813" t="str">
        <f t="shared" si="536"/>
        <v>plays</v>
      </c>
      <c r="V3813">
        <f t="shared" si="537"/>
        <v>8</v>
      </c>
      <c r="W3813">
        <f t="shared" si="538"/>
        <v>13</v>
      </c>
    </row>
    <row r="3814" spans="1:23" ht="45" x14ac:dyDescent="0.25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f t="shared" si="539"/>
        <v>42155.957638888889</v>
      </c>
      <c r="K3814">
        <v>1429120908</v>
      </c>
      <c r="L3814" s="14">
        <f t="shared" si="531"/>
        <v>42109.542916666665</v>
      </c>
      <c r="M3814" s="13">
        <f t="shared" si="532"/>
        <v>2015</v>
      </c>
      <c r="N3814" t="b">
        <v>0</v>
      </c>
      <c r="O3814">
        <v>11</v>
      </c>
      <c r="P3814" t="b">
        <v>1</v>
      </c>
      <c r="Q3814" t="s">
        <v>8270</v>
      </c>
      <c r="R3814" s="6">
        <f t="shared" si="533"/>
        <v>9.5500000000000002E-2</v>
      </c>
      <c r="S3814" s="10">
        <f t="shared" si="534"/>
        <v>199.18181818181819</v>
      </c>
      <c r="T3814" t="str">
        <f t="shared" si="535"/>
        <v>theater/</v>
      </c>
      <c r="U3814" t="str">
        <f t="shared" si="536"/>
        <v>plays</v>
      </c>
      <c r="V3814">
        <f t="shared" si="537"/>
        <v>8</v>
      </c>
      <c r="W3814">
        <f t="shared" si="538"/>
        <v>13</v>
      </c>
    </row>
    <row r="3815" spans="1:23" ht="45" x14ac:dyDescent="0.25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f t="shared" si="539"/>
        <v>42535.696527777771</v>
      </c>
      <c r="K3815">
        <v>1462603021</v>
      </c>
      <c r="L3815" s="14">
        <f t="shared" si="531"/>
        <v>42497.067372685182</v>
      </c>
      <c r="M3815" s="13">
        <f t="shared" si="532"/>
        <v>2016</v>
      </c>
      <c r="N3815" t="b">
        <v>0</v>
      </c>
      <c r="O3815">
        <v>27</v>
      </c>
      <c r="P3815" t="b">
        <v>1</v>
      </c>
      <c r="Q3815" t="s">
        <v>8270</v>
      </c>
      <c r="R3815" s="6">
        <f t="shared" si="533"/>
        <v>9.5190476190475156E-3</v>
      </c>
      <c r="S3815" s="10">
        <f t="shared" si="534"/>
        <v>78.518148148148143</v>
      </c>
      <c r="T3815" t="str">
        <f t="shared" si="535"/>
        <v>theater/</v>
      </c>
      <c r="U3815" t="str">
        <f t="shared" si="536"/>
        <v>plays</v>
      </c>
      <c r="V3815">
        <f t="shared" si="537"/>
        <v>8</v>
      </c>
      <c r="W3815">
        <f t="shared" si="538"/>
        <v>13</v>
      </c>
    </row>
    <row r="3816" spans="1:23" ht="45" x14ac:dyDescent="0.25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f t="shared" si="539"/>
        <v>42094.957638888889</v>
      </c>
      <c r="K3816">
        <v>1424727712</v>
      </c>
      <c r="L3816" s="14">
        <f t="shared" si="531"/>
        <v>42058.695740740739</v>
      </c>
      <c r="M3816" s="13">
        <f t="shared" si="532"/>
        <v>2015</v>
      </c>
      <c r="N3816" t="b">
        <v>0</v>
      </c>
      <c r="O3816">
        <v>34</v>
      </c>
      <c r="P3816" t="b">
        <v>1</v>
      </c>
      <c r="Q3816" t="s">
        <v>8270</v>
      </c>
      <c r="R3816" s="6">
        <f t="shared" si="533"/>
        <v>0.40133333333333332</v>
      </c>
      <c r="S3816" s="10">
        <f t="shared" si="534"/>
        <v>61.823529411764703</v>
      </c>
      <c r="T3816" t="str">
        <f t="shared" si="535"/>
        <v>theater/</v>
      </c>
      <c r="U3816" t="str">
        <f t="shared" si="536"/>
        <v>plays</v>
      </c>
      <c r="V3816">
        <f t="shared" si="537"/>
        <v>8</v>
      </c>
      <c r="W3816">
        <f t="shared" si="538"/>
        <v>13</v>
      </c>
    </row>
    <row r="3817" spans="1:23" ht="30" x14ac:dyDescent="0.25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f t="shared" si="539"/>
        <v>42236.749999999993</v>
      </c>
      <c r="K3817">
        <v>1437545657</v>
      </c>
      <c r="L3817" s="14">
        <f t="shared" si="531"/>
        <v>42207.051585648143</v>
      </c>
      <c r="M3817" s="13">
        <f t="shared" si="532"/>
        <v>2015</v>
      </c>
      <c r="N3817" t="b">
        <v>0</v>
      </c>
      <c r="O3817">
        <v>20</v>
      </c>
      <c r="P3817" t="b">
        <v>1</v>
      </c>
      <c r="Q3817" t="s">
        <v>8270</v>
      </c>
      <c r="R3817" s="6">
        <f t="shared" si="533"/>
        <v>9.9999999999909054E-6</v>
      </c>
      <c r="S3817" s="10">
        <f t="shared" si="534"/>
        <v>50.000500000000002</v>
      </c>
      <c r="T3817" t="str">
        <f t="shared" si="535"/>
        <v>theater/</v>
      </c>
      <c r="U3817" t="str">
        <f t="shared" si="536"/>
        <v>plays</v>
      </c>
      <c r="V3817">
        <f t="shared" si="537"/>
        <v>8</v>
      </c>
      <c r="W3817">
        <f t="shared" si="538"/>
        <v>13</v>
      </c>
    </row>
    <row r="3818" spans="1:23" ht="60" x14ac:dyDescent="0.25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f t="shared" si="539"/>
        <v>41837.481747685182</v>
      </c>
      <c r="K3818">
        <v>1403022823</v>
      </c>
      <c r="L3818" s="14">
        <f t="shared" si="531"/>
        <v>41807.481747685182</v>
      </c>
      <c r="M3818" s="13">
        <f t="shared" si="532"/>
        <v>2014</v>
      </c>
      <c r="N3818" t="b">
        <v>0</v>
      </c>
      <c r="O3818">
        <v>37</v>
      </c>
      <c r="P3818" t="b">
        <v>1</v>
      </c>
      <c r="Q3818" t="s">
        <v>8270</v>
      </c>
      <c r="R3818" s="6">
        <f t="shared" si="533"/>
        <v>0.19237999999999997</v>
      </c>
      <c r="S3818" s="10">
        <f t="shared" si="534"/>
        <v>48.339729729729726</v>
      </c>
      <c r="T3818" t="str">
        <f t="shared" si="535"/>
        <v>theater/</v>
      </c>
      <c r="U3818" t="str">
        <f t="shared" si="536"/>
        <v>plays</v>
      </c>
      <c r="V3818">
        <f t="shared" si="537"/>
        <v>8</v>
      </c>
      <c r="W3818">
        <f t="shared" si="538"/>
        <v>13</v>
      </c>
    </row>
    <row r="3819" spans="1:23" ht="45" x14ac:dyDescent="0.25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f t="shared" si="539"/>
        <v>42300.957638888889</v>
      </c>
      <c r="K3819">
        <v>1444236216</v>
      </c>
      <c r="L3819" s="14">
        <f t="shared" si="531"/>
        <v>42284.488611111105</v>
      </c>
      <c r="M3819" s="13">
        <f t="shared" si="532"/>
        <v>2015</v>
      </c>
      <c r="N3819" t="b">
        <v>0</v>
      </c>
      <c r="O3819">
        <v>20</v>
      </c>
      <c r="P3819" t="b">
        <v>1</v>
      </c>
      <c r="Q3819" t="s">
        <v>8270</v>
      </c>
      <c r="R3819" s="6">
        <f t="shared" si="533"/>
        <v>7.2499999999999995E-2</v>
      </c>
      <c r="S3819" s="10">
        <f t="shared" si="534"/>
        <v>107.25</v>
      </c>
      <c r="T3819" t="str">
        <f t="shared" si="535"/>
        <v>theater/</v>
      </c>
      <c r="U3819" t="str">
        <f t="shared" si="536"/>
        <v>plays</v>
      </c>
      <c r="V3819">
        <f t="shared" si="537"/>
        <v>8</v>
      </c>
      <c r="W3819">
        <f t="shared" si="538"/>
        <v>13</v>
      </c>
    </row>
    <row r="3820" spans="1:23" ht="45" x14ac:dyDescent="0.25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f t="shared" si="539"/>
        <v>42075.592384259253</v>
      </c>
      <c r="K3820">
        <v>1423599182</v>
      </c>
      <c r="L3820" s="14">
        <f t="shared" si="531"/>
        <v>42045.634050925924</v>
      </c>
      <c r="M3820" s="13">
        <f t="shared" si="532"/>
        <v>2015</v>
      </c>
      <c r="N3820" t="b">
        <v>0</v>
      </c>
      <c r="O3820">
        <v>10</v>
      </c>
      <c r="P3820" t="b">
        <v>1</v>
      </c>
      <c r="Q3820" t="s">
        <v>8270</v>
      </c>
      <c r="R3820" s="6">
        <f t="shared" si="533"/>
        <v>1.28</v>
      </c>
      <c r="S3820" s="10">
        <f t="shared" si="534"/>
        <v>57</v>
      </c>
      <c r="T3820" t="str">
        <f t="shared" si="535"/>
        <v>theater/</v>
      </c>
      <c r="U3820" t="str">
        <f t="shared" si="536"/>
        <v>plays</v>
      </c>
      <c r="V3820">
        <f t="shared" si="537"/>
        <v>8</v>
      </c>
      <c r="W3820">
        <f t="shared" si="538"/>
        <v>13</v>
      </c>
    </row>
    <row r="3821" spans="1:23" ht="30" x14ac:dyDescent="0.25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f t="shared" si="539"/>
        <v>42202.668055555558</v>
      </c>
      <c r="K3821">
        <v>1435554104</v>
      </c>
      <c r="L3821" s="14">
        <f t="shared" si="531"/>
        <v>42184.001203703701</v>
      </c>
      <c r="M3821" s="13">
        <f t="shared" si="532"/>
        <v>2015</v>
      </c>
      <c r="N3821" t="b">
        <v>0</v>
      </c>
      <c r="O3821">
        <v>26</v>
      </c>
      <c r="P3821" t="b">
        <v>1</v>
      </c>
      <c r="Q3821" t="s">
        <v>8270</v>
      </c>
      <c r="R3821" s="6">
        <f t="shared" si="533"/>
        <v>6.4000000000000001E-2</v>
      </c>
      <c r="S3821" s="10">
        <f t="shared" si="534"/>
        <v>40.92307692307692</v>
      </c>
      <c r="T3821" t="str">
        <f t="shared" si="535"/>
        <v>theater/</v>
      </c>
      <c r="U3821" t="str">
        <f t="shared" si="536"/>
        <v>plays</v>
      </c>
      <c r="V3821">
        <f t="shared" si="537"/>
        <v>8</v>
      </c>
      <c r="W3821">
        <f t="shared" si="538"/>
        <v>13</v>
      </c>
    </row>
    <row r="3822" spans="1:23" ht="45" x14ac:dyDescent="0.25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f t="shared" si="539"/>
        <v>42190.443483796298</v>
      </c>
      <c r="K3822">
        <v>1433518717</v>
      </c>
      <c r="L3822" s="14">
        <f t="shared" si="531"/>
        <v>42160.443483796298</v>
      </c>
      <c r="M3822" s="13">
        <f t="shared" si="532"/>
        <v>2015</v>
      </c>
      <c r="N3822" t="b">
        <v>0</v>
      </c>
      <c r="O3822">
        <v>20</v>
      </c>
      <c r="P3822" t="b">
        <v>1</v>
      </c>
      <c r="Q3822" t="s">
        <v>8270</v>
      </c>
      <c r="R3822" s="6">
        <f t="shared" si="533"/>
        <v>0.43333333333333335</v>
      </c>
      <c r="S3822" s="10">
        <f t="shared" si="534"/>
        <v>21.5</v>
      </c>
      <c r="T3822" t="str">
        <f t="shared" si="535"/>
        <v>theater/</v>
      </c>
      <c r="U3822" t="str">
        <f t="shared" si="536"/>
        <v>plays</v>
      </c>
      <c r="V3822">
        <f t="shared" si="537"/>
        <v>8</v>
      </c>
      <c r="W3822">
        <f t="shared" si="538"/>
        <v>13</v>
      </c>
    </row>
    <row r="3823" spans="1:23" ht="45" x14ac:dyDescent="0.25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f t="shared" si="539"/>
        <v>42372.972303240742</v>
      </c>
      <c r="K3823">
        <v>1449116407</v>
      </c>
      <c r="L3823" s="14">
        <f t="shared" si="531"/>
        <v>42340.972303240742</v>
      </c>
      <c r="M3823" s="13">
        <f t="shared" si="532"/>
        <v>2015</v>
      </c>
      <c r="N3823" t="b">
        <v>0</v>
      </c>
      <c r="O3823">
        <v>46</v>
      </c>
      <c r="P3823" t="b">
        <v>1</v>
      </c>
      <c r="Q3823" t="s">
        <v>8270</v>
      </c>
      <c r="R3823" s="6">
        <f t="shared" si="533"/>
        <v>4.5428571428571429E-2</v>
      </c>
      <c r="S3823" s="10">
        <f t="shared" si="534"/>
        <v>79.543478260869563</v>
      </c>
      <c r="T3823" t="str">
        <f t="shared" si="535"/>
        <v>theater/</v>
      </c>
      <c r="U3823" t="str">
        <f t="shared" si="536"/>
        <v>plays</v>
      </c>
      <c r="V3823">
        <f t="shared" si="537"/>
        <v>8</v>
      </c>
      <c r="W3823">
        <f t="shared" si="538"/>
        <v>13</v>
      </c>
    </row>
    <row r="3824" spans="1:23" ht="45" x14ac:dyDescent="0.25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f t="shared" si="539"/>
        <v>42388.749305555553</v>
      </c>
      <c r="K3824">
        <v>1448136417</v>
      </c>
      <c r="L3824" s="14">
        <f t="shared" si="531"/>
        <v>42329.629826388882</v>
      </c>
      <c r="M3824" s="13">
        <f t="shared" si="532"/>
        <v>2015</v>
      </c>
      <c r="N3824" t="b">
        <v>0</v>
      </c>
      <c r="O3824">
        <v>76</v>
      </c>
      <c r="P3824" t="b">
        <v>1</v>
      </c>
      <c r="Q3824" t="s">
        <v>8270</v>
      </c>
      <c r="R3824" s="6">
        <f t="shared" si="533"/>
        <v>0.1002</v>
      </c>
      <c r="S3824" s="10">
        <f t="shared" si="534"/>
        <v>72.381578947368425</v>
      </c>
      <c r="T3824" t="str">
        <f t="shared" si="535"/>
        <v>theater/</v>
      </c>
      <c r="U3824" t="str">
        <f t="shared" si="536"/>
        <v>plays</v>
      </c>
      <c r="V3824">
        <f t="shared" si="537"/>
        <v>8</v>
      </c>
      <c r="W3824">
        <f t="shared" si="538"/>
        <v>13</v>
      </c>
    </row>
    <row r="3825" spans="1:23" ht="45" x14ac:dyDescent="0.25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f t="shared" si="539"/>
        <v>42204.957638888889</v>
      </c>
      <c r="K3825">
        <v>1434405044</v>
      </c>
      <c r="L3825" s="14">
        <f t="shared" si="531"/>
        <v>42170.701898148145</v>
      </c>
      <c r="M3825" s="13">
        <f t="shared" si="532"/>
        <v>2015</v>
      </c>
      <c r="N3825" t="b">
        <v>0</v>
      </c>
      <c r="O3825">
        <v>41</v>
      </c>
      <c r="P3825" t="b">
        <v>1</v>
      </c>
      <c r="Q3825" t="s">
        <v>8270</v>
      </c>
      <c r="R3825" s="6">
        <f t="shared" si="533"/>
        <v>0.06</v>
      </c>
      <c r="S3825" s="10">
        <f t="shared" si="534"/>
        <v>64.634146341463421</v>
      </c>
      <c r="T3825" t="str">
        <f t="shared" si="535"/>
        <v>theater/</v>
      </c>
      <c r="U3825" t="str">
        <f t="shared" si="536"/>
        <v>plays</v>
      </c>
      <c r="V3825">
        <f t="shared" si="537"/>
        <v>8</v>
      </c>
      <c r="W3825">
        <f t="shared" si="538"/>
        <v>13</v>
      </c>
    </row>
    <row r="3826" spans="1:23" ht="45" x14ac:dyDescent="0.25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f t="shared" si="539"/>
        <v>42583.361805555549</v>
      </c>
      <c r="K3826">
        <v>1469026903</v>
      </c>
      <c r="L3826" s="14">
        <f t="shared" si="531"/>
        <v>42571.417858796289</v>
      </c>
      <c r="M3826" s="13">
        <f t="shared" si="532"/>
        <v>2016</v>
      </c>
      <c r="N3826" t="b">
        <v>0</v>
      </c>
      <c r="O3826">
        <v>7</v>
      </c>
      <c r="P3826" t="b">
        <v>1</v>
      </c>
      <c r="Q3826" t="s">
        <v>8270</v>
      </c>
      <c r="R3826" s="6">
        <f t="shared" si="533"/>
        <v>0.08</v>
      </c>
      <c r="S3826" s="10">
        <f t="shared" si="534"/>
        <v>38.571428571428569</v>
      </c>
      <c r="T3826" t="str">
        <f t="shared" si="535"/>
        <v>theater/</v>
      </c>
      <c r="U3826" t="str">
        <f t="shared" si="536"/>
        <v>plays</v>
      </c>
      <c r="V3826">
        <f t="shared" si="537"/>
        <v>8</v>
      </c>
      <c r="W3826">
        <f t="shared" si="538"/>
        <v>13</v>
      </c>
    </row>
    <row r="3827" spans="1:23" ht="45" x14ac:dyDescent="0.25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f t="shared" si="539"/>
        <v>42171.861273148148</v>
      </c>
      <c r="K3827">
        <v>1432690814</v>
      </c>
      <c r="L3827" s="14">
        <f t="shared" si="531"/>
        <v>42150.861273148148</v>
      </c>
      <c r="M3827" s="13">
        <f t="shared" si="532"/>
        <v>2015</v>
      </c>
      <c r="N3827" t="b">
        <v>0</v>
      </c>
      <c r="O3827">
        <v>49</v>
      </c>
      <c r="P3827" t="b">
        <v>1</v>
      </c>
      <c r="Q3827" t="s">
        <v>8270</v>
      </c>
      <c r="R3827" s="6">
        <f t="shared" si="533"/>
        <v>5.4199999999999998E-2</v>
      </c>
      <c r="S3827" s="10">
        <f t="shared" si="534"/>
        <v>107.57142857142857</v>
      </c>
      <c r="T3827" t="str">
        <f t="shared" si="535"/>
        <v>theater/</v>
      </c>
      <c r="U3827" t="str">
        <f t="shared" si="536"/>
        <v>plays</v>
      </c>
      <c r="V3827">
        <f t="shared" si="537"/>
        <v>8</v>
      </c>
      <c r="W3827">
        <f t="shared" si="538"/>
        <v>13</v>
      </c>
    </row>
    <row r="3828" spans="1:23" ht="30" x14ac:dyDescent="0.25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f t="shared" si="539"/>
        <v>42131.215208333328</v>
      </c>
      <c r="K3828">
        <v>1428401394</v>
      </c>
      <c r="L3828" s="14">
        <f t="shared" si="531"/>
        <v>42101.215208333328</v>
      </c>
      <c r="M3828" s="13">
        <f t="shared" si="532"/>
        <v>2015</v>
      </c>
      <c r="N3828" t="b">
        <v>0</v>
      </c>
      <c r="O3828">
        <v>26</v>
      </c>
      <c r="P3828" t="b">
        <v>1</v>
      </c>
      <c r="Q3828" t="s">
        <v>8270</v>
      </c>
      <c r="R3828" s="6">
        <f t="shared" si="533"/>
        <v>0.19166666666666668</v>
      </c>
      <c r="S3828" s="10">
        <f t="shared" si="534"/>
        <v>27.5</v>
      </c>
      <c r="T3828" t="str">
        <f t="shared" si="535"/>
        <v>theater/</v>
      </c>
      <c r="U3828" t="str">
        <f t="shared" si="536"/>
        <v>plays</v>
      </c>
      <c r="V3828">
        <f t="shared" si="537"/>
        <v>8</v>
      </c>
      <c r="W3828">
        <f t="shared" si="538"/>
        <v>13</v>
      </c>
    </row>
    <row r="3829" spans="1:23" ht="60" x14ac:dyDescent="0.25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f t="shared" si="539"/>
        <v>42089.791666666664</v>
      </c>
      <c r="K3829">
        <v>1422656201</v>
      </c>
      <c r="L3829" s="14">
        <f t="shared" si="531"/>
        <v>42034.719918981478</v>
      </c>
      <c r="M3829" s="13">
        <f t="shared" si="532"/>
        <v>2015</v>
      </c>
      <c r="N3829" t="b">
        <v>0</v>
      </c>
      <c r="O3829">
        <v>65</v>
      </c>
      <c r="P3829" t="b">
        <v>1</v>
      </c>
      <c r="Q3829" t="s">
        <v>8270</v>
      </c>
      <c r="R3829" s="6">
        <f t="shared" si="533"/>
        <v>0.52666666666666662</v>
      </c>
      <c r="S3829" s="10">
        <f t="shared" si="534"/>
        <v>70.461538461538467</v>
      </c>
      <c r="T3829" t="str">
        <f t="shared" si="535"/>
        <v>theater/</v>
      </c>
      <c r="U3829" t="str">
        <f t="shared" si="536"/>
        <v>plays</v>
      </c>
      <c r="V3829">
        <f t="shared" si="537"/>
        <v>8</v>
      </c>
      <c r="W3829">
        <f t="shared" si="538"/>
        <v>13</v>
      </c>
    </row>
    <row r="3830" spans="1:23" ht="45" x14ac:dyDescent="0.25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f t="shared" si="539"/>
        <v>42004.36096064814</v>
      </c>
      <c r="K3830">
        <v>1414845587</v>
      </c>
      <c r="L3830" s="14">
        <f t="shared" si="531"/>
        <v>41944.319293981483</v>
      </c>
      <c r="M3830" s="13">
        <f t="shared" si="532"/>
        <v>2014</v>
      </c>
      <c r="N3830" t="b">
        <v>0</v>
      </c>
      <c r="O3830">
        <v>28</v>
      </c>
      <c r="P3830" t="b">
        <v>1</v>
      </c>
      <c r="Q3830" t="s">
        <v>8270</v>
      </c>
      <c r="R3830" s="6">
        <f t="shared" si="533"/>
        <v>0</v>
      </c>
      <c r="S3830" s="10">
        <f t="shared" si="534"/>
        <v>178.57142857142858</v>
      </c>
      <c r="T3830" t="str">
        <f t="shared" si="535"/>
        <v>theater/</v>
      </c>
      <c r="U3830" t="str">
        <f t="shared" si="536"/>
        <v>plays</v>
      </c>
      <c r="V3830">
        <f t="shared" si="537"/>
        <v>8</v>
      </c>
      <c r="W3830">
        <f t="shared" si="538"/>
        <v>13</v>
      </c>
    </row>
    <row r="3831" spans="1:23" ht="45" x14ac:dyDescent="0.25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f t="shared" si="539"/>
        <v>42613.657071759262</v>
      </c>
      <c r="K3831">
        <v>1470948371</v>
      </c>
      <c r="L3831" s="14">
        <f t="shared" si="531"/>
        <v>42593.657071759262</v>
      </c>
      <c r="M3831" s="13">
        <f t="shared" si="532"/>
        <v>2016</v>
      </c>
      <c r="N3831" t="b">
        <v>0</v>
      </c>
      <c r="O3831">
        <v>8</v>
      </c>
      <c r="P3831" t="b">
        <v>1</v>
      </c>
      <c r="Q3831" t="s">
        <v>8270</v>
      </c>
      <c r="R3831" s="6">
        <f t="shared" si="533"/>
        <v>2E-3</v>
      </c>
      <c r="S3831" s="10">
        <f t="shared" si="534"/>
        <v>62.625</v>
      </c>
      <c r="T3831" t="str">
        <f t="shared" si="535"/>
        <v>theater/</v>
      </c>
      <c r="U3831" t="str">
        <f t="shared" si="536"/>
        <v>plays</v>
      </c>
      <c r="V3831">
        <f t="shared" si="537"/>
        <v>8</v>
      </c>
      <c r="W3831">
        <f t="shared" si="538"/>
        <v>13</v>
      </c>
    </row>
    <row r="3832" spans="1:23" ht="45" x14ac:dyDescent="0.25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f t="shared" si="539"/>
        <v>42517.532534722217</v>
      </c>
      <c r="K3832">
        <v>1463161611</v>
      </c>
      <c r="L3832" s="14">
        <f t="shared" si="531"/>
        <v>42503.532534722217</v>
      </c>
      <c r="M3832" s="13">
        <f t="shared" si="532"/>
        <v>2016</v>
      </c>
      <c r="N3832" t="b">
        <v>0</v>
      </c>
      <c r="O3832">
        <v>3</v>
      </c>
      <c r="P3832" t="b">
        <v>1</v>
      </c>
      <c r="Q3832" t="s">
        <v>8270</v>
      </c>
      <c r="R3832" s="6">
        <f t="shared" si="533"/>
        <v>1.25</v>
      </c>
      <c r="S3832" s="10">
        <f t="shared" si="534"/>
        <v>75</v>
      </c>
      <c r="T3832" t="str">
        <f t="shared" si="535"/>
        <v>theater/</v>
      </c>
      <c r="U3832" t="str">
        <f t="shared" si="536"/>
        <v>plays</v>
      </c>
      <c r="V3832">
        <f t="shared" si="537"/>
        <v>8</v>
      </c>
      <c r="W3832">
        <f t="shared" si="538"/>
        <v>13</v>
      </c>
    </row>
    <row r="3833" spans="1:23" ht="45" x14ac:dyDescent="0.25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f t="shared" si="539"/>
        <v>41948.682233796295</v>
      </c>
      <c r="K3833">
        <v>1413404545</v>
      </c>
      <c r="L3833" s="14">
        <f t="shared" si="531"/>
        <v>41927.640567129631</v>
      </c>
      <c r="M3833" s="13">
        <f t="shared" si="532"/>
        <v>2014</v>
      </c>
      <c r="N3833" t="b">
        <v>0</v>
      </c>
      <c r="O3833">
        <v>9</v>
      </c>
      <c r="P3833" t="b">
        <v>1</v>
      </c>
      <c r="Q3833" t="s">
        <v>8270</v>
      </c>
      <c r="R3833" s="6">
        <f t="shared" si="533"/>
        <v>6.022000000000003E-2</v>
      </c>
      <c r="S3833" s="10">
        <f t="shared" si="534"/>
        <v>58.901111111111113</v>
      </c>
      <c r="T3833" t="str">
        <f t="shared" si="535"/>
        <v>theater/</v>
      </c>
      <c r="U3833" t="str">
        <f t="shared" si="536"/>
        <v>plays</v>
      </c>
      <c r="V3833">
        <f t="shared" si="537"/>
        <v>8</v>
      </c>
      <c r="W3833">
        <f t="shared" si="538"/>
        <v>13</v>
      </c>
    </row>
    <row r="3834" spans="1:23" ht="45" x14ac:dyDescent="0.25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f t="shared" si="539"/>
        <v>42419.906655092585</v>
      </c>
      <c r="K3834">
        <v>1452048335</v>
      </c>
      <c r="L3834" s="14">
        <f t="shared" si="531"/>
        <v>42374.906655092585</v>
      </c>
      <c r="M3834" s="13">
        <f t="shared" si="532"/>
        <v>2016</v>
      </c>
      <c r="N3834" t="b">
        <v>0</v>
      </c>
      <c r="O3834">
        <v>9</v>
      </c>
      <c r="P3834" t="b">
        <v>1</v>
      </c>
      <c r="Q3834" t="s">
        <v>8270</v>
      </c>
      <c r="R3834" s="6">
        <f t="shared" si="533"/>
        <v>4.6666666666666669E-2</v>
      </c>
      <c r="S3834" s="10">
        <f t="shared" si="534"/>
        <v>139.55555555555554</v>
      </c>
      <c r="T3834" t="str">
        <f t="shared" si="535"/>
        <v>theater/</v>
      </c>
      <c r="U3834" t="str">
        <f t="shared" si="536"/>
        <v>plays</v>
      </c>
      <c r="V3834">
        <f t="shared" si="537"/>
        <v>8</v>
      </c>
      <c r="W3834">
        <f t="shared" si="538"/>
        <v>13</v>
      </c>
    </row>
    <row r="3835" spans="1:23" ht="45" x14ac:dyDescent="0.25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f t="shared" si="539"/>
        <v>41974.589583333327</v>
      </c>
      <c r="K3835">
        <v>1416516972</v>
      </c>
      <c r="L3835" s="14">
        <f t="shared" si="531"/>
        <v>41963.664027777777</v>
      </c>
      <c r="M3835" s="13">
        <f t="shared" si="532"/>
        <v>2014</v>
      </c>
      <c r="N3835" t="b">
        <v>0</v>
      </c>
      <c r="O3835">
        <v>20</v>
      </c>
      <c r="P3835" t="b">
        <v>1</v>
      </c>
      <c r="Q3835" t="s">
        <v>8270</v>
      </c>
      <c r="R3835" s="6">
        <f t="shared" si="533"/>
        <v>0.16666666666666666</v>
      </c>
      <c r="S3835" s="10">
        <f t="shared" si="534"/>
        <v>70</v>
      </c>
      <c r="T3835" t="str">
        <f t="shared" si="535"/>
        <v>theater/</v>
      </c>
      <c r="U3835" t="str">
        <f t="shared" si="536"/>
        <v>plays</v>
      </c>
      <c r="V3835">
        <f t="shared" si="537"/>
        <v>8</v>
      </c>
      <c r="W3835">
        <f t="shared" si="538"/>
        <v>13</v>
      </c>
    </row>
    <row r="3836" spans="1:23" ht="45" x14ac:dyDescent="0.25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f t="shared" si="539"/>
        <v>42173.236886574072</v>
      </c>
      <c r="K3836">
        <v>1432032067</v>
      </c>
      <c r="L3836" s="14">
        <f t="shared" si="531"/>
        <v>42143.236886574072</v>
      </c>
      <c r="M3836" s="13">
        <f t="shared" si="532"/>
        <v>2015</v>
      </c>
      <c r="N3836" t="b">
        <v>0</v>
      </c>
      <c r="O3836">
        <v>57</v>
      </c>
      <c r="P3836" t="b">
        <v>1</v>
      </c>
      <c r="Q3836" t="s">
        <v>8270</v>
      </c>
      <c r="R3836" s="6">
        <f t="shared" si="533"/>
        <v>9.0333333333333335E-2</v>
      </c>
      <c r="S3836" s="10">
        <f t="shared" si="534"/>
        <v>57.385964912280699</v>
      </c>
      <c r="T3836" t="str">
        <f t="shared" si="535"/>
        <v>theater/</v>
      </c>
      <c r="U3836" t="str">
        <f t="shared" si="536"/>
        <v>plays</v>
      </c>
      <c r="V3836">
        <f t="shared" si="537"/>
        <v>8</v>
      </c>
      <c r="W3836">
        <f t="shared" si="538"/>
        <v>13</v>
      </c>
    </row>
    <row r="3837" spans="1:23" ht="45" x14ac:dyDescent="0.25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f t="shared" si="539"/>
        <v>42481.733888888884</v>
      </c>
      <c r="K3837">
        <v>1459463808</v>
      </c>
      <c r="L3837" s="14">
        <f t="shared" si="531"/>
        <v>42460.733888888884</v>
      </c>
      <c r="M3837" s="13">
        <f t="shared" si="532"/>
        <v>2016</v>
      </c>
      <c r="N3837" t="b">
        <v>0</v>
      </c>
      <c r="O3837">
        <v>8</v>
      </c>
      <c r="P3837" t="b">
        <v>1</v>
      </c>
      <c r="Q3837" t="s">
        <v>8270</v>
      </c>
      <c r="R3837" s="6">
        <f t="shared" si="533"/>
        <v>0.6</v>
      </c>
      <c r="S3837" s="10">
        <f t="shared" si="534"/>
        <v>40</v>
      </c>
      <c r="T3837" t="str">
        <f t="shared" si="535"/>
        <v>theater/</v>
      </c>
      <c r="U3837" t="str">
        <f t="shared" si="536"/>
        <v>plays</v>
      </c>
      <c r="V3837">
        <f t="shared" si="537"/>
        <v>8</v>
      </c>
      <c r="W3837">
        <f t="shared" si="538"/>
        <v>13</v>
      </c>
    </row>
    <row r="3838" spans="1:23" ht="30" x14ac:dyDescent="0.25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f t="shared" si="539"/>
        <v>42584.964583333327</v>
      </c>
      <c r="K3838">
        <v>1467497652</v>
      </c>
      <c r="L3838" s="14">
        <f t="shared" si="531"/>
        <v>42553.718194444438</v>
      </c>
      <c r="M3838" s="13">
        <f t="shared" si="532"/>
        <v>2016</v>
      </c>
      <c r="N3838" t="b">
        <v>0</v>
      </c>
      <c r="O3838">
        <v>14</v>
      </c>
      <c r="P3838" t="b">
        <v>1</v>
      </c>
      <c r="Q3838" t="s">
        <v>8270</v>
      </c>
      <c r="R3838" s="6">
        <f t="shared" si="533"/>
        <v>0.125</v>
      </c>
      <c r="S3838" s="10">
        <f t="shared" si="534"/>
        <v>64.285714285714292</v>
      </c>
      <c r="T3838" t="str">
        <f t="shared" si="535"/>
        <v>theater/</v>
      </c>
      <c r="U3838" t="str">
        <f t="shared" si="536"/>
        <v>plays</v>
      </c>
      <c r="V3838">
        <f t="shared" si="537"/>
        <v>8</v>
      </c>
      <c r="W3838">
        <f t="shared" si="538"/>
        <v>13</v>
      </c>
    </row>
    <row r="3839" spans="1:23" ht="30" x14ac:dyDescent="0.25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f t="shared" si="539"/>
        <v>42188.557384259257</v>
      </c>
      <c r="K3839">
        <v>1432837358</v>
      </c>
      <c r="L3839" s="14">
        <f t="shared" si="531"/>
        <v>42152.557384259257</v>
      </c>
      <c r="M3839" s="13">
        <f t="shared" si="532"/>
        <v>2015</v>
      </c>
      <c r="N3839" t="b">
        <v>0</v>
      </c>
      <c r="O3839">
        <v>17</v>
      </c>
      <c r="P3839" t="b">
        <v>1</v>
      </c>
      <c r="Q3839" t="s">
        <v>8270</v>
      </c>
      <c r="R3839" s="6">
        <f t="shared" si="533"/>
        <v>2.1000000000000001E-2</v>
      </c>
      <c r="S3839" s="10">
        <f t="shared" si="534"/>
        <v>120.11764705882354</v>
      </c>
      <c r="T3839" t="str">
        <f t="shared" si="535"/>
        <v>theater/</v>
      </c>
      <c r="U3839" t="str">
        <f t="shared" si="536"/>
        <v>plays</v>
      </c>
      <c r="V3839">
        <f t="shared" si="537"/>
        <v>8</v>
      </c>
      <c r="W3839">
        <f t="shared" si="538"/>
        <v>13</v>
      </c>
    </row>
    <row r="3840" spans="1:23" ht="45" x14ac:dyDescent="0.25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f t="shared" si="539"/>
        <v>42146.502418981479</v>
      </c>
      <c r="K3840">
        <v>1429722209</v>
      </c>
      <c r="L3840" s="14">
        <f t="shared" si="531"/>
        <v>42116.502418981479</v>
      </c>
      <c r="M3840" s="13">
        <f t="shared" si="532"/>
        <v>2015</v>
      </c>
      <c r="N3840" t="b">
        <v>0</v>
      </c>
      <c r="O3840">
        <v>100</v>
      </c>
      <c r="P3840" t="b">
        <v>1</v>
      </c>
      <c r="Q3840" t="s">
        <v>8270</v>
      </c>
      <c r="R3840" s="6">
        <f t="shared" si="533"/>
        <v>8.2400000000000008E-3</v>
      </c>
      <c r="S3840" s="10">
        <f t="shared" si="534"/>
        <v>1008.24</v>
      </c>
      <c r="T3840" t="str">
        <f t="shared" si="535"/>
        <v>theater/</v>
      </c>
      <c r="U3840" t="str">
        <f t="shared" si="536"/>
        <v>plays</v>
      </c>
      <c r="V3840">
        <f t="shared" si="537"/>
        <v>8</v>
      </c>
      <c r="W3840">
        <f t="shared" si="538"/>
        <v>13</v>
      </c>
    </row>
    <row r="3841" spans="1:23" ht="45" x14ac:dyDescent="0.25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f t="shared" si="539"/>
        <v>42214.934305555558</v>
      </c>
      <c r="K3841">
        <v>1433042724</v>
      </c>
      <c r="L3841" s="14">
        <f t="shared" si="531"/>
        <v>42154.934305555558</v>
      </c>
      <c r="M3841" s="13">
        <f t="shared" si="532"/>
        <v>2015</v>
      </c>
      <c r="N3841" t="b">
        <v>0</v>
      </c>
      <c r="O3841">
        <v>32</v>
      </c>
      <c r="P3841" t="b">
        <v>1</v>
      </c>
      <c r="Q3841" t="s">
        <v>8270</v>
      </c>
      <c r="R3841" s="6">
        <f t="shared" si="533"/>
        <v>1.2500000000000001E-2</v>
      </c>
      <c r="S3841" s="10">
        <f t="shared" si="534"/>
        <v>63.28125</v>
      </c>
      <c r="T3841" t="str">
        <f t="shared" si="535"/>
        <v>theater/</v>
      </c>
      <c r="U3841" t="str">
        <f t="shared" si="536"/>
        <v>plays</v>
      </c>
      <c r="V3841">
        <f t="shared" si="537"/>
        <v>8</v>
      </c>
      <c r="W3841">
        <f t="shared" si="538"/>
        <v>13</v>
      </c>
    </row>
    <row r="3842" spans="1:23" ht="45" x14ac:dyDescent="0.25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f t="shared" si="539"/>
        <v>42457.45172453703</v>
      </c>
      <c r="K3842">
        <v>1457023829</v>
      </c>
      <c r="L3842" s="14">
        <f t="shared" si="531"/>
        <v>42432.493391203701</v>
      </c>
      <c r="M3842" s="13">
        <f t="shared" si="532"/>
        <v>2016</v>
      </c>
      <c r="N3842" t="b">
        <v>0</v>
      </c>
      <c r="O3842">
        <v>3</v>
      </c>
      <c r="P3842" t="b">
        <v>1</v>
      </c>
      <c r="Q3842" t="s">
        <v>8270</v>
      </c>
      <c r="R3842" s="6">
        <f t="shared" si="533"/>
        <v>64</v>
      </c>
      <c r="S3842" s="10">
        <f t="shared" si="534"/>
        <v>21.666666666666668</v>
      </c>
      <c r="T3842" t="str">
        <f t="shared" si="535"/>
        <v>theater/</v>
      </c>
      <c r="U3842" t="str">
        <f t="shared" si="536"/>
        <v>plays</v>
      </c>
      <c r="V3842">
        <f t="shared" si="537"/>
        <v>8</v>
      </c>
      <c r="W3842">
        <f t="shared" si="538"/>
        <v>13</v>
      </c>
    </row>
    <row r="3843" spans="1:23" ht="45" x14ac:dyDescent="0.25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f t="shared" si="539"/>
        <v>41840.57739583333</v>
      </c>
      <c r="K3843">
        <v>1400698287</v>
      </c>
      <c r="L3843" s="14">
        <f t="shared" ref="L3843:L3906" si="540">(K3843/86400)+25569+(-5/24)</f>
        <v>41780.57739583333</v>
      </c>
      <c r="M3843" s="13">
        <f t="shared" ref="M3843:M3906" si="541">YEAR(L3843)</f>
        <v>2014</v>
      </c>
      <c r="N3843" t="b">
        <v>1</v>
      </c>
      <c r="O3843">
        <v>34</v>
      </c>
      <c r="P3843" t="b">
        <v>0</v>
      </c>
      <c r="Q3843" t="s">
        <v>8270</v>
      </c>
      <c r="R3843" s="6">
        <f t="shared" ref="R3843:R3906" si="542">(E3843-D3843)/D3843</f>
        <v>-0.91279999999999994</v>
      </c>
      <c r="S3843" s="10">
        <f t="shared" ref="S3843:S3906" si="543">E3843/O3843</f>
        <v>25.647058823529413</v>
      </c>
      <c r="T3843" t="str">
        <f t="shared" ref="T3843:T3906" si="544">LEFT(Q3843,V3843)</f>
        <v>theater/</v>
      </c>
      <c r="U3843" t="str">
        <f t="shared" ref="U3843:U3906" si="545">RIGHT(Q3843, W3843-V3843)</f>
        <v>plays</v>
      </c>
      <c r="V3843">
        <f t="shared" ref="V3843:V3906" si="546">FIND("/",Q3843)</f>
        <v>8</v>
      </c>
      <c r="W3843">
        <f t="shared" ref="W3843:W3906" si="547">LEN(Q3843)</f>
        <v>13</v>
      </c>
    </row>
    <row r="3844" spans="1:23" ht="45" x14ac:dyDescent="0.25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f t="shared" ref="J3844:J3907" si="548">(I3844/86400)+25569+(-5/24)</f>
        <v>41770.285324074073</v>
      </c>
      <c r="K3844">
        <v>1397217052</v>
      </c>
      <c r="L3844" s="14">
        <f t="shared" si="540"/>
        <v>41740.285324074073</v>
      </c>
      <c r="M3844" s="13">
        <f t="shared" si="541"/>
        <v>2014</v>
      </c>
      <c r="N3844" t="b">
        <v>1</v>
      </c>
      <c r="O3844">
        <v>23</v>
      </c>
      <c r="P3844" t="b">
        <v>0</v>
      </c>
      <c r="Q3844" t="s">
        <v>8270</v>
      </c>
      <c r="R3844" s="6">
        <f t="shared" si="542"/>
        <v>-0.78059999999999996</v>
      </c>
      <c r="S3844" s="10">
        <f t="shared" si="543"/>
        <v>47.695652173913047</v>
      </c>
      <c r="T3844" t="str">
        <f t="shared" si="544"/>
        <v>theater/</v>
      </c>
      <c r="U3844" t="str">
        <f t="shared" si="545"/>
        <v>plays</v>
      </c>
      <c r="V3844">
        <f t="shared" si="546"/>
        <v>8</v>
      </c>
      <c r="W3844">
        <f t="shared" si="547"/>
        <v>13</v>
      </c>
    </row>
    <row r="3845" spans="1:23" ht="45" x14ac:dyDescent="0.25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f t="shared" si="548"/>
        <v>41790.864166666666</v>
      </c>
      <c r="K3845">
        <v>1399427064</v>
      </c>
      <c r="L3845" s="14">
        <f t="shared" si="540"/>
        <v>41765.864166666666</v>
      </c>
      <c r="M3845" s="13">
        <f t="shared" si="541"/>
        <v>2014</v>
      </c>
      <c r="N3845" t="b">
        <v>1</v>
      </c>
      <c r="O3845">
        <v>19</v>
      </c>
      <c r="P3845" t="b">
        <v>0</v>
      </c>
      <c r="Q3845" t="s">
        <v>8270</v>
      </c>
      <c r="R3845" s="6">
        <f t="shared" si="542"/>
        <v>-0.78700000000000003</v>
      </c>
      <c r="S3845" s="10">
        <f t="shared" si="543"/>
        <v>56.05263157894737</v>
      </c>
      <c r="T3845" t="str">
        <f t="shared" si="544"/>
        <v>theater/</v>
      </c>
      <c r="U3845" t="str">
        <f t="shared" si="545"/>
        <v>plays</v>
      </c>
      <c r="V3845">
        <f t="shared" si="546"/>
        <v>8</v>
      </c>
      <c r="W3845">
        <f t="shared" si="547"/>
        <v>13</v>
      </c>
    </row>
    <row r="3846" spans="1:23" ht="45" x14ac:dyDescent="0.25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f t="shared" si="548"/>
        <v>41793.082638888889</v>
      </c>
      <c r="K3846">
        <v>1399474134</v>
      </c>
      <c r="L3846" s="14">
        <f t="shared" si="540"/>
        <v>41766.408958333333</v>
      </c>
      <c r="M3846" s="13">
        <f t="shared" si="541"/>
        <v>2014</v>
      </c>
      <c r="N3846" t="b">
        <v>1</v>
      </c>
      <c r="O3846">
        <v>50</v>
      </c>
      <c r="P3846" t="b">
        <v>0</v>
      </c>
      <c r="Q3846" t="s">
        <v>8270</v>
      </c>
      <c r="R3846" s="6">
        <f t="shared" si="542"/>
        <v>-0.58510204081632655</v>
      </c>
      <c r="S3846" s="10">
        <f t="shared" si="543"/>
        <v>81.319999999999993</v>
      </c>
      <c r="T3846" t="str">
        <f t="shared" si="544"/>
        <v>theater/</v>
      </c>
      <c r="U3846" t="str">
        <f t="shared" si="545"/>
        <v>plays</v>
      </c>
      <c r="V3846">
        <f t="shared" si="546"/>
        <v>8</v>
      </c>
      <c r="W3846">
        <f t="shared" si="547"/>
        <v>13</v>
      </c>
    </row>
    <row r="3847" spans="1:23" ht="60" x14ac:dyDescent="0.25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f t="shared" si="548"/>
        <v>42278.418680555558</v>
      </c>
      <c r="K3847">
        <v>1441119774</v>
      </c>
      <c r="L3847" s="14">
        <f t="shared" si="540"/>
        <v>42248.418680555558</v>
      </c>
      <c r="M3847" s="13">
        <f t="shared" si="541"/>
        <v>2015</v>
      </c>
      <c r="N3847" t="b">
        <v>1</v>
      </c>
      <c r="O3847">
        <v>12</v>
      </c>
      <c r="P3847" t="b">
        <v>0</v>
      </c>
      <c r="Q3847" t="s">
        <v>8270</v>
      </c>
      <c r="R3847" s="6">
        <f t="shared" si="542"/>
        <v>-0.97894999999999999</v>
      </c>
      <c r="S3847" s="10">
        <f t="shared" si="543"/>
        <v>70.166666666666671</v>
      </c>
      <c r="T3847" t="str">
        <f t="shared" si="544"/>
        <v>theater/</v>
      </c>
      <c r="U3847" t="str">
        <f t="shared" si="545"/>
        <v>plays</v>
      </c>
      <c r="V3847">
        <f t="shared" si="546"/>
        <v>8</v>
      </c>
      <c r="W3847">
        <f t="shared" si="547"/>
        <v>13</v>
      </c>
    </row>
    <row r="3848" spans="1:23" ht="45" x14ac:dyDescent="0.25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f t="shared" si="548"/>
        <v>41916.082638888889</v>
      </c>
      <c r="K3848">
        <v>1409721542</v>
      </c>
      <c r="L3848" s="14">
        <f t="shared" si="540"/>
        <v>41885.01321759259</v>
      </c>
      <c r="M3848" s="13">
        <f t="shared" si="541"/>
        <v>2014</v>
      </c>
      <c r="N3848" t="b">
        <v>1</v>
      </c>
      <c r="O3848">
        <v>8</v>
      </c>
      <c r="P3848" t="b">
        <v>0</v>
      </c>
      <c r="Q3848" t="s">
        <v>8270</v>
      </c>
      <c r="R3848" s="6">
        <f t="shared" si="542"/>
        <v>-0.97299999999999998</v>
      </c>
      <c r="S3848" s="10">
        <f t="shared" si="543"/>
        <v>23.625</v>
      </c>
      <c r="T3848" t="str">
        <f t="shared" si="544"/>
        <v>theater/</v>
      </c>
      <c r="U3848" t="str">
        <f t="shared" si="545"/>
        <v>plays</v>
      </c>
      <c r="V3848">
        <f t="shared" si="546"/>
        <v>8</v>
      </c>
      <c r="W3848">
        <f t="shared" si="547"/>
        <v>13</v>
      </c>
    </row>
    <row r="3849" spans="1:23" ht="45" x14ac:dyDescent="0.25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f t="shared" si="548"/>
        <v>42204.016099537032</v>
      </c>
      <c r="K3849">
        <v>1433395391</v>
      </c>
      <c r="L3849" s="14">
        <f t="shared" si="540"/>
        <v>42159.016099537032</v>
      </c>
      <c r="M3849" s="13">
        <f t="shared" si="541"/>
        <v>2015</v>
      </c>
      <c r="N3849" t="b">
        <v>1</v>
      </c>
      <c r="O3849">
        <v>9</v>
      </c>
      <c r="P3849" t="b">
        <v>0</v>
      </c>
      <c r="Q3849" t="s">
        <v>8270</v>
      </c>
      <c r="R3849" s="6">
        <f t="shared" si="542"/>
        <v>-0.83838095238095234</v>
      </c>
      <c r="S3849" s="10">
        <f t="shared" si="543"/>
        <v>188.55555555555554</v>
      </c>
      <c r="T3849" t="str">
        <f t="shared" si="544"/>
        <v>theater/</v>
      </c>
      <c r="U3849" t="str">
        <f t="shared" si="545"/>
        <v>plays</v>
      </c>
      <c r="V3849">
        <f t="shared" si="546"/>
        <v>8</v>
      </c>
      <c r="W3849">
        <f t="shared" si="547"/>
        <v>13</v>
      </c>
    </row>
    <row r="3850" spans="1:23" ht="45" x14ac:dyDescent="0.25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f t="shared" si="548"/>
        <v>42295.608668981477</v>
      </c>
      <c r="K3850">
        <v>1442604989</v>
      </c>
      <c r="L3850" s="14">
        <f t="shared" si="540"/>
        <v>42265.608668981477</v>
      </c>
      <c r="M3850" s="13">
        <f t="shared" si="541"/>
        <v>2015</v>
      </c>
      <c r="N3850" t="b">
        <v>1</v>
      </c>
      <c r="O3850">
        <v>43</v>
      </c>
      <c r="P3850" t="b">
        <v>0</v>
      </c>
      <c r="Q3850" t="s">
        <v>8270</v>
      </c>
      <c r="R3850" s="6">
        <f t="shared" si="542"/>
        <v>-0.83623076923076922</v>
      </c>
      <c r="S3850" s="10">
        <f t="shared" si="543"/>
        <v>49.511627906976742</v>
      </c>
      <c r="T3850" t="str">
        <f t="shared" si="544"/>
        <v>theater/</v>
      </c>
      <c r="U3850" t="str">
        <f t="shared" si="545"/>
        <v>plays</v>
      </c>
      <c r="V3850">
        <f t="shared" si="546"/>
        <v>8</v>
      </c>
      <c r="W3850">
        <f t="shared" si="547"/>
        <v>13</v>
      </c>
    </row>
    <row r="3851" spans="1:23" ht="45" x14ac:dyDescent="0.25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f t="shared" si="548"/>
        <v>42166.558842592589</v>
      </c>
      <c r="K3851">
        <v>1431455084</v>
      </c>
      <c r="L3851" s="14">
        <f t="shared" si="540"/>
        <v>42136.558842592589</v>
      </c>
      <c r="M3851" s="13">
        <f t="shared" si="541"/>
        <v>2015</v>
      </c>
      <c r="N3851" t="b">
        <v>1</v>
      </c>
      <c r="O3851">
        <v>28</v>
      </c>
      <c r="P3851" t="b">
        <v>0</v>
      </c>
      <c r="Q3851" t="s">
        <v>8270</v>
      </c>
      <c r="R3851" s="6">
        <f t="shared" si="542"/>
        <v>-0.92956666666666665</v>
      </c>
      <c r="S3851" s="10">
        <f t="shared" si="543"/>
        <v>75.464285714285708</v>
      </c>
      <c r="T3851" t="str">
        <f t="shared" si="544"/>
        <v>theater/</v>
      </c>
      <c r="U3851" t="str">
        <f t="shared" si="545"/>
        <v>plays</v>
      </c>
      <c r="V3851">
        <f t="shared" si="546"/>
        <v>8</v>
      </c>
      <c r="W3851">
        <f t="shared" si="547"/>
        <v>13</v>
      </c>
    </row>
    <row r="3852" spans="1:23" ht="30" x14ac:dyDescent="0.25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f t="shared" si="548"/>
        <v>42004.916006944441</v>
      </c>
      <c r="K3852">
        <v>1417489143</v>
      </c>
      <c r="L3852" s="14">
        <f t="shared" si="540"/>
        <v>41974.916006944441</v>
      </c>
      <c r="M3852" s="13">
        <f t="shared" si="541"/>
        <v>2014</v>
      </c>
      <c r="N3852" t="b">
        <v>1</v>
      </c>
      <c r="O3852">
        <v>4</v>
      </c>
      <c r="P3852" t="b">
        <v>0</v>
      </c>
      <c r="Q3852" t="s">
        <v>8270</v>
      </c>
      <c r="R3852" s="6">
        <f t="shared" si="542"/>
        <v>-0.96199999999999997</v>
      </c>
      <c r="S3852" s="10">
        <f t="shared" si="543"/>
        <v>9.5</v>
      </c>
      <c r="T3852" t="str">
        <f t="shared" si="544"/>
        <v>theater/</v>
      </c>
      <c r="U3852" t="str">
        <f t="shared" si="545"/>
        <v>plays</v>
      </c>
      <c r="V3852">
        <f t="shared" si="546"/>
        <v>8</v>
      </c>
      <c r="W3852">
        <f t="shared" si="547"/>
        <v>13</v>
      </c>
    </row>
    <row r="3853" spans="1:23" ht="45" x14ac:dyDescent="0.25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f t="shared" si="548"/>
        <v>42202.23123842592</v>
      </c>
      <c r="K3853">
        <v>1434537179</v>
      </c>
      <c r="L3853" s="14">
        <f t="shared" si="540"/>
        <v>42172.23123842592</v>
      </c>
      <c r="M3853" s="13">
        <f t="shared" si="541"/>
        <v>2015</v>
      </c>
      <c r="N3853" t="b">
        <v>1</v>
      </c>
      <c r="O3853">
        <v>24</v>
      </c>
      <c r="P3853" t="b">
        <v>0</v>
      </c>
      <c r="Q3853" t="s">
        <v>8270</v>
      </c>
      <c r="R3853" s="6">
        <f t="shared" si="542"/>
        <v>-0.65920000000000001</v>
      </c>
      <c r="S3853" s="10">
        <f t="shared" si="543"/>
        <v>35.5</v>
      </c>
      <c r="T3853" t="str">
        <f t="shared" si="544"/>
        <v>theater/</v>
      </c>
      <c r="U3853" t="str">
        <f t="shared" si="545"/>
        <v>plays</v>
      </c>
      <c r="V3853">
        <f t="shared" si="546"/>
        <v>8</v>
      </c>
      <c r="W3853">
        <f t="shared" si="547"/>
        <v>13</v>
      </c>
    </row>
    <row r="3854" spans="1:23" ht="45" x14ac:dyDescent="0.25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f t="shared" si="548"/>
        <v>42089.940694444442</v>
      </c>
      <c r="K3854">
        <v>1425270876</v>
      </c>
      <c r="L3854" s="14">
        <f t="shared" si="540"/>
        <v>42064.982361111113</v>
      </c>
      <c r="M3854" s="13">
        <f t="shared" si="541"/>
        <v>2015</v>
      </c>
      <c r="N3854" t="b">
        <v>0</v>
      </c>
      <c r="O3854">
        <v>2</v>
      </c>
      <c r="P3854" t="b">
        <v>0</v>
      </c>
      <c r="Q3854" t="s">
        <v>8270</v>
      </c>
      <c r="R3854" s="6">
        <f t="shared" si="542"/>
        <v>-0.998</v>
      </c>
      <c r="S3854" s="10">
        <f t="shared" si="543"/>
        <v>10</v>
      </c>
      <c r="T3854" t="str">
        <f t="shared" si="544"/>
        <v>theater/</v>
      </c>
      <c r="U3854" t="str">
        <f t="shared" si="545"/>
        <v>plays</v>
      </c>
      <c r="V3854">
        <f t="shared" si="546"/>
        <v>8</v>
      </c>
      <c r="W3854">
        <f t="shared" si="547"/>
        <v>13</v>
      </c>
    </row>
    <row r="3855" spans="1:23" ht="30" x14ac:dyDescent="0.25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f t="shared" si="548"/>
        <v>41883.631689814814</v>
      </c>
      <c r="K3855">
        <v>1406578178</v>
      </c>
      <c r="L3855" s="14">
        <f t="shared" si="540"/>
        <v>41848.631689814814</v>
      </c>
      <c r="M3855" s="13">
        <f t="shared" si="541"/>
        <v>2014</v>
      </c>
      <c r="N3855" t="b">
        <v>0</v>
      </c>
      <c r="O3855">
        <v>2</v>
      </c>
      <c r="P3855" t="b">
        <v>0</v>
      </c>
      <c r="Q3855" t="s">
        <v>8270</v>
      </c>
      <c r="R3855" s="6">
        <f t="shared" si="542"/>
        <v>-0.99973999999999996</v>
      </c>
      <c r="S3855" s="10">
        <f t="shared" si="543"/>
        <v>13</v>
      </c>
      <c r="T3855" t="str">
        <f t="shared" si="544"/>
        <v>theater/</v>
      </c>
      <c r="U3855" t="str">
        <f t="shared" si="545"/>
        <v>plays</v>
      </c>
      <c r="V3855">
        <f t="shared" si="546"/>
        <v>8</v>
      </c>
      <c r="W3855">
        <f t="shared" si="547"/>
        <v>13</v>
      </c>
    </row>
    <row r="3856" spans="1:23" ht="30" x14ac:dyDescent="0.25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f t="shared" si="548"/>
        <v>42133.67659722222</v>
      </c>
      <c r="K3856">
        <v>1428614058</v>
      </c>
      <c r="L3856" s="14">
        <f t="shared" si="540"/>
        <v>42103.67659722222</v>
      </c>
      <c r="M3856" s="13">
        <f t="shared" si="541"/>
        <v>2015</v>
      </c>
      <c r="N3856" t="b">
        <v>0</v>
      </c>
      <c r="O3856">
        <v>20</v>
      </c>
      <c r="P3856" t="b">
        <v>0</v>
      </c>
      <c r="Q3856" t="s">
        <v>8270</v>
      </c>
      <c r="R3856" s="6">
        <f t="shared" si="542"/>
        <v>-0.83745454545454545</v>
      </c>
      <c r="S3856" s="10">
        <f t="shared" si="543"/>
        <v>89.4</v>
      </c>
      <c r="T3856" t="str">
        <f t="shared" si="544"/>
        <v>theater/</v>
      </c>
      <c r="U3856" t="str">
        <f t="shared" si="545"/>
        <v>plays</v>
      </c>
      <c r="V3856">
        <f t="shared" si="546"/>
        <v>8</v>
      </c>
      <c r="W3856">
        <f t="shared" si="547"/>
        <v>13</v>
      </c>
    </row>
    <row r="3857" spans="1:23" ht="45" x14ac:dyDescent="0.25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f t="shared" si="548"/>
        <v>42089.720729166664</v>
      </c>
      <c r="K3857">
        <v>1424819871</v>
      </c>
      <c r="L3857" s="14">
        <f t="shared" si="540"/>
        <v>42059.762395833335</v>
      </c>
      <c r="M3857" s="13">
        <f t="shared" si="541"/>
        <v>2015</v>
      </c>
      <c r="N3857" t="b">
        <v>0</v>
      </c>
      <c r="O3857">
        <v>1</v>
      </c>
      <c r="P3857" t="b">
        <v>0</v>
      </c>
      <c r="Q3857" t="s">
        <v>8270</v>
      </c>
      <c r="R3857" s="6">
        <f t="shared" si="542"/>
        <v>-0.97499999999999998</v>
      </c>
      <c r="S3857" s="10">
        <f t="shared" si="543"/>
        <v>25</v>
      </c>
      <c r="T3857" t="str">
        <f t="shared" si="544"/>
        <v>theater/</v>
      </c>
      <c r="U3857" t="str">
        <f t="shared" si="545"/>
        <v>plays</v>
      </c>
      <c r="V3857">
        <f t="shared" si="546"/>
        <v>8</v>
      </c>
      <c r="W3857">
        <f t="shared" si="547"/>
        <v>13</v>
      </c>
    </row>
    <row r="3858" spans="1:23" ht="45" x14ac:dyDescent="0.25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f t="shared" si="548"/>
        <v>42071.493090277778</v>
      </c>
      <c r="K3858">
        <v>1423245003</v>
      </c>
      <c r="L3858" s="14">
        <f t="shared" si="540"/>
        <v>42041.534756944442</v>
      </c>
      <c r="M3858" s="13">
        <f t="shared" si="541"/>
        <v>2015</v>
      </c>
      <c r="N3858" t="b">
        <v>0</v>
      </c>
      <c r="O3858">
        <v>1</v>
      </c>
      <c r="P3858" t="b">
        <v>0</v>
      </c>
      <c r="Q3858" t="s">
        <v>8270</v>
      </c>
      <c r="R3858" s="6">
        <f t="shared" si="542"/>
        <v>-0.99980000000000002</v>
      </c>
      <c r="S3858" s="10">
        <f t="shared" si="543"/>
        <v>1</v>
      </c>
      <c r="T3858" t="str">
        <f t="shared" si="544"/>
        <v>theater/</v>
      </c>
      <c r="U3858" t="str">
        <f t="shared" si="545"/>
        <v>plays</v>
      </c>
      <c r="V3858">
        <f t="shared" si="546"/>
        <v>8</v>
      </c>
      <c r="W3858">
        <f t="shared" si="547"/>
        <v>13</v>
      </c>
    </row>
    <row r="3859" spans="1:23" ht="45" x14ac:dyDescent="0.25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f t="shared" si="548"/>
        <v>41852.508333333331</v>
      </c>
      <c r="K3859">
        <v>1404927690</v>
      </c>
      <c r="L3859" s="14">
        <f t="shared" si="540"/>
        <v>41829.528819444444</v>
      </c>
      <c r="M3859" s="13">
        <f t="shared" si="541"/>
        <v>2014</v>
      </c>
      <c r="N3859" t="b">
        <v>0</v>
      </c>
      <c r="O3859">
        <v>4</v>
      </c>
      <c r="P3859" t="b">
        <v>0</v>
      </c>
      <c r="Q3859" t="s">
        <v>8270</v>
      </c>
      <c r="R3859" s="6">
        <f t="shared" si="542"/>
        <v>-0.94799999999999995</v>
      </c>
      <c r="S3859" s="10">
        <f t="shared" si="543"/>
        <v>65</v>
      </c>
      <c r="T3859" t="str">
        <f t="shared" si="544"/>
        <v>theater/</v>
      </c>
      <c r="U3859" t="str">
        <f t="shared" si="545"/>
        <v>plays</v>
      </c>
      <c r="V3859">
        <f t="shared" si="546"/>
        <v>8</v>
      </c>
      <c r="W3859">
        <f t="shared" si="547"/>
        <v>13</v>
      </c>
    </row>
    <row r="3860" spans="1:23" ht="45" x14ac:dyDescent="0.25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f t="shared" si="548"/>
        <v>42146.666666666664</v>
      </c>
      <c r="K3860">
        <v>1430734844</v>
      </c>
      <c r="L3860" s="14">
        <f t="shared" si="540"/>
        <v>42128.222731481474</v>
      </c>
      <c r="M3860" s="13">
        <f t="shared" si="541"/>
        <v>2015</v>
      </c>
      <c r="N3860" t="b">
        <v>0</v>
      </c>
      <c r="O3860">
        <v>1</v>
      </c>
      <c r="P3860" t="b">
        <v>0</v>
      </c>
      <c r="Q3860" t="s">
        <v>8270</v>
      </c>
      <c r="R3860" s="6">
        <f t="shared" si="542"/>
        <v>-0.98</v>
      </c>
      <c r="S3860" s="10">
        <f t="shared" si="543"/>
        <v>10</v>
      </c>
      <c r="T3860" t="str">
        <f t="shared" si="544"/>
        <v>theater/</v>
      </c>
      <c r="U3860" t="str">
        <f t="shared" si="545"/>
        <v>plays</v>
      </c>
      <c r="V3860">
        <f t="shared" si="546"/>
        <v>8</v>
      </c>
      <c r="W3860">
        <f t="shared" si="547"/>
        <v>13</v>
      </c>
    </row>
    <row r="3861" spans="1:23" ht="45" x14ac:dyDescent="0.25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f t="shared" si="548"/>
        <v>41815.666666666664</v>
      </c>
      <c r="K3861">
        <v>1401485207</v>
      </c>
      <c r="L3861" s="14">
        <f t="shared" si="540"/>
        <v>41789.685266203705</v>
      </c>
      <c r="M3861" s="13">
        <f t="shared" si="541"/>
        <v>2014</v>
      </c>
      <c r="N3861" t="b">
        <v>0</v>
      </c>
      <c r="O3861">
        <v>1</v>
      </c>
      <c r="P3861" t="b">
        <v>0</v>
      </c>
      <c r="Q3861" t="s">
        <v>8270</v>
      </c>
      <c r="R3861" s="6">
        <f t="shared" si="542"/>
        <v>-0.99960000000000004</v>
      </c>
      <c r="S3861" s="10">
        <f t="shared" si="543"/>
        <v>1</v>
      </c>
      <c r="T3861" t="str">
        <f t="shared" si="544"/>
        <v>theater/</v>
      </c>
      <c r="U3861" t="str">
        <f t="shared" si="545"/>
        <v>plays</v>
      </c>
      <c r="V3861">
        <f t="shared" si="546"/>
        <v>8</v>
      </c>
      <c r="W3861">
        <f t="shared" si="547"/>
        <v>13</v>
      </c>
    </row>
    <row r="3862" spans="1:23" ht="45" x14ac:dyDescent="0.25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f t="shared" si="548"/>
        <v>41863.452662037038</v>
      </c>
      <c r="K3862">
        <v>1405266710</v>
      </c>
      <c r="L3862" s="14">
        <f t="shared" si="540"/>
        <v>41833.452662037038</v>
      </c>
      <c r="M3862" s="13">
        <f t="shared" si="541"/>
        <v>2014</v>
      </c>
      <c r="N3862" t="b">
        <v>0</v>
      </c>
      <c r="O3862">
        <v>13</v>
      </c>
      <c r="P3862" t="b">
        <v>0</v>
      </c>
      <c r="Q3862" t="s">
        <v>8270</v>
      </c>
      <c r="R3862" s="6">
        <f t="shared" si="542"/>
        <v>-0.82333333333333336</v>
      </c>
      <c r="S3862" s="10">
        <f t="shared" si="543"/>
        <v>81.538461538461533</v>
      </c>
      <c r="T3862" t="str">
        <f t="shared" si="544"/>
        <v>theater/</v>
      </c>
      <c r="U3862" t="str">
        <f t="shared" si="545"/>
        <v>plays</v>
      </c>
      <c r="V3862">
        <f t="shared" si="546"/>
        <v>8</v>
      </c>
      <c r="W3862">
        <f t="shared" si="547"/>
        <v>13</v>
      </c>
    </row>
    <row r="3863" spans="1:23" x14ac:dyDescent="0.25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f t="shared" si="548"/>
        <v>41955.699305555558</v>
      </c>
      <c r="K3863">
        <v>1412258977</v>
      </c>
      <c r="L3863" s="14">
        <f t="shared" si="540"/>
        <v>41914.381678240738</v>
      </c>
      <c r="M3863" s="13">
        <f t="shared" si="541"/>
        <v>2014</v>
      </c>
      <c r="N3863" t="b">
        <v>0</v>
      </c>
      <c r="O3863">
        <v>1</v>
      </c>
      <c r="P3863" t="b">
        <v>0</v>
      </c>
      <c r="Q3863" t="s">
        <v>8270</v>
      </c>
      <c r="R3863" s="6">
        <f t="shared" si="542"/>
        <v>-0.95</v>
      </c>
      <c r="S3863" s="10">
        <f t="shared" si="543"/>
        <v>100</v>
      </c>
      <c r="T3863" t="str">
        <f t="shared" si="544"/>
        <v>theater/</v>
      </c>
      <c r="U3863" t="str">
        <f t="shared" si="545"/>
        <v>plays</v>
      </c>
      <c r="V3863">
        <f t="shared" si="546"/>
        <v>8</v>
      </c>
      <c r="W3863">
        <f t="shared" si="547"/>
        <v>13</v>
      </c>
    </row>
    <row r="3864" spans="1:23" ht="30" x14ac:dyDescent="0.25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f t="shared" si="548"/>
        <v>42625.499305555553</v>
      </c>
      <c r="K3864">
        <v>1472451356</v>
      </c>
      <c r="L3864" s="14">
        <f t="shared" si="540"/>
        <v>42611.052731481475</v>
      </c>
      <c r="M3864" s="13">
        <f t="shared" si="541"/>
        <v>2016</v>
      </c>
      <c r="N3864" t="b">
        <v>0</v>
      </c>
      <c r="O3864">
        <v>1</v>
      </c>
      <c r="P3864" t="b">
        <v>0</v>
      </c>
      <c r="Q3864" t="s">
        <v>8270</v>
      </c>
      <c r="R3864" s="6">
        <f t="shared" si="542"/>
        <v>-0.99986666666666668</v>
      </c>
      <c r="S3864" s="10">
        <f t="shared" si="543"/>
        <v>1</v>
      </c>
      <c r="T3864" t="str">
        <f t="shared" si="544"/>
        <v>theater/</v>
      </c>
      <c r="U3864" t="str">
        <f t="shared" si="545"/>
        <v>plays</v>
      </c>
      <c r="V3864">
        <f t="shared" si="546"/>
        <v>8</v>
      </c>
      <c r="W3864">
        <f t="shared" si="547"/>
        <v>13</v>
      </c>
    </row>
    <row r="3865" spans="1:23" ht="45" x14ac:dyDescent="0.25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f t="shared" si="548"/>
        <v>42313.466493055552</v>
      </c>
      <c r="K3865">
        <v>1441552305</v>
      </c>
      <c r="L3865" s="14">
        <f t="shared" si="540"/>
        <v>42253.424826388888</v>
      </c>
      <c r="M3865" s="13">
        <f t="shared" si="541"/>
        <v>2015</v>
      </c>
      <c r="N3865" t="b">
        <v>0</v>
      </c>
      <c r="O3865">
        <v>0</v>
      </c>
      <c r="P3865" t="b">
        <v>0</v>
      </c>
      <c r="Q3865" t="s">
        <v>8270</v>
      </c>
      <c r="R3865" s="6">
        <f t="shared" si="542"/>
        <v>-1</v>
      </c>
      <c r="S3865" s="10" t="e">
        <f t="shared" si="543"/>
        <v>#DIV/0!</v>
      </c>
      <c r="T3865" t="str">
        <f t="shared" si="544"/>
        <v>theater/</v>
      </c>
      <c r="U3865" t="str">
        <f t="shared" si="545"/>
        <v>plays</v>
      </c>
      <c r="V3865">
        <f t="shared" si="546"/>
        <v>8</v>
      </c>
      <c r="W3865">
        <f t="shared" si="547"/>
        <v>13</v>
      </c>
    </row>
    <row r="3866" spans="1:23" ht="45" x14ac:dyDescent="0.25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f t="shared" si="548"/>
        <v>42325.72516203703</v>
      </c>
      <c r="K3866">
        <v>1445203454</v>
      </c>
      <c r="L3866" s="14">
        <f t="shared" si="540"/>
        <v>42295.683495370373</v>
      </c>
      <c r="M3866" s="13">
        <f t="shared" si="541"/>
        <v>2015</v>
      </c>
      <c r="N3866" t="b">
        <v>0</v>
      </c>
      <c r="O3866">
        <v>3</v>
      </c>
      <c r="P3866" t="b">
        <v>0</v>
      </c>
      <c r="Q3866" t="s">
        <v>8270</v>
      </c>
      <c r="R3866" s="6">
        <f t="shared" si="542"/>
        <v>-0.98799999999999999</v>
      </c>
      <c r="S3866" s="10">
        <f t="shared" si="543"/>
        <v>20</v>
      </c>
      <c r="T3866" t="str">
        <f t="shared" si="544"/>
        <v>theater/</v>
      </c>
      <c r="U3866" t="str">
        <f t="shared" si="545"/>
        <v>plays</v>
      </c>
      <c r="V3866">
        <f t="shared" si="546"/>
        <v>8</v>
      </c>
      <c r="W3866">
        <f t="shared" si="547"/>
        <v>13</v>
      </c>
    </row>
    <row r="3867" spans="1:23" ht="45" x14ac:dyDescent="0.25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f t="shared" si="548"/>
        <v>41881.020833333328</v>
      </c>
      <c r="K3867">
        <v>1405957098</v>
      </c>
      <c r="L3867" s="14">
        <f t="shared" si="540"/>
        <v>41841.44326388889</v>
      </c>
      <c r="M3867" s="13">
        <f t="shared" si="541"/>
        <v>2014</v>
      </c>
      <c r="N3867" t="b">
        <v>0</v>
      </c>
      <c r="O3867">
        <v>14</v>
      </c>
      <c r="P3867" t="b">
        <v>0</v>
      </c>
      <c r="Q3867" t="s">
        <v>8270</v>
      </c>
      <c r="R3867" s="6">
        <f t="shared" si="542"/>
        <v>-0.73062577704102771</v>
      </c>
      <c r="S3867" s="10">
        <f t="shared" si="543"/>
        <v>46.428571428571431</v>
      </c>
      <c r="T3867" t="str">
        <f t="shared" si="544"/>
        <v>theater/</v>
      </c>
      <c r="U3867" t="str">
        <f t="shared" si="545"/>
        <v>plays</v>
      </c>
      <c r="V3867">
        <f t="shared" si="546"/>
        <v>8</v>
      </c>
      <c r="W3867">
        <f t="shared" si="547"/>
        <v>13</v>
      </c>
    </row>
    <row r="3868" spans="1:23" ht="30" x14ac:dyDescent="0.25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f t="shared" si="548"/>
        <v>42451.936805555553</v>
      </c>
      <c r="K3868">
        <v>1454453021</v>
      </c>
      <c r="L3868" s="14">
        <f t="shared" si="540"/>
        <v>42402.738668981481</v>
      </c>
      <c r="M3868" s="13">
        <f t="shared" si="541"/>
        <v>2016</v>
      </c>
      <c r="N3868" t="b">
        <v>0</v>
      </c>
      <c r="O3868">
        <v>2</v>
      </c>
      <c r="P3868" t="b">
        <v>0</v>
      </c>
      <c r="Q3868" t="s">
        <v>8270</v>
      </c>
      <c r="R3868" s="6">
        <f t="shared" si="542"/>
        <v>-0.99450000000000005</v>
      </c>
      <c r="S3868" s="10">
        <f t="shared" si="543"/>
        <v>5.5</v>
      </c>
      <c r="T3868" t="str">
        <f t="shared" si="544"/>
        <v>theater/</v>
      </c>
      <c r="U3868" t="str">
        <f t="shared" si="545"/>
        <v>plays</v>
      </c>
      <c r="V3868">
        <f t="shared" si="546"/>
        <v>8</v>
      </c>
      <c r="W3868">
        <f t="shared" si="547"/>
        <v>13</v>
      </c>
    </row>
    <row r="3869" spans="1:23" ht="45" x14ac:dyDescent="0.25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f t="shared" si="548"/>
        <v>42539.605775462966</v>
      </c>
      <c r="K3869">
        <v>1463686339</v>
      </c>
      <c r="L3869" s="14">
        <f t="shared" si="540"/>
        <v>42509.605775462966</v>
      </c>
      <c r="M3869" s="13">
        <f t="shared" si="541"/>
        <v>2016</v>
      </c>
      <c r="N3869" t="b">
        <v>0</v>
      </c>
      <c r="O3869">
        <v>5</v>
      </c>
      <c r="P3869" t="b">
        <v>0</v>
      </c>
      <c r="Q3869" t="s">
        <v>8270</v>
      </c>
      <c r="R3869" s="6">
        <f t="shared" si="542"/>
        <v>-0.87450000000000006</v>
      </c>
      <c r="S3869" s="10">
        <f t="shared" si="543"/>
        <v>50.2</v>
      </c>
      <c r="T3869" t="str">
        <f t="shared" si="544"/>
        <v>theater/</v>
      </c>
      <c r="U3869" t="str">
        <f t="shared" si="545"/>
        <v>plays</v>
      </c>
      <c r="V3869">
        <f t="shared" si="546"/>
        <v>8</v>
      </c>
      <c r="W3869">
        <f t="shared" si="547"/>
        <v>13</v>
      </c>
    </row>
    <row r="3870" spans="1:23" x14ac:dyDescent="0.25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f t="shared" si="548"/>
        <v>41890.45144675926</v>
      </c>
      <c r="K3870">
        <v>1408031405</v>
      </c>
      <c r="L3870" s="14">
        <f t="shared" si="540"/>
        <v>41865.45144675926</v>
      </c>
      <c r="M3870" s="13">
        <f t="shared" si="541"/>
        <v>2014</v>
      </c>
      <c r="N3870" t="b">
        <v>0</v>
      </c>
      <c r="O3870">
        <v>1</v>
      </c>
      <c r="P3870" t="b">
        <v>0</v>
      </c>
      <c r="Q3870" t="s">
        <v>8304</v>
      </c>
      <c r="R3870" s="6">
        <f t="shared" si="542"/>
        <v>-0.998</v>
      </c>
      <c r="S3870" s="10">
        <f t="shared" si="543"/>
        <v>10</v>
      </c>
      <c r="T3870" t="str">
        <f t="shared" si="544"/>
        <v>theater/</v>
      </c>
      <c r="U3870" t="str">
        <f t="shared" si="545"/>
        <v>musical</v>
      </c>
      <c r="V3870">
        <f t="shared" si="546"/>
        <v>8</v>
      </c>
      <c r="W3870">
        <f t="shared" si="547"/>
        <v>15</v>
      </c>
    </row>
    <row r="3871" spans="1:23" ht="30" x14ac:dyDescent="0.25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f t="shared" si="548"/>
        <v>42076.924305555549</v>
      </c>
      <c r="K3871">
        <v>1423761792</v>
      </c>
      <c r="L3871" s="14">
        <f t="shared" si="540"/>
        <v>42047.516111111108</v>
      </c>
      <c r="M3871" s="13">
        <f t="shared" si="541"/>
        <v>2015</v>
      </c>
      <c r="N3871" t="b">
        <v>0</v>
      </c>
      <c r="O3871">
        <v>15</v>
      </c>
      <c r="P3871" t="b">
        <v>0</v>
      </c>
      <c r="Q3871" t="s">
        <v>8304</v>
      </c>
      <c r="R3871" s="6">
        <f t="shared" si="542"/>
        <v>-0.96552513156891162</v>
      </c>
      <c r="S3871" s="10">
        <f t="shared" si="543"/>
        <v>30.133333333333333</v>
      </c>
      <c r="T3871" t="str">
        <f t="shared" si="544"/>
        <v>theater/</v>
      </c>
      <c r="U3871" t="str">
        <f t="shared" si="545"/>
        <v>musical</v>
      </c>
      <c r="V3871">
        <f t="shared" si="546"/>
        <v>8</v>
      </c>
      <c r="W3871">
        <f t="shared" si="547"/>
        <v>15</v>
      </c>
    </row>
    <row r="3872" spans="1:23" ht="45" x14ac:dyDescent="0.25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f t="shared" si="548"/>
        <v>41822.963865740741</v>
      </c>
      <c r="K3872">
        <v>1401768478</v>
      </c>
      <c r="L3872" s="14">
        <f t="shared" si="540"/>
        <v>41792.963865740741</v>
      </c>
      <c r="M3872" s="13">
        <f t="shared" si="541"/>
        <v>2014</v>
      </c>
      <c r="N3872" t="b">
        <v>0</v>
      </c>
      <c r="O3872">
        <v>10</v>
      </c>
      <c r="P3872" t="b">
        <v>0</v>
      </c>
      <c r="Q3872" t="s">
        <v>8304</v>
      </c>
      <c r="R3872" s="6">
        <f t="shared" si="542"/>
        <v>-0.85</v>
      </c>
      <c r="S3872" s="10">
        <f t="shared" si="543"/>
        <v>150</v>
      </c>
      <c r="T3872" t="str">
        <f t="shared" si="544"/>
        <v>theater/</v>
      </c>
      <c r="U3872" t="str">
        <f t="shared" si="545"/>
        <v>musical</v>
      </c>
      <c r="V3872">
        <f t="shared" si="546"/>
        <v>8</v>
      </c>
      <c r="W3872">
        <f t="shared" si="547"/>
        <v>15</v>
      </c>
    </row>
    <row r="3873" spans="1:23" ht="30" x14ac:dyDescent="0.25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f t="shared" si="548"/>
        <v>42823.530671296299</v>
      </c>
      <c r="K3873">
        <v>1485629050</v>
      </c>
      <c r="L3873" s="14">
        <f t="shared" si="540"/>
        <v>42763.572337962956</v>
      </c>
      <c r="M3873" s="13">
        <f t="shared" si="541"/>
        <v>2017</v>
      </c>
      <c r="N3873" t="b">
        <v>0</v>
      </c>
      <c r="O3873">
        <v>3</v>
      </c>
      <c r="P3873" t="b">
        <v>0</v>
      </c>
      <c r="Q3873" t="s">
        <v>8304</v>
      </c>
      <c r="R3873" s="6">
        <f t="shared" si="542"/>
        <v>-0.97333333333333338</v>
      </c>
      <c r="S3873" s="10">
        <f t="shared" si="543"/>
        <v>13.333333333333334</v>
      </c>
      <c r="T3873" t="str">
        <f t="shared" si="544"/>
        <v>theater/</v>
      </c>
      <c r="U3873" t="str">
        <f t="shared" si="545"/>
        <v>musical</v>
      </c>
      <c r="V3873">
        <f t="shared" si="546"/>
        <v>8</v>
      </c>
      <c r="W3873">
        <f t="shared" si="547"/>
        <v>15</v>
      </c>
    </row>
    <row r="3874" spans="1:23" ht="45" x14ac:dyDescent="0.25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f t="shared" si="548"/>
        <v>42229.9374537037</v>
      </c>
      <c r="K3874">
        <v>1435202996</v>
      </c>
      <c r="L3874" s="14">
        <f t="shared" si="540"/>
        <v>42179.9374537037</v>
      </c>
      <c r="M3874" s="13">
        <f t="shared" si="541"/>
        <v>2015</v>
      </c>
      <c r="N3874" t="b">
        <v>0</v>
      </c>
      <c r="O3874">
        <v>0</v>
      </c>
      <c r="P3874" t="b">
        <v>0</v>
      </c>
      <c r="Q3874" t="s">
        <v>8304</v>
      </c>
      <c r="R3874" s="6">
        <f t="shared" si="542"/>
        <v>-1</v>
      </c>
      <c r="S3874" s="10" t="e">
        <f t="shared" si="543"/>
        <v>#DIV/0!</v>
      </c>
      <c r="T3874" t="str">
        <f t="shared" si="544"/>
        <v>theater/</v>
      </c>
      <c r="U3874" t="str">
        <f t="shared" si="545"/>
        <v>musical</v>
      </c>
      <c r="V3874">
        <f t="shared" si="546"/>
        <v>8</v>
      </c>
      <c r="W3874">
        <f t="shared" si="547"/>
        <v>15</v>
      </c>
    </row>
    <row r="3875" spans="1:23" ht="45" x14ac:dyDescent="0.25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f t="shared" si="548"/>
        <v>42285.487673611111</v>
      </c>
      <c r="K3875">
        <v>1441730535</v>
      </c>
      <c r="L3875" s="14">
        <f t="shared" si="540"/>
        <v>42255.487673611111</v>
      </c>
      <c r="M3875" s="13">
        <f t="shared" si="541"/>
        <v>2015</v>
      </c>
      <c r="N3875" t="b">
        <v>0</v>
      </c>
      <c r="O3875">
        <v>0</v>
      </c>
      <c r="P3875" t="b">
        <v>0</v>
      </c>
      <c r="Q3875" t="s">
        <v>8304</v>
      </c>
      <c r="R3875" s="6">
        <f t="shared" si="542"/>
        <v>-1</v>
      </c>
      <c r="S3875" s="10" t="e">
        <f t="shared" si="543"/>
        <v>#DIV/0!</v>
      </c>
      <c r="T3875" t="str">
        <f t="shared" si="544"/>
        <v>theater/</v>
      </c>
      <c r="U3875" t="str">
        <f t="shared" si="545"/>
        <v>musical</v>
      </c>
      <c r="V3875">
        <f t="shared" si="546"/>
        <v>8</v>
      </c>
      <c r="W3875">
        <f t="shared" si="547"/>
        <v>15</v>
      </c>
    </row>
    <row r="3876" spans="1:23" ht="45" x14ac:dyDescent="0.25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f t="shared" si="548"/>
        <v>42027.833333333336</v>
      </c>
      <c r="K3876">
        <v>1420244622</v>
      </c>
      <c r="L3876" s="14">
        <f t="shared" si="540"/>
        <v>42006.808124999996</v>
      </c>
      <c r="M3876" s="13">
        <f t="shared" si="541"/>
        <v>2015</v>
      </c>
      <c r="N3876" t="b">
        <v>0</v>
      </c>
      <c r="O3876">
        <v>0</v>
      </c>
      <c r="P3876" t="b">
        <v>0</v>
      </c>
      <c r="Q3876" t="s">
        <v>8304</v>
      </c>
      <c r="R3876" s="6">
        <f t="shared" si="542"/>
        <v>-1</v>
      </c>
      <c r="S3876" s="10" t="e">
        <f t="shared" si="543"/>
        <v>#DIV/0!</v>
      </c>
      <c r="T3876" t="str">
        <f t="shared" si="544"/>
        <v>theater/</v>
      </c>
      <c r="U3876" t="str">
        <f t="shared" si="545"/>
        <v>musical</v>
      </c>
      <c r="V3876">
        <f t="shared" si="546"/>
        <v>8</v>
      </c>
      <c r="W3876">
        <f t="shared" si="547"/>
        <v>15</v>
      </c>
    </row>
    <row r="3877" spans="1:23" ht="45" x14ac:dyDescent="0.25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f t="shared" si="548"/>
        <v>42616.208333333336</v>
      </c>
      <c r="K3877">
        <v>1472804365</v>
      </c>
      <c r="L3877" s="14">
        <f t="shared" si="540"/>
        <v>42615.138483796291</v>
      </c>
      <c r="M3877" s="13">
        <f t="shared" si="541"/>
        <v>2016</v>
      </c>
      <c r="N3877" t="b">
        <v>0</v>
      </c>
      <c r="O3877">
        <v>0</v>
      </c>
      <c r="P3877" t="b">
        <v>0</v>
      </c>
      <c r="Q3877" t="s">
        <v>8304</v>
      </c>
      <c r="R3877" s="6">
        <f t="shared" si="542"/>
        <v>-1</v>
      </c>
      <c r="S3877" s="10" t="e">
        <f t="shared" si="543"/>
        <v>#DIV/0!</v>
      </c>
      <c r="T3877" t="str">
        <f t="shared" si="544"/>
        <v>theater/</v>
      </c>
      <c r="U3877" t="str">
        <f t="shared" si="545"/>
        <v>musical</v>
      </c>
      <c r="V3877">
        <f t="shared" si="546"/>
        <v>8</v>
      </c>
      <c r="W3877">
        <f t="shared" si="547"/>
        <v>15</v>
      </c>
    </row>
    <row r="3878" spans="1:23" ht="45" x14ac:dyDescent="0.25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f t="shared" si="548"/>
        <v>42402.415833333333</v>
      </c>
      <c r="K3878">
        <v>1451833128</v>
      </c>
      <c r="L3878" s="14">
        <f t="shared" si="540"/>
        <v>42372.415833333333</v>
      </c>
      <c r="M3878" s="13">
        <f t="shared" si="541"/>
        <v>2016</v>
      </c>
      <c r="N3878" t="b">
        <v>0</v>
      </c>
      <c r="O3878">
        <v>46</v>
      </c>
      <c r="P3878" t="b">
        <v>0</v>
      </c>
      <c r="Q3878" t="s">
        <v>8304</v>
      </c>
      <c r="R3878" s="6">
        <f t="shared" si="542"/>
        <v>-0.47205128205128205</v>
      </c>
      <c r="S3878" s="10">
        <f t="shared" si="543"/>
        <v>44.760869565217391</v>
      </c>
      <c r="T3878" t="str">
        <f t="shared" si="544"/>
        <v>theater/</v>
      </c>
      <c r="U3878" t="str">
        <f t="shared" si="545"/>
        <v>musical</v>
      </c>
      <c r="V3878">
        <f t="shared" si="546"/>
        <v>8</v>
      </c>
      <c r="W3878">
        <f t="shared" si="547"/>
        <v>15</v>
      </c>
    </row>
    <row r="3879" spans="1:23" ht="45" x14ac:dyDescent="0.25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f t="shared" si="548"/>
        <v>42712.469351851854</v>
      </c>
      <c r="K3879">
        <v>1478621752</v>
      </c>
      <c r="L3879" s="14">
        <f t="shared" si="540"/>
        <v>42682.469351851854</v>
      </c>
      <c r="M3879" s="13">
        <f t="shared" si="541"/>
        <v>2016</v>
      </c>
      <c r="N3879" t="b">
        <v>0</v>
      </c>
      <c r="O3879">
        <v>14</v>
      </c>
      <c r="P3879" t="b">
        <v>0</v>
      </c>
      <c r="Q3879" t="s">
        <v>8304</v>
      </c>
      <c r="R3879" s="6">
        <f t="shared" si="542"/>
        <v>-0.95035999999999998</v>
      </c>
      <c r="S3879" s="10">
        <f t="shared" si="543"/>
        <v>88.642857142857139</v>
      </c>
      <c r="T3879" t="str">
        <f t="shared" si="544"/>
        <v>theater/</v>
      </c>
      <c r="U3879" t="str">
        <f t="shared" si="545"/>
        <v>musical</v>
      </c>
      <c r="V3879">
        <f t="shared" si="546"/>
        <v>8</v>
      </c>
      <c r="W3879">
        <f t="shared" si="547"/>
        <v>15</v>
      </c>
    </row>
    <row r="3880" spans="1:23" ht="45" x14ac:dyDescent="0.25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f t="shared" si="548"/>
        <v>42184.957638888889</v>
      </c>
      <c r="K3880">
        <v>1433014746</v>
      </c>
      <c r="L3880" s="14">
        <f t="shared" si="540"/>
        <v>42154.610486111109</v>
      </c>
      <c r="M3880" s="13">
        <f t="shared" si="541"/>
        <v>2015</v>
      </c>
      <c r="N3880" t="b">
        <v>0</v>
      </c>
      <c r="O3880">
        <v>1</v>
      </c>
      <c r="P3880" t="b">
        <v>0</v>
      </c>
      <c r="Q3880" t="s">
        <v>8304</v>
      </c>
      <c r="R3880" s="6">
        <f t="shared" si="542"/>
        <v>-0.99944444444444447</v>
      </c>
      <c r="S3880" s="10">
        <f t="shared" si="543"/>
        <v>10</v>
      </c>
      <c r="T3880" t="str">
        <f t="shared" si="544"/>
        <v>theater/</v>
      </c>
      <c r="U3880" t="str">
        <f t="shared" si="545"/>
        <v>musical</v>
      </c>
      <c r="V3880">
        <f t="shared" si="546"/>
        <v>8</v>
      </c>
      <c r="W3880">
        <f t="shared" si="547"/>
        <v>15</v>
      </c>
    </row>
    <row r="3881" spans="1:23" ht="45" x14ac:dyDescent="0.25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f t="shared" si="548"/>
        <v>42029.652731481481</v>
      </c>
      <c r="K3881">
        <v>1419626396</v>
      </c>
      <c r="L3881" s="14">
        <f t="shared" si="540"/>
        <v>41999.652731481481</v>
      </c>
      <c r="M3881" s="13">
        <f t="shared" si="541"/>
        <v>2014</v>
      </c>
      <c r="N3881" t="b">
        <v>0</v>
      </c>
      <c r="O3881">
        <v>0</v>
      </c>
      <c r="P3881" t="b">
        <v>0</v>
      </c>
      <c r="Q3881" t="s">
        <v>8304</v>
      </c>
      <c r="R3881" s="6">
        <f t="shared" si="542"/>
        <v>-1</v>
      </c>
      <c r="S3881" s="10" t="e">
        <f t="shared" si="543"/>
        <v>#DIV/0!</v>
      </c>
      <c r="T3881" t="str">
        <f t="shared" si="544"/>
        <v>theater/</v>
      </c>
      <c r="U3881" t="str">
        <f t="shared" si="545"/>
        <v>musical</v>
      </c>
      <c r="V3881">
        <f t="shared" si="546"/>
        <v>8</v>
      </c>
      <c r="W3881">
        <f t="shared" si="547"/>
        <v>15</v>
      </c>
    </row>
    <row r="3882" spans="1:23" ht="45" x14ac:dyDescent="0.25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f t="shared" si="548"/>
        <v>41850.75</v>
      </c>
      <c r="K3882">
        <v>1403724820</v>
      </c>
      <c r="L3882" s="14">
        <f t="shared" si="540"/>
        <v>41815.606712962959</v>
      </c>
      <c r="M3882" s="13">
        <f t="shared" si="541"/>
        <v>2014</v>
      </c>
      <c r="N3882" t="b">
        <v>0</v>
      </c>
      <c r="O3882">
        <v>17</v>
      </c>
      <c r="P3882" t="b">
        <v>0</v>
      </c>
      <c r="Q3882" t="s">
        <v>8304</v>
      </c>
      <c r="R3882" s="6">
        <f t="shared" si="542"/>
        <v>-0.86933333333333329</v>
      </c>
      <c r="S3882" s="10">
        <f t="shared" si="543"/>
        <v>57.647058823529413</v>
      </c>
      <c r="T3882" t="str">
        <f t="shared" si="544"/>
        <v>theater/</v>
      </c>
      <c r="U3882" t="str">
        <f t="shared" si="545"/>
        <v>musical</v>
      </c>
      <c r="V3882">
        <f t="shared" si="546"/>
        <v>8</v>
      </c>
      <c r="W3882">
        <f t="shared" si="547"/>
        <v>15</v>
      </c>
    </row>
    <row r="3883" spans="1:23" ht="30" x14ac:dyDescent="0.25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f t="shared" si="548"/>
        <v>42785.810173611106</v>
      </c>
      <c r="K3883">
        <v>1484958399</v>
      </c>
      <c r="L3883" s="14">
        <f t="shared" si="540"/>
        <v>42755.810173611106</v>
      </c>
      <c r="M3883" s="13">
        <f t="shared" si="541"/>
        <v>2017</v>
      </c>
      <c r="N3883" t="b">
        <v>0</v>
      </c>
      <c r="O3883">
        <v>1</v>
      </c>
      <c r="P3883" t="b">
        <v>0</v>
      </c>
      <c r="Q3883" t="s">
        <v>8304</v>
      </c>
      <c r="R3883" s="6">
        <f t="shared" si="542"/>
        <v>-0.95</v>
      </c>
      <c r="S3883" s="10">
        <f t="shared" si="543"/>
        <v>25</v>
      </c>
      <c r="T3883" t="str">
        <f t="shared" si="544"/>
        <v>theater/</v>
      </c>
      <c r="U3883" t="str">
        <f t="shared" si="545"/>
        <v>musical</v>
      </c>
      <c r="V3883">
        <f t="shared" si="546"/>
        <v>8</v>
      </c>
      <c r="W3883">
        <f t="shared" si="547"/>
        <v>15</v>
      </c>
    </row>
    <row r="3884" spans="1:23" ht="45" x14ac:dyDescent="0.25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f t="shared" si="548"/>
        <v>42400.752083333333</v>
      </c>
      <c r="K3884">
        <v>1451950570</v>
      </c>
      <c r="L3884" s="14">
        <f t="shared" si="540"/>
        <v>42373.77511574074</v>
      </c>
      <c r="M3884" s="13">
        <f t="shared" si="541"/>
        <v>2016</v>
      </c>
      <c r="N3884" t="b">
        <v>0</v>
      </c>
      <c r="O3884">
        <v>0</v>
      </c>
      <c r="P3884" t="b">
        <v>0</v>
      </c>
      <c r="Q3884" t="s">
        <v>8304</v>
      </c>
      <c r="R3884" s="6">
        <f t="shared" si="542"/>
        <v>-1</v>
      </c>
      <c r="S3884" s="10" t="e">
        <f t="shared" si="543"/>
        <v>#DIV/0!</v>
      </c>
      <c r="T3884" t="str">
        <f t="shared" si="544"/>
        <v>theater/</v>
      </c>
      <c r="U3884" t="str">
        <f t="shared" si="545"/>
        <v>musical</v>
      </c>
      <c r="V3884">
        <f t="shared" si="546"/>
        <v>8</v>
      </c>
      <c r="W3884">
        <f t="shared" si="547"/>
        <v>15</v>
      </c>
    </row>
    <row r="3885" spans="1:23" ht="45" x14ac:dyDescent="0.25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f t="shared" si="548"/>
        <v>41884.394317129627</v>
      </c>
      <c r="K3885">
        <v>1407076069</v>
      </c>
      <c r="L3885" s="14">
        <f t="shared" si="540"/>
        <v>41854.394317129627</v>
      </c>
      <c r="M3885" s="13">
        <f t="shared" si="541"/>
        <v>2014</v>
      </c>
      <c r="N3885" t="b">
        <v>0</v>
      </c>
      <c r="O3885">
        <v>0</v>
      </c>
      <c r="P3885" t="b">
        <v>0</v>
      </c>
      <c r="Q3885" t="s">
        <v>8304</v>
      </c>
      <c r="R3885" s="6">
        <f t="shared" si="542"/>
        <v>-1</v>
      </c>
      <c r="S3885" s="10" t="e">
        <f t="shared" si="543"/>
        <v>#DIV/0!</v>
      </c>
      <c r="T3885" t="str">
        <f t="shared" si="544"/>
        <v>theater/</v>
      </c>
      <c r="U3885" t="str">
        <f t="shared" si="545"/>
        <v>musical</v>
      </c>
      <c r="V3885">
        <f t="shared" si="546"/>
        <v>8</v>
      </c>
      <c r="W3885">
        <f t="shared" si="547"/>
        <v>15</v>
      </c>
    </row>
    <row r="3886" spans="1:23" ht="30" x14ac:dyDescent="0.25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f t="shared" si="548"/>
        <v>42090.541574074072</v>
      </c>
      <c r="K3886">
        <v>1425322792</v>
      </c>
      <c r="L3886" s="14">
        <f t="shared" si="540"/>
        <v>42065.583240740736</v>
      </c>
      <c r="M3886" s="13">
        <f t="shared" si="541"/>
        <v>2015</v>
      </c>
      <c r="N3886" t="b">
        <v>0</v>
      </c>
      <c r="O3886">
        <v>0</v>
      </c>
      <c r="P3886" t="b">
        <v>0</v>
      </c>
      <c r="Q3886" t="s">
        <v>8304</v>
      </c>
      <c r="R3886" s="6">
        <f t="shared" si="542"/>
        <v>-1</v>
      </c>
      <c r="S3886" s="10" t="e">
        <f t="shared" si="543"/>
        <v>#DIV/0!</v>
      </c>
      <c r="T3886" t="str">
        <f t="shared" si="544"/>
        <v>theater/</v>
      </c>
      <c r="U3886" t="str">
        <f t="shared" si="545"/>
        <v>musical</v>
      </c>
      <c r="V3886">
        <f t="shared" si="546"/>
        <v>8</v>
      </c>
      <c r="W3886">
        <f t="shared" si="547"/>
        <v>15</v>
      </c>
    </row>
    <row r="3887" spans="1:23" ht="45" x14ac:dyDescent="0.25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f t="shared" si="548"/>
        <v>42499.742951388886</v>
      </c>
      <c r="K3887">
        <v>1460242191</v>
      </c>
      <c r="L3887" s="14">
        <f t="shared" si="540"/>
        <v>42469.742951388886</v>
      </c>
      <c r="M3887" s="13">
        <f t="shared" si="541"/>
        <v>2016</v>
      </c>
      <c r="N3887" t="b">
        <v>0</v>
      </c>
      <c r="O3887">
        <v>0</v>
      </c>
      <c r="P3887" t="b">
        <v>0</v>
      </c>
      <c r="Q3887" t="s">
        <v>8304</v>
      </c>
      <c r="R3887" s="6">
        <f t="shared" si="542"/>
        <v>-1</v>
      </c>
      <c r="S3887" s="10" t="e">
        <f t="shared" si="543"/>
        <v>#DIV/0!</v>
      </c>
      <c r="T3887" t="str">
        <f t="shared" si="544"/>
        <v>theater/</v>
      </c>
      <c r="U3887" t="str">
        <f t="shared" si="545"/>
        <v>musical</v>
      </c>
      <c r="V3887">
        <f t="shared" si="546"/>
        <v>8</v>
      </c>
      <c r="W3887">
        <f t="shared" si="547"/>
        <v>15</v>
      </c>
    </row>
    <row r="3888" spans="1:23" x14ac:dyDescent="0.25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f t="shared" si="548"/>
        <v>41984.019699074073</v>
      </c>
      <c r="K3888">
        <v>1415683702</v>
      </c>
      <c r="L3888" s="14">
        <f t="shared" si="540"/>
        <v>41954.019699074073</v>
      </c>
      <c r="M3888" s="13">
        <f t="shared" si="541"/>
        <v>2014</v>
      </c>
      <c r="N3888" t="b">
        <v>0</v>
      </c>
      <c r="O3888">
        <v>0</v>
      </c>
      <c r="P3888" t="b">
        <v>0</v>
      </c>
      <c r="Q3888" t="s">
        <v>8304</v>
      </c>
      <c r="R3888" s="6">
        <f t="shared" si="542"/>
        <v>-1</v>
      </c>
      <c r="S3888" s="10" t="e">
        <f t="shared" si="543"/>
        <v>#DIV/0!</v>
      </c>
      <c r="T3888" t="str">
        <f t="shared" si="544"/>
        <v>theater/</v>
      </c>
      <c r="U3888" t="str">
        <f t="shared" si="545"/>
        <v>musical</v>
      </c>
      <c r="V3888">
        <f t="shared" si="546"/>
        <v>8</v>
      </c>
      <c r="W3888">
        <f t="shared" si="547"/>
        <v>15</v>
      </c>
    </row>
    <row r="3889" spans="1:23" ht="45" x14ac:dyDescent="0.25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f t="shared" si="548"/>
        <v>42125.708333333336</v>
      </c>
      <c r="K3889">
        <v>1426538129</v>
      </c>
      <c r="L3889" s="14">
        <f t="shared" si="540"/>
        <v>42079.649641203701</v>
      </c>
      <c r="M3889" s="13">
        <f t="shared" si="541"/>
        <v>2015</v>
      </c>
      <c r="N3889" t="b">
        <v>0</v>
      </c>
      <c r="O3889">
        <v>2</v>
      </c>
      <c r="P3889" t="b">
        <v>0</v>
      </c>
      <c r="Q3889" t="s">
        <v>8304</v>
      </c>
      <c r="R3889" s="6">
        <f t="shared" si="542"/>
        <v>-0.98250000000000004</v>
      </c>
      <c r="S3889" s="10">
        <f t="shared" si="543"/>
        <v>17.5</v>
      </c>
      <c r="T3889" t="str">
        <f t="shared" si="544"/>
        <v>theater/</v>
      </c>
      <c r="U3889" t="str">
        <f t="shared" si="545"/>
        <v>musical</v>
      </c>
      <c r="V3889">
        <f t="shared" si="546"/>
        <v>8</v>
      </c>
      <c r="W3889">
        <f t="shared" si="547"/>
        <v>15</v>
      </c>
    </row>
    <row r="3890" spans="1:23" ht="45" x14ac:dyDescent="0.25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f t="shared" si="548"/>
        <v>42792.337476851848</v>
      </c>
      <c r="K3890">
        <v>1485522358</v>
      </c>
      <c r="L3890" s="14">
        <f t="shared" si="540"/>
        <v>42762.337476851848</v>
      </c>
      <c r="M3890" s="13">
        <f t="shared" si="541"/>
        <v>2017</v>
      </c>
      <c r="N3890" t="b">
        <v>0</v>
      </c>
      <c r="O3890">
        <v>14</v>
      </c>
      <c r="P3890" t="b">
        <v>0</v>
      </c>
      <c r="Q3890" t="s">
        <v>8270</v>
      </c>
      <c r="R3890" s="6">
        <f t="shared" si="542"/>
        <v>-0.72899999999999998</v>
      </c>
      <c r="S3890" s="10">
        <f t="shared" si="543"/>
        <v>38.714285714285715</v>
      </c>
      <c r="T3890" t="str">
        <f t="shared" si="544"/>
        <v>theater/</v>
      </c>
      <c r="U3890" t="str">
        <f t="shared" si="545"/>
        <v>plays</v>
      </c>
      <c r="V3890">
        <f t="shared" si="546"/>
        <v>8</v>
      </c>
      <c r="W3890">
        <f t="shared" si="547"/>
        <v>13</v>
      </c>
    </row>
    <row r="3891" spans="1:23" ht="45" x14ac:dyDescent="0.25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f t="shared" si="548"/>
        <v>42008.768055555549</v>
      </c>
      <c r="K3891">
        <v>1417651630</v>
      </c>
      <c r="L3891" s="14">
        <f t="shared" si="540"/>
        <v>41976.796643518515</v>
      </c>
      <c r="M3891" s="13">
        <f t="shared" si="541"/>
        <v>2014</v>
      </c>
      <c r="N3891" t="b">
        <v>0</v>
      </c>
      <c r="O3891">
        <v>9</v>
      </c>
      <c r="P3891" t="b">
        <v>0</v>
      </c>
      <c r="Q3891" t="s">
        <v>8270</v>
      </c>
      <c r="R3891" s="6">
        <f t="shared" si="542"/>
        <v>-0.98524999999999996</v>
      </c>
      <c r="S3891" s="10">
        <f t="shared" si="543"/>
        <v>13.111111111111111</v>
      </c>
      <c r="T3891" t="str">
        <f t="shared" si="544"/>
        <v>theater/</v>
      </c>
      <c r="U3891" t="str">
        <f t="shared" si="545"/>
        <v>plays</v>
      </c>
      <c r="V3891">
        <f t="shared" si="546"/>
        <v>8</v>
      </c>
      <c r="W3891">
        <f t="shared" si="547"/>
        <v>13</v>
      </c>
    </row>
    <row r="3892" spans="1:23" ht="45" x14ac:dyDescent="0.25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f t="shared" si="548"/>
        <v>42231.55027777778</v>
      </c>
      <c r="K3892">
        <v>1434478344</v>
      </c>
      <c r="L3892" s="14">
        <f t="shared" si="540"/>
        <v>42171.55027777778</v>
      </c>
      <c r="M3892" s="13">
        <f t="shared" si="541"/>
        <v>2015</v>
      </c>
      <c r="N3892" t="b">
        <v>0</v>
      </c>
      <c r="O3892">
        <v>8</v>
      </c>
      <c r="P3892" t="b">
        <v>0</v>
      </c>
      <c r="Q3892" t="s">
        <v>8270</v>
      </c>
      <c r="R3892" s="6">
        <f t="shared" si="542"/>
        <v>-0.83173333333333332</v>
      </c>
      <c r="S3892" s="10">
        <f t="shared" si="543"/>
        <v>315.5</v>
      </c>
      <c r="T3892" t="str">
        <f t="shared" si="544"/>
        <v>theater/</v>
      </c>
      <c r="U3892" t="str">
        <f t="shared" si="545"/>
        <v>plays</v>
      </c>
      <c r="V3892">
        <f t="shared" si="546"/>
        <v>8</v>
      </c>
      <c r="W3892">
        <f t="shared" si="547"/>
        <v>13</v>
      </c>
    </row>
    <row r="3893" spans="1:23" ht="30" x14ac:dyDescent="0.25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f t="shared" si="548"/>
        <v>42085.999305555553</v>
      </c>
      <c r="K3893">
        <v>1424488244</v>
      </c>
      <c r="L3893" s="14">
        <f t="shared" si="540"/>
        <v>42055.924120370364</v>
      </c>
      <c r="M3893" s="13">
        <f t="shared" si="541"/>
        <v>2015</v>
      </c>
      <c r="N3893" t="b">
        <v>0</v>
      </c>
      <c r="O3893">
        <v>7</v>
      </c>
      <c r="P3893" t="b">
        <v>0</v>
      </c>
      <c r="Q3893" t="s">
        <v>8270</v>
      </c>
      <c r="R3893" s="6">
        <f t="shared" si="542"/>
        <v>-0.67500000000000004</v>
      </c>
      <c r="S3893" s="10">
        <f t="shared" si="543"/>
        <v>37.142857142857146</v>
      </c>
      <c r="T3893" t="str">
        <f t="shared" si="544"/>
        <v>theater/</v>
      </c>
      <c r="U3893" t="str">
        <f t="shared" si="545"/>
        <v>plays</v>
      </c>
      <c r="V3893">
        <f t="shared" si="546"/>
        <v>8</v>
      </c>
      <c r="W3893">
        <f t="shared" si="547"/>
        <v>13</v>
      </c>
    </row>
    <row r="3894" spans="1:23" ht="45" x14ac:dyDescent="0.25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f t="shared" si="548"/>
        <v>41875.083333333328</v>
      </c>
      <c r="K3894">
        <v>1408203557</v>
      </c>
      <c r="L3894" s="14">
        <f t="shared" si="540"/>
        <v>41867.443946759253</v>
      </c>
      <c r="M3894" s="13">
        <f t="shared" si="541"/>
        <v>2014</v>
      </c>
      <c r="N3894" t="b">
        <v>0</v>
      </c>
      <c r="O3894">
        <v>0</v>
      </c>
      <c r="P3894" t="b">
        <v>0</v>
      </c>
      <c r="Q3894" t="s">
        <v>8270</v>
      </c>
      <c r="R3894" s="6">
        <f t="shared" si="542"/>
        <v>-1</v>
      </c>
      <c r="S3894" s="10" t="e">
        <f t="shared" si="543"/>
        <v>#DIV/0!</v>
      </c>
      <c r="T3894" t="str">
        <f t="shared" si="544"/>
        <v>theater/</v>
      </c>
      <c r="U3894" t="str">
        <f t="shared" si="545"/>
        <v>plays</v>
      </c>
      <c r="V3894">
        <f t="shared" si="546"/>
        <v>8</v>
      </c>
      <c r="W3894">
        <f t="shared" si="547"/>
        <v>13</v>
      </c>
    </row>
    <row r="3895" spans="1:23" ht="45" x14ac:dyDescent="0.25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f t="shared" si="548"/>
        <v>41821.041666666664</v>
      </c>
      <c r="K3895">
        <v>1400600840</v>
      </c>
      <c r="L3895" s="14">
        <f t="shared" si="540"/>
        <v>41779.449537037035</v>
      </c>
      <c r="M3895" s="13">
        <f t="shared" si="541"/>
        <v>2014</v>
      </c>
      <c r="N3895" t="b">
        <v>0</v>
      </c>
      <c r="O3895">
        <v>84</v>
      </c>
      <c r="P3895" t="b">
        <v>0</v>
      </c>
      <c r="Q3895" t="s">
        <v>8270</v>
      </c>
      <c r="R3895" s="6">
        <f t="shared" si="542"/>
        <v>-0.78449999999999998</v>
      </c>
      <c r="S3895" s="10">
        <f t="shared" si="543"/>
        <v>128.27380952380952</v>
      </c>
      <c r="T3895" t="str">
        <f t="shared" si="544"/>
        <v>theater/</v>
      </c>
      <c r="U3895" t="str">
        <f t="shared" si="545"/>
        <v>plays</v>
      </c>
      <c r="V3895">
        <f t="shared" si="546"/>
        <v>8</v>
      </c>
      <c r="W3895">
        <f t="shared" si="547"/>
        <v>13</v>
      </c>
    </row>
    <row r="3896" spans="1:23" ht="45" x14ac:dyDescent="0.25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f t="shared" si="548"/>
        <v>42709.999305555553</v>
      </c>
      <c r="K3896">
        <v>1478386812</v>
      </c>
      <c r="L3896" s="14">
        <f t="shared" si="540"/>
        <v>42679.750138888885</v>
      </c>
      <c r="M3896" s="13">
        <f t="shared" si="541"/>
        <v>2016</v>
      </c>
      <c r="N3896" t="b">
        <v>0</v>
      </c>
      <c r="O3896">
        <v>11</v>
      </c>
      <c r="P3896" t="b">
        <v>0</v>
      </c>
      <c r="Q3896" t="s">
        <v>8270</v>
      </c>
      <c r="R3896" s="6">
        <f t="shared" si="542"/>
        <v>-0.96533333333333338</v>
      </c>
      <c r="S3896" s="10">
        <f t="shared" si="543"/>
        <v>47.272727272727273</v>
      </c>
      <c r="T3896" t="str">
        <f t="shared" si="544"/>
        <v>theater/</v>
      </c>
      <c r="U3896" t="str">
        <f t="shared" si="545"/>
        <v>plays</v>
      </c>
      <c r="V3896">
        <f t="shared" si="546"/>
        <v>8</v>
      </c>
      <c r="W3896">
        <f t="shared" si="547"/>
        <v>13</v>
      </c>
    </row>
    <row r="3897" spans="1:23" ht="45" x14ac:dyDescent="0.25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f t="shared" si="548"/>
        <v>42063.041875000003</v>
      </c>
      <c r="K3897">
        <v>1422424818</v>
      </c>
      <c r="L3897" s="14">
        <f t="shared" si="540"/>
        <v>42032.041875000003</v>
      </c>
      <c r="M3897" s="13">
        <f t="shared" si="541"/>
        <v>2015</v>
      </c>
      <c r="N3897" t="b">
        <v>0</v>
      </c>
      <c r="O3897">
        <v>1</v>
      </c>
      <c r="P3897" t="b">
        <v>0</v>
      </c>
      <c r="Q3897" t="s">
        <v>8270</v>
      </c>
      <c r="R3897" s="6">
        <f t="shared" si="542"/>
        <v>-0.95</v>
      </c>
      <c r="S3897" s="10">
        <f t="shared" si="543"/>
        <v>50</v>
      </c>
      <c r="T3897" t="str">
        <f t="shared" si="544"/>
        <v>theater/</v>
      </c>
      <c r="U3897" t="str">
        <f t="shared" si="545"/>
        <v>plays</v>
      </c>
      <c r="V3897">
        <f t="shared" si="546"/>
        <v>8</v>
      </c>
      <c r="W3897">
        <f t="shared" si="547"/>
        <v>13</v>
      </c>
    </row>
    <row r="3898" spans="1:23" ht="45" x14ac:dyDescent="0.25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f t="shared" si="548"/>
        <v>41806.983541666668</v>
      </c>
      <c r="K3898">
        <v>1401770178</v>
      </c>
      <c r="L3898" s="14">
        <f t="shared" si="540"/>
        <v>41792.983541666668</v>
      </c>
      <c r="M3898" s="13">
        <f t="shared" si="541"/>
        <v>2014</v>
      </c>
      <c r="N3898" t="b">
        <v>0</v>
      </c>
      <c r="O3898">
        <v>4</v>
      </c>
      <c r="P3898" t="b">
        <v>0</v>
      </c>
      <c r="Q3898" t="s">
        <v>8270</v>
      </c>
      <c r="R3898" s="6">
        <f t="shared" si="542"/>
        <v>-0.89375000000000004</v>
      </c>
      <c r="S3898" s="10">
        <f t="shared" si="543"/>
        <v>42.5</v>
      </c>
      <c r="T3898" t="str">
        <f t="shared" si="544"/>
        <v>theater/</v>
      </c>
      <c r="U3898" t="str">
        <f t="shared" si="545"/>
        <v>plays</v>
      </c>
      <c r="V3898">
        <f t="shared" si="546"/>
        <v>8</v>
      </c>
      <c r="W3898">
        <f t="shared" si="547"/>
        <v>13</v>
      </c>
    </row>
    <row r="3899" spans="1:23" ht="45" x14ac:dyDescent="0.25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f t="shared" si="548"/>
        <v>42012.665312499994</v>
      </c>
      <c r="K3899">
        <v>1418158683</v>
      </c>
      <c r="L3899" s="14">
        <f t="shared" si="540"/>
        <v>41982.665312499994</v>
      </c>
      <c r="M3899" s="13">
        <f t="shared" si="541"/>
        <v>2014</v>
      </c>
      <c r="N3899" t="b">
        <v>0</v>
      </c>
      <c r="O3899">
        <v>10</v>
      </c>
      <c r="P3899" t="b">
        <v>0</v>
      </c>
      <c r="Q3899" t="s">
        <v>8270</v>
      </c>
      <c r="R3899" s="6">
        <f t="shared" si="542"/>
        <v>-0.82399999999999995</v>
      </c>
      <c r="S3899" s="10">
        <f t="shared" si="543"/>
        <v>44</v>
      </c>
      <c r="T3899" t="str">
        <f t="shared" si="544"/>
        <v>theater/</v>
      </c>
      <c r="U3899" t="str">
        <f t="shared" si="545"/>
        <v>plays</v>
      </c>
      <c r="V3899">
        <f t="shared" si="546"/>
        <v>8</v>
      </c>
      <c r="W3899">
        <f t="shared" si="547"/>
        <v>13</v>
      </c>
    </row>
    <row r="3900" spans="1:23" ht="60" x14ac:dyDescent="0.25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f t="shared" si="548"/>
        <v>42233.458333333336</v>
      </c>
      <c r="K3900">
        <v>1436355270</v>
      </c>
      <c r="L3900" s="14">
        <f t="shared" si="540"/>
        <v>42193.273958333331</v>
      </c>
      <c r="M3900" s="13">
        <f t="shared" si="541"/>
        <v>2015</v>
      </c>
      <c r="N3900" t="b">
        <v>0</v>
      </c>
      <c r="O3900">
        <v>16</v>
      </c>
      <c r="P3900" t="b">
        <v>0</v>
      </c>
      <c r="Q3900" t="s">
        <v>8270</v>
      </c>
      <c r="R3900" s="6">
        <f t="shared" si="542"/>
        <v>-0.6744</v>
      </c>
      <c r="S3900" s="10">
        <f t="shared" si="543"/>
        <v>50.875</v>
      </c>
      <c r="T3900" t="str">
        <f t="shared" si="544"/>
        <v>theater/</v>
      </c>
      <c r="U3900" t="str">
        <f t="shared" si="545"/>
        <v>plays</v>
      </c>
      <c r="V3900">
        <f t="shared" si="546"/>
        <v>8</v>
      </c>
      <c r="W3900">
        <f t="shared" si="547"/>
        <v>13</v>
      </c>
    </row>
    <row r="3901" spans="1:23" ht="30" x14ac:dyDescent="0.25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f t="shared" si="548"/>
        <v>41863.566678240742</v>
      </c>
      <c r="K3901">
        <v>1406140561</v>
      </c>
      <c r="L3901" s="14">
        <f t="shared" si="540"/>
        <v>41843.566678240742</v>
      </c>
      <c r="M3901" s="13">
        <f t="shared" si="541"/>
        <v>2014</v>
      </c>
      <c r="N3901" t="b">
        <v>0</v>
      </c>
      <c r="O3901">
        <v>2</v>
      </c>
      <c r="P3901" t="b">
        <v>0</v>
      </c>
      <c r="Q3901" t="s">
        <v>8270</v>
      </c>
      <c r="R3901" s="6">
        <f t="shared" si="542"/>
        <v>-0.98750000000000004</v>
      </c>
      <c r="S3901" s="10">
        <f t="shared" si="543"/>
        <v>62.5</v>
      </c>
      <c r="T3901" t="str">
        <f t="shared" si="544"/>
        <v>theater/</v>
      </c>
      <c r="U3901" t="str">
        <f t="shared" si="545"/>
        <v>plays</v>
      </c>
      <c r="V3901">
        <f t="shared" si="546"/>
        <v>8</v>
      </c>
      <c r="W3901">
        <f t="shared" si="547"/>
        <v>13</v>
      </c>
    </row>
    <row r="3902" spans="1:23" ht="30" x14ac:dyDescent="0.25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f t="shared" si="548"/>
        <v>42165.884155092594</v>
      </c>
      <c r="K3902">
        <v>1431396791</v>
      </c>
      <c r="L3902" s="14">
        <f t="shared" si="540"/>
        <v>42135.884155092594</v>
      </c>
      <c r="M3902" s="13">
        <f t="shared" si="541"/>
        <v>2015</v>
      </c>
      <c r="N3902" t="b">
        <v>0</v>
      </c>
      <c r="O3902">
        <v>5</v>
      </c>
      <c r="P3902" t="b">
        <v>0</v>
      </c>
      <c r="Q3902" t="s">
        <v>8270</v>
      </c>
      <c r="R3902" s="6">
        <f t="shared" si="542"/>
        <v>-0.94599999999999995</v>
      </c>
      <c r="S3902" s="10">
        <f t="shared" si="543"/>
        <v>27</v>
      </c>
      <c r="T3902" t="str">
        <f t="shared" si="544"/>
        <v>theater/</v>
      </c>
      <c r="U3902" t="str">
        <f t="shared" si="545"/>
        <v>plays</v>
      </c>
      <c r="V3902">
        <f t="shared" si="546"/>
        <v>8</v>
      </c>
      <c r="W3902">
        <f t="shared" si="547"/>
        <v>13</v>
      </c>
    </row>
    <row r="3903" spans="1:23" ht="45" x14ac:dyDescent="0.25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f t="shared" si="548"/>
        <v>42357.618043981478</v>
      </c>
      <c r="K3903">
        <v>1447098599</v>
      </c>
      <c r="L3903" s="14">
        <f t="shared" si="540"/>
        <v>42317.618043981478</v>
      </c>
      <c r="M3903" s="13">
        <f t="shared" si="541"/>
        <v>2015</v>
      </c>
      <c r="N3903" t="b">
        <v>0</v>
      </c>
      <c r="O3903">
        <v>1</v>
      </c>
      <c r="P3903" t="b">
        <v>0</v>
      </c>
      <c r="Q3903" t="s">
        <v>8270</v>
      </c>
      <c r="R3903" s="6">
        <f t="shared" si="542"/>
        <v>-0.9916666666666667</v>
      </c>
      <c r="S3903" s="10">
        <f t="shared" si="543"/>
        <v>25</v>
      </c>
      <c r="T3903" t="str">
        <f t="shared" si="544"/>
        <v>theater/</v>
      </c>
      <c r="U3903" t="str">
        <f t="shared" si="545"/>
        <v>plays</v>
      </c>
      <c r="V3903">
        <f t="shared" si="546"/>
        <v>8</v>
      </c>
      <c r="W3903">
        <f t="shared" si="547"/>
        <v>13</v>
      </c>
    </row>
    <row r="3904" spans="1:23" ht="45" x14ac:dyDescent="0.25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f t="shared" si="548"/>
        <v>42688.301412037035</v>
      </c>
      <c r="K3904">
        <v>1476962042</v>
      </c>
      <c r="L3904" s="14">
        <f t="shared" si="540"/>
        <v>42663.259745370371</v>
      </c>
      <c r="M3904" s="13">
        <f t="shared" si="541"/>
        <v>2016</v>
      </c>
      <c r="N3904" t="b">
        <v>0</v>
      </c>
      <c r="O3904">
        <v>31</v>
      </c>
      <c r="P3904" t="b">
        <v>0</v>
      </c>
      <c r="Q3904" t="s">
        <v>8270</v>
      </c>
      <c r="R3904" s="6">
        <f t="shared" si="542"/>
        <v>-0.51166666666666671</v>
      </c>
      <c r="S3904" s="10">
        <f t="shared" si="543"/>
        <v>47.258064516129032</v>
      </c>
      <c r="T3904" t="str">
        <f t="shared" si="544"/>
        <v>theater/</v>
      </c>
      <c r="U3904" t="str">
        <f t="shared" si="545"/>
        <v>plays</v>
      </c>
      <c r="V3904">
        <f t="shared" si="546"/>
        <v>8</v>
      </c>
      <c r="W3904">
        <f t="shared" si="547"/>
        <v>13</v>
      </c>
    </row>
    <row r="3905" spans="1:23" ht="45" x14ac:dyDescent="0.25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f t="shared" si="548"/>
        <v>42230.609722222223</v>
      </c>
      <c r="K3905">
        <v>1435709765</v>
      </c>
      <c r="L3905" s="14">
        <f t="shared" si="540"/>
        <v>42185.802835648145</v>
      </c>
      <c r="M3905" s="13">
        <f t="shared" si="541"/>
        <v>2015</v>
      </c>
      <c r="N3905" t="b">
        <v>0</v>
      </c>
      <c r="O3905">
        <v>0</v>
      </c>
      <c r="P3905" t="b">
        <v>0</v>
      </c>
      <c r="Q3905" t="s">
        <v>8270</v>
      </c>
      <c r="R3905" s="6">
        <f t="shared" si="542"/>
        <v>-1</v>
      </c>
      <c r="S3905" s="10" t="e">
        <f t="shared" si="543"/>
        <v>#DIV/0!</v>
      </c>
      <c r="T3905" t="str">
        <f t="shared" si="544"/>
        <v>theater/</v>
      </c>
      <c r="U3905" t="str">
        <f t="shared" si="545"/>
        <v>plays</v>
      </c>
      <c r="V3905">
        <f t="shared" si="546"/>
        <v>8</v>
      </c>
      <c r="W3905">
        <f t="shared" si="547"/>
        <v>13</v>
      </c>
    </row>
    <row r="3906" spans="1:23" x14ac:dyDescent="0.25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f t="shared" si="548"/>
        <v>42109.00277777778</v>
      </c>
      <c r="K3906">
        <v>1427866200</v>
      </c>
      <c r="L3906" s="14">
        <f t="shared" si="540"/>
        <v>42095.020833333336</v>
      </c>
      <c r="M3906" s="13">
        <f t="shared" si="541"/>
        <v>2015</v>
      </c>
      <c r="N3906" t="b">
        <v>0</v>
      </c>
      <c r="O3906">
        <v>2</v>
      </c>
      <c r="P3906" t="b">
        <v>0</v>
      </c>
      <c r="Q3906" t="s">
        <v>8270</v>
      </c>
      <c r="R3906" s="6">
        <f t="shared" si="542"/>
        <v>-0.99970000000000003</v>
      </c>
      <c r="S3906" s="10">
        <f t="shared" si="543"/>
        <v>1.5</v>
      </c>
      <c r="T3906" t="str">
        <f t="shared" si="544"/>
        <v>theater/</v>
      </c>
      <c r="U3906" t="str">
        <f t="shared" si="545"/>
        <v>plays</v>
      </c>
      <c r="V3906">
        <f t="shared" si="546"/>
        <v>8</v>
      </c>
      <c r="W3906">
        <f t="shared" si="547"/>
        <v>13</v>
      </c>
    </row>
    <row r="3907" spans="1:23" ht="45" x14ac:dyDescent="0.25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f t="shared" si="548"/>
        <v>42166.749999999993</v>
      </c>
      <c r="K3907">
        <v>1430405903</v>
      </c>
      <c r="L3907" s="14">
        <f t="shared" ref="L3907:L3970" si="549">(K3907/86400)+25569+(-5/24)</f>
        <v>42124.415543981479</v>
      </c>
      <c r="M3907" s="13">
        <f t="shared" ref="M3907:M3970" si="550">YEAR(L3907)</f>
        <v>2015</v>
      </c>
      <c r="N3907" t="b">
        <v>0</v>
      </c>
      <c r="O3907">
        <v>7</v>
      </c>
      <c r="P3907" t="b">
        <v>0</v>
      </c>
      <c r="Q3907" t="s">
        <v>8270</v>
      </c>
      <c r="R3907" s="6">
        <f t="shared" ref="R3907:R3970" si="551">(E3907-D3907)/D3907</f>
        <v>-0.88466666666666671</v>
      </c>
      <c r="S3907" s="10">
        <f t="shared" ref="S3907:S3970" si="552">E3907/O3907</f>
        <v>24.714285714285715</v>
      </c>
      <c r="T3907" t="str">
        <f t="shared" ref="T3907:T3970" si="553">LEFT(Q3907,V3907)</f>
        <v>theater/</v>
      </c>
      <c r="U3907" t="str">
        <f t="shared" ref="U3907:U3970" si="554">RIGHT(Q3907, W3907-V3907)</f>
        <v>plays</v>
      </c>
      <c r="V3907">
        <f t="shared" ref="V3907:V3970" si="555">FIND("/",Q3907)</f>
        <v>8</v>
      </c>
      <c r="W3907">
        <f t="shared" ref="W3907:W3970" si="556">LEN(Q3907)</f>
        <v>13</v>
      </c>
    </row>
    <row r="3908" spans="1:23" ht="45" x14ac:dyDescent="0.25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f t="shared" ref="J3908:J3971" si="557">(I3908/86400)+25569+(-5/24)</f>
        <v>42181.350694444445</v>
      </c>
      <c r="K3908">
        <v>1432072893</v>
      </c>
      <c r="L3908" s="14">
        <f t="shared" si="549"/>
        <v>42143.709409722222</v>
      </c>
      <c r="M3908" s="13">
        <f t="shared" si="550"/>
        <v>2015</v>
      </c>
      <c r="N3908" t="b">
        <v>0</v>
      </c>
      <c r="O3908">
        <v>16</v>
      </c>
      <c r="P3908" t="b">
        <v>0</v>
      </c>
      <c r="Q3908" t="s">
        <v>8270</v>
      </c>
      <c r="R3908" s="6">
        <f t="shared" si="551"/>
        <v>-0.32666666666666666</v>
      </c>
      <c r="S3908" s="10">
        <f t="shared" si="552"/>
        <v>63.125</v>
      </c>
      <c r="T3908" t="str">
        <f t="shared" si="553"/>
        <v>theater/</v>
      </c>
      <c r="U3908" t="str">
        <f t="shared" si="554"/>
        <v>plays</v>
      </c>
      <c r="V3908">
        <f t="shared" si="555"/>
        <v>8</v>
      </c>
      <c r="W3908">
        <f t="shared" si="556"/>
        <v>13</v>
      </c>
    </row>
    <row r="3909" spans="1:23" ht="30" x14ac:dyDescent="0.25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f t="shared" si="557"/>
        <v>41938.630555555552</v>
      </c>
      <c r="K3909">
        <v>1411587606</v>
      </c>
      <c r="L3909" s="14">
        <f t="shared" si="549"/>
        <v>41906.611180555556</v>
      </c>
      <c r="M3909" s="13">
        <f t="shared" si="550"/>
        <v>2014</v>
      </c>
      <c r="N3909" t="b">
        <v>0</v>
      </c>
      <c r="O3909">
        <v>4</v>
      </c>
      <c r="P3909" t="b">
        <v>0</v>
      </c>
      <c r="Q3909" t="s">
        <v>8270</v>
      </c>
      <c r="R3909" s="6">
        <f t="shared" si="551"/>
        <v>-0.84699999999999998</v>
      </c>
      <c r="S3909" s="10">
        <f t="shared" si="552"/>
        <v>38.25</v>
      </c>
      <c r="T3909" t="str">
        <f t="shared" si="553"/>
        <v>theater/</v>
      </c>
      <c r="U3909" t="str">
        <f t="shared" si="554"/>
        <v>plays</v>
      </c>
      <c r="V3909">
        <f t="shared" si="555"/>
        <v>8</v>
      </c>
      <c r="W3909">
        <f t="shared" si="556"/>
        <v>13</v>
      </c>
    </row>
    <row r="3910" spans="1:23" ht="45" x14ac:dyDescent="0.25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f t="shared" si="557"/>
        <v>41848.927037037036</v>
      </c>
      <c r="K3910">
        <v>1405307696</v>
      </c>
      <c r="L3910" s="14">
        <f t="shared" si="549"/>
        <v>41833.927037037036</v>
      </c>
      <c r="M3910" s="13">
        <f t="shared" si="550"/>
        <v>2014</v>
      </c>
      <c r="N3910" t="b">
        <v>0</v>
      </c>
      <c r="O3910">
        <v>4</v>
      </c>
      <c r="P3910" t="b">
        <v>0</v>
      </c>
      <c r="Q3910" t="s">
        <v>8270</v>
      </c>
      <c r="R3910" s="6">
        <f t="shared" si="551"/>
        <v>-0.91333333333333333</v>
      </c>
      <c r="S3910" s="10">
        <f t="shared" si="552"/>
        <v>16.25</v>
      </c>
      <c r="T3910" t="str">
        <f t="shared" si="553"/>
        <v>theater/</v>
      </c>
      <c r="U3910" t="str">
        <f t="shared" si="554"/>
        <v>plays</v>
      </c>
      <c r="V3910">
        <f t="shared" si="555"/>
        <v>8</v>
      </c>
      <c r="W3910">
        <f t="shared" si="556"/>
        <v>13</v>
      </c>
    </row>
    <row r="3911" spans="1:23" ht="45" x14ac:dyDescent="0.25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f t="shared" si="557"/>
        <v>41893.150949074072</v>
      </c>
      <c r="K3911">
        <v>1407832642</v>
      </c>
      <c r="L3911" s="14">
        <f t="shared" si="549"/>
        <v>41863.150949074072</v>
      </c>
      <c r="M3911" s="13">
        <f t="shared" si="550"/>
        <v>2014</v>
      </c>
      <c r="N3911" t="b">
        <v>0</v>
      </c>
      <c r="O3911">
        <v>4</v>
      </c>
      <c r="P3911" t="b">
        <v>0</v>
      </c>
      <c r="Q3911" t="s">
        <v>8270</v>
      </c>
      <c r="R3911" s="6">
        <f t="shared" si="551"/>
        <v>-0.99775000000000003</v>
      </c>
      <c r="S3911" s="10">
        <f t="shared" si="552"/>
        <v>33.75</v>
      </c>
      <c r="T3911" t="str">
        <f t="shared" si="553"/>
        <v>theater/</v>
      </c>
      <c r="U3911" t="str">
        <f t="shared" si="554"/>
        <v>plays</v>
      </c>
      <c r="V3911">
        <f t="shared" si="555"/>
        <v>8</v>
      </c>
      <c r="W3911">
        <f t="shared" si="556"/>
        <v>13</v>
      </c>
    </row>
    <row r="3912" spans="1:23" ht="45" x14ac:dyDescent="0.25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f t="shared" si="557"/>
        <v>42254.548576388886</v>
      </c>
      <c r="K3912">
        <v>1439057397</v>
      </c>
      <c r="L3912" s="14">
        <f t="shared" si="549"/>
        <v>42224.548576388886</v>
      </c>
      <c r="M3912" s="13">
        <f t="shared" si="550"/>
        <v>2015</v>
      </c>
      <c r="N3912" t="b">
        <v>0</v>
      </c>
      <c r="O3912">
        <v>3</v>
      </c>
      <c r="P3912" t="b">
        <v>0</v>
      </c>
      <c r="Q3912" t="s">
        <v>8270</v>
      </c>
      <c r="R3912" s="6">
        <f t="shared" si="551"/>
        <v>-0.96916666666666662</v>
      </c>
      <c r="S3912" s="10">
        <f t="shared" si="552"/>
        <v>61.666666666666664</v>
      </c>
      <c r="T3912" t="str">
        <f t="shared" si="553"/>
        <v>theater/</v>
      </c>
      <c r="U3912" t="str">
        <f t="shared" si="554"/>
        <v>plays</v>
      </c>
      <c r="V3912">
        <f t="shared" si="555"/>
        <v>8</v>
      </c>
      <c r="W3912">
        <f t="shared" si="556"/>
        <v>13</v>
      </c>
    </row>
    <row r="3913" spans="1:23" ht="45" x14ac:dyDescent="0.25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f t="shared" si="557"/>
        <v>41969.645567129628</v>
      </c>
      <c r="K3913">
        <v>1414438177</v>
      </c>
      <c r="L3913" s="14">
        <f t="shared" si="549"/>
        <v>41939.603900462964</v>
      </c>
      <c r="M3913" s="13">
        <f t="shared" si="550"/>
        <v>2014</v>
      </c>
      <c r="N3913" t="b">
        <v>0</v>
      </c>
      <c r="O3913">
        <v>36</v>
      </c>
      <c r="P3913" t="b">
        <v>0</v>
      </c>
      <c r="Q3913" t="s">
        <v>8270</v>
      </c>
      <c r="R3913" s="6">
        <f t="shared" si="551"/>
        <v>-0.62587499999999996</v>
      </c>
      <c r="S3913" s="10">
        <f t="shared" si="552"/>
        <v>83.138888888888886</v>
      </c>
      <c r="T3913" t="str">
        <f t="shared" si="553"/>
        <v>theater/</v>
      </c>
      <c r="U3913" t="str">
        <f t="shared" si="554"/>
        <v>plays</v>
      </c>
      <c r="V3913">
        <f t="shared" si="555"/>
        <v>8</v>
      </c>
      <c r="W3913">
        <f t="shared" si="556"/>
        <v>13</v>
      </c>
    </row>
    <row r="3914" spans="1:23" ht="45" x14ac:dyDescent="0.25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f t="shared" si="557"/>
        <v>42118.982638888883</v>
      </c>
      <c r="K3914">
        <v>1424759330</v>
      </c>
      <c r="L3914" s="14">
        <f t="shared" si="549"/>
        <v>42059.061689814807</v>
      </c>
      <c r="M3914" s="13">
        <f t="shared" si="550"/>
        <v>2015</v>
      </c>
      <c r="N3914" t="b">
        <v>0</v>
      </c>
      <c r="O3914">
        <v>1</v>
      </c>
      <c r="P3914" t="b">
        <v>0</v>
      </c>
      <c r="Q3914" t="s">
        <v>8270</v>
      </c>
      <c r="R3914" s="6">
        <f t="shared" si="551"/>
        <v>-0.99993333333333334</v>
      </c>
      <c r="S3914" s="10">
        <f t="shared" si="552"/>
        <v>1</v>
      </c>
      <c r="T3914" t="str">
        <f t="shared" si="553"/>
        <v>theater/</v>
      </c>
      <c r="U3914" t="str">
        <f t="shared" si="554"/>
        <v>plays</v>
      </c>
      <c r="V3914">
        <f t="shared" si="555"/>
        <v>8</v>
      </c>
      <c r="W3914">
        <f t="shared" si="556"/>
        <v>13</v>
      </c>
    </row>
    <row r="3915" spans="1:23" ht="45" x14ac:dyDescent="0.25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f t="shared" si="557"/>
        <v>42338.044548611106</v>
      </c>
      <c r="K3915">
        <v>1446267849</v>
      </c>
      <c r="L3915" s="14">
        <f t="shared" si="549"/>
        <v>42308.002881944441</v>
      </c>
      <c r="M3915" s="13">
        <f t="shared" si="550"/>
        <v>2015</v>
      </c>
      <c r="N3915" t="b">
        <v>0</v>
      </c>
      <c r="O3915">
        <v>7</v>
      </c>
      <c r="P3915" t="b">
        <v>0</v>
      </c>
      <c r="Q3915" t="s">
        <v>8270</v>
      </c>
      <c r="R3915" s="6">
        <f t="shared" si="551"/>
        <v>-0.9</v>
      </c>
      <c r="S3915" s="10">
        <f t="shared" si="552"/>
        <v>142.85714285714286</v>
      </c>
      <c r="T3915" t="str">
        <f t="shared" si="553"/>
        <v>theater/</v>
      </c>
      <c r="U3915" t="str">
        <f t="shared" si="554"/>
        <v>plays</v>
      </c>
      <c r="V3915">
        <f t="shared" si="555"/>
        <v>8</v>
      </c>
      <c r="W3915">
        <f t="shared" si="556"/>
        <v>13</v>
      </c>
    </row>
    <row r="3916" spans="1:23" ht="45" x14ac:dyDescent="0.25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f t="shared" si="557"/>
        <v>42134.749305555553</v>
      </c>
      <c r="K3916">
        <v>1429558756</v>
      </c>
      <c r="L3916" s="14">
        <f t="shared" si="549"/>
        <v>42114.610601851855</v>
      </c>
      <c r="M3916" s="13">
        <f t="shared" si="550"/>
        <v>2015</v>
      </c>
      <c r="N3916" t="b">
        <v>0</v>
      </c>
      <c r="O3916">
        <v>27</v>
      </c>
      <c r="P3916" t="b">
        <v>0</v>
      </c>
      <c r="Q3916" t="s">
        <v>8270</v>
      </c>
      <c r="R3916" s="6">
        <f t="shared" si="551"/>
        <v>-0.63639999999999997</v>
      </c>
      <c r="S3916" s="10">
        <f t="shared" si="552"/>
        <v>33.666666666666664</v>
      </c>
      <c r="T3916" t="str">
        <f t="shared" si="553"/>
        <v>theater/</v>
      </c>
      <c r="U3916" t="str">
        <f t="shared" si="554"/>
        <v>plays</v>
      </c>
      <c r="V3916">
        <f t="shared" si="555"/>
        <v>8</v>
      </c>
      <c r="W3916">
        <f t="shared" si="556"/>
        <v>13</v>
      </c>
    </row>
    <row r="3917" spans="1:23" ht="45" x14ac:dyDescent="0.25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f t="shared" si="557"/>
        <v>42522.776724537034</v>
      </c>
      <c r="K3917">
        <v>1462232309</v>
      </c>
      <c r="L3917" s="14">
        <f t="shared" si="549"/>
        <v>42492.776724537034</v>
      </c>
      <c r="M3917" s="13">
        <f t="shared" si="550"/>
        <v>2016</v>
      </c>
      <c r="N3917" t="b">
        <v>0</v>
      </c>
      <c r="O3917">
        <v>1</v>
      </c>
      <c r="P3917" t="b">
        <v>0</v>
      </c>
      <c r="Q3917" t="s">
        <v>8270</v>
      </c>
      <c r="R3917" s="6">
        <f t="shared" si="551"/>
        <v>-0.9966666666666667</v>
      </c>
      <c r="S3917" s="10">
        <f t="shared" si="552"/>
        <v>5</v>
      </c>
      <c r="T3917" t="str">
        <f t="shared" si="553"/>
        <v>theater/</v>
      </c>
      <c r="U3917" t="str">
        <f t="shared" si="554"/>
        <v>plays</v>
      </c>
      <c r="V3917">
        <f t="shared" si="555"/>
        <v>8</v>
      </c>
      <c r="W3917">
        <f t="shared" si="556"/>
        <v>13</v>
      </c>
    </row>
    <row r="3918" spans="1:23" ht="45" x14ac:dyDescent="0.25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f t="shared" si="557"/>
        <v>42524.263333333329</v>
      </c>
      <c r="K3918">
        <v>1462360752</v>
      </c>
      <c r="L3918" s="14">
        <f t="shared" si="549"/>
        <v>42494.263333333329</v>
      </c>
      <c r="M3918" s="13">
        <f t="shared" si="550"/>
        <v>2016</v>
      </c>
      <c r="N3918" t="b">
        <v>0</v>
      </c>
      <c r="O3918">
        <v>0</v>
      </c>
      <c r="P3918" t="b">
        <v>0</v>
      </c>
      <c r="Q3918" t="s">
        <v>8270</v>
      </c>
      <c r="R3918" s="6">
        <f t="shared" si="551"/>
        <v>-1</v>
      </c>
      <c r="S3918" s="10" t="e">
        <f t="shared" si="552"/>
        <v>#DIV/0!</v>
      </c>
      <c r="T3918" t="str">
        <f t="shared" si="553"/>
        <v>theater/</v>
      </c>
      <c r="U3918" t="str">
        <f t="shared" si="554"/>
        <v>plays</v>
      </c>
      <c r="V3918">
        <f t="shared" si="555"/>
        <v>8</v>
      </c>
      <c r="W3918">
        <f t="shared" si="556"/>
        <v>13</v>
      </c>
    </row>
    <row r="3919" spans="1:23" ht="45" x14ac:dyDescent="0.25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f t="shared" si="557"/>
        <v>41893.318993055553</v>
      </c>
      <c r="K3919">
        <v>1407847161</v>
      </c>
      <c r="L3919" s="14">
        <f t="shared" si="549"/>
        <v>41863.318993055553</v>
      </c>
      <c r="M3919" s="13">
        <f t="shared" si="550"/>
        <v>2014</v>
      </c>
      <c r="N3919" t="b">
        <v>0</v>
      </c>
      <c r="O3919">
        <v>1</v>
      </c>
      <c r="P3919" t="b">
        <v>0</v>
      </c>
      <c r="Q3919" t="s">
        <v>8270</v>
      </c>
      <c r="R3919" s="6">
        <f t="shared" si="551"/>
        <v>-0.99714285714285711</v>
      </c>
      <c r="S3919" s="10">
        <f t="shared" si="552"/>
        <v>10</v>
      </c>
      <c r="T3919" t="str">
        <f t="shared" si="553"/>
        <v>theater/</v>
      </c>
      <c r="U3919" t="str">
        <f t="shared" si="554"/>
        <v>plays</v>
      </c>
      <c r="V3919">
        <f t="shared" si="555"/>
        <v>8</v>
      </c>
      <c r="W3919">
        <f t="shared" si="556"/>
        <v>13</v>
      </c>
    </row>
    <row r="3920" spans="1:23" ht="45" x14ac:dyDescent="0.25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f t="shared" si="557"/>
        <v>41855.458333333328</v>
      </c>
      <c r="K3920">
        <v>1406131023</v>
      </c>
      <c r="L3920" s="14">
        <f t="shared" si="549"/>
        <v>41843.456284722219</v>
      </c>
      <c r="M3920" s="13">
        <f t="shared" si="550"/>
        <v>2014</v>
      </c>
      <c r="N3920" t="b">
        <v>0</v>
      </c>
      <c r="O3920">
        <v>3</v>
      </c>
      <c r="P3920" t="b">
        <v>0</v>
      </c>
      <c r="Q3920" t="s">
        <v>8270</v>
      </c>
      <c r="R3920" s="6">
        <f t="shared" si="551"/>
        <v>-0.998</v>
      </c>
      <c r="S3920" s="10">
        <f t="shared" si="552"/>
        <v>40</v>
      </c>
      <c r="T3920" t="str">
        <f t="shared" si="553"/>
        <v>theater/</v>
      </c>
      <c r="U3920" t="str">
        <f t="shared" si="554"/>
        <v>plays</v>
      </c>
      <c r="V3920">
        <f t="shared" si="555"/>
        <v>8</v>
      </c>
      <c r="W3920">
        <f t="shared" si="556"/>
        <v>13</v>
      </c>
    </row>
    <row r="3921" spans="1:23" ht="45" x14ac:dyDescent="0.25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f t="shared" si="557"/>
        <v>42386.791666666664</v>
      </c>
      <c r="K3921">
        <v>1450628773</v>
      </c>
      <c r="L3921" s="14">
        <f t="shared" si="549"/>
        <v>42358.476539351854</v>
      </c>
      <c r="M3921" s="13">
        <f t="shared" si="550"/>
        <v>2015</v>
      </c>
      <c r="N3921" t="b">
        <v>0</v>
      </c>
      <c r="O3921">
        <v>3</v>
      </c>
      <c r="P3921" t="b">
        <v>0</v>
      </c>
      <c r="Q3921" t="s">
        <v>8270</v>
      </c>
      <c r="R3921" s="6">
        <f t="shared" si="551"/>
        <v>-0.98199999999999998</v>
      </c>
      <c r="S3921" s="10">
        <f t="shared" si="552"/>
        <v>30</v>
      </c>
      <c r="T3921" t="str">
        <f t="shared" si="553"/>
        <v>theater/</v>
      </c>
      <c r="U3921" t="str">
        <f t="shared" si="554"/>
        <v>plays</v>
      </c>
      <c r="V3921">
        <f t="shared" si="555"/>
        <v>8</v>
      </c>
      <c r="W3921">
        <f t="shared" si="556"/>
        <v>13</v>
      </c>
    </row>
    <row r="3922" spans="1:23" ht="45" x14ac:dyDescent="0.25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f t="shared" si="557"/>
        <v>42687.220601851848</v>
      </c>
      <c r="K3922">
        <v>1476436660</v>
      </c>
      <c r="L3922" s="14">
        <f t="shared" si="549"/>
        <v>42657.178935185184</v>
      </c>
      <c r="M3922" s="13">
        <f t="shared" si="550"/>
        <v>2016</v>
      </c>
      <c r="N3922" t="b">
        <v>0</v>
      </c>
      <c r="O3922">
        <v>3</v>
      </c>
      <c r="P3922" t="b">
        <v>0</v>
      </c>
      <c r="Q3922" t="s">
        <v>8270</v>
      </c>
      <c r="R3922" s="6">
        <f t="shared" si="551"/>
        <v>-0.94599999999999995</v>
      </c>
      <c r="S3922" s="10">
        <f t="shared" si="552"/>
        <v>45</v>
      </c>
      <c r="T3922" t="str">
        <f t="shared" si="553"/>
        <v>theater/</v>
      </c>
      <c r="U3922" t="str">
        <f t="shared" si="554"/>
        <v>plays</v>
      </c>
      <c r="V3922">
        <f t="shared" si="555"/>
        <v>8</v>
      </c>
      <c r="W3922">
        <f t="shared" si="556"/>
        <v>13</v>
      </c>
    </row>
    <row r="3923" spans="1:23" ht="45" x14ac:dyDescent="0.25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f t="shared" si="557"/>
        <v>41938.541666666664</v>
      </c>
      <c r="K3923">
        <v>1413291655</v>
      </c>
      <c r="L3923" s="14">
        <f t="shared" si="549"/>
        <v>41926.333969907406</v>
      </c>
      <c r="M3923" s="13">
        <f t="shared" si="550"/>
        <v>2014</v>
      </c>
      <c r="N3923" t="b">
        <v>0</v>
      </c>
      <c r="O3923">
        <v>0</v>
      </c>
      <c r="P3923" t="b">
        <v>0</v>
      </c>
      <c r="Q3923" t="s">
        <v>8270</v>
      </c>
      <c r="R3923" s="6">
        <f t="shared" si="551"/>
        <v>-1</v>
      </c>
      <c r="S3923" s="10" t="e">
        <f t="shared" si="552"/>
        <v>#DIV/0!</v>
      </c>
      <c r="T3923" t="str">
        <f t="shared" si="553"/>
        <v>theater/</v>
      </c>
      <c r="U3923" t="str">
        <f t="shared" si="554"/>
        <v>plays</v>
      </c>
      <c r="V3923">
        <f t="shared" si="555"/>
        <v>8</v>
      </c>
      <c r="W3923">
        <f t="shared" si="556"/>
        <v>13</v>
      </c>
    </row>
    <row r="3924" spans="1:23" ht="45" x14ac:dyDescent="0.25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f t="shared" si="557"/>
        <v>42065.749999999993</v>
      </c>
      <c r="K3924">
        <v>1421432810</v>
      </c>
      <c r="L3924" s="14">
        <f t="shared" si="549"/>
        <v>42020.560300925928</v>
      </c>
      <c r="M3924" s="13">
        <f t="shared" si="550"/>
        <v>2015</v>
      </c>
      <c r="N3924" t="b">
        <v>0</v>
      </c>
      <c r="O3924">
        <v>6</v>
      </c>
      <c r="P3924" t="b">
        <v>0</v>
      </c>
      <c r="Q3924" t="s">
        <v>8270</v>
      </c>
      <c r="R3924" s="6">
        <f t="shared" si="551"/>
        <v>-0.91866666666666663</v>
      </c>
      <c r="S3924" s="10">
        <f t="shared" si="552"/>
        <v>10.166666666666666</v>
      </c>
      <c r="T3924" t="str">
        <f t="shared" si="553"/>
        <v>theater/</v>
      </c>
      <c r="U3924" t="str">
        <f t="shared" si="554"/>
        <v>plays</v>
      </c>
      <c r="V3924">
        <f t="shared" si="555"/>
        <v>8</v>
      </c>
      <c r="W3924">
        <f t="shared" si="556"/>
        <v>13</v>
      </c>
    </row>
    <row r="3925" spans="1:23" ht="45" x14ac:dyDescent="0.25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f t="shared" si="557"/>
        <v>42103.771655092591</v>
      </c>
      <c r="K3925">
        <v>1426203071</v>
      </c>
      <c r="L3925" s="14">
        <f t="shared" si="549"/>
        <v>42075.771655092591</v>
      </c>
      <c r="M3925" s="13">
        <f t="shared" si="550"/>
        <v>2015</v>
      </c>
      <c r="N3925" t="b">
        <v>0</v>
      </c>
      <c r="O3925">
        <v>17</v>
      </c>
      <c r="P3925" t="b">
        <v>0</v>
      </c>
      <c r="Q3925" t="s">
        <v>8270</v>
      </c>
      <c r="R3925" s="6">
        <f t="shared" si="551"/>
        <v>-0.87965217391304351</v>
      </c>
      <c r="S3925" s="10">
        <f t="shared" si="552"/>
        <v>81.411764705882348</v>
      </c>
      <c r="T3925" t="str">
        <f t="shared" si="553"/>
        <v>theater/</v>
      </c>
      <c r="U3925" t="str">
        <f t="shared" si="554"/>
        <v>plays</v>
      </c>
      <c r="V3925">
        <f t="shared" si="555"/>
        <v>8</v>
      </c>
      <c r="W3925">
        <f t="shared" si="556"/>
        <v>13</v>
      </c>
    </row>
    <row r="3926" spans="1:23" ht="45" x14ac:dyDescent="0.25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f t="shared" si="557"/>
        <v>41816.751412037032</v>
      </c>
      <c r="K3926">
        <v>1401231722</v>
      </c>
      <c r="L3926" s="14">
        <f t="shared" si="549"/>
        <v>41786.751412037032</v>
      </c>
      <c r="M3926" s="13">
        <f t="shared" si="550"/>
        <v>2014</v>
      </c>
      <c r="N3926" t="b">
        <v>0</v>
      </c>
      <c r="O3926">
        <v>40</v>
      </c>
      <c r="P3926" t="b">
        <v>0</v>
      </c>
      <c r="Q3926" t="s">
        <v>8270</v>
      </c>
      <c r="R3926" s="6">
        <f t="shared" si="551"/>
        <v>-0.84733333333333338</v>
      </c>
      <c r="S3926" s="10">
        <f t="shared" si="552"/>
        <v>57.25</v>
      </c>
      <c r="T3926" t="str">
        <f t="shared" si="553"/>
        <v>theater/</v>
      </c>
      <c r="U3926" t="str">
        <f t="shared" si="554"/>
        <v>plays</v>
      </c>
      <c r="V3926">
        <f t="shared" si="555"/>
        <v>8</v>
      </c>
      <c r="W3926">
        <f t="shared" si="556"/>
        <v>13</v>
      </c>
    </row>
    <row r="3927" spans="1:23" ht="45" x14ac:dyDescent="0.25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f t="shared" si="557"/>
        <v>41850.662488425922</v>
      </c>
      <c r="K3927">
        <v>1404161639</v>
      </c>
      <c r="L3927" s="14">
        <f t="shared" si="549"/>
        <v>41820.662488425922</v>
      </c>
      <c r="M3927" s="13">
        <f t="shared" si="550"/>
        <v>2014</v>
      </c>
      <c r="N3927" t="b">
        <v>0</v>
      </c>
      <c r="O3927">
        <v>3</v>
      </c>
      <c r="P3927" t="b">
        <v>0</v>
      </c>
      <c r="Q3927" t="s">
        <v>8270</v>
      </c>
      <c r="R3927" s="6">
        <f t="shared" si="551"/>
        <v>-0.9</v>
      </c>
      <c r="S3927" s="10">
        <f t="shared" si="552"/>
        <v>5</v>
      </c>
      <c r="T3927" t="str">
        <f t="shared" si="553"/>
        <v>theater/</v>
      </c>
      <c r="U3927" t="str">
        <f t="shared" si="554"/>
        <v>plays</v>
      </c>
      <c r="V3927">
        <f t="shared" si="555"/>
        <v>8</v>
      </c>
      <c r="W3927">
        <f t="shared" si="556"/>
        <v>13</v>
      </c>
    </row>
    <row r="3928" spans="1:23" ht="30" x14ac:dyDescent="0.25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f t="shared" si="557"/>
        <v>41999.876712962963</v>
      </c>
      <c r="K3928">
        <v>1417053748</v>
      </c>
      <c r="L3928" s="14">
        <f t="shared" si="549"/>
        <v>41969.876712962963</v>
      </c>
      <c r="M3928" s="13">
        <f t="shared" si="550"/>
        <v>2014</v>
      </c>
      <c r="N3928" t="b">
        <v>0</v>
      </c>
      <c r="O3928">
        <v>1</v>
      </c>
      <c r="P3928" t="b">
        <v>0</v>
      </c>
      <c r="Q3928" t="s">
        <v>8270</v>
      </c>
      <c r="R3928" s="6">
        <f t="shared" si="551"/>
        <v>-0.997</v>
      </c>
      <c r="S3928" s="10">
        <f t="shared" si="552"/>
        <v>15</v>
      </c>
      <c r="T3928" t="str">
        <f t="shared" si="553"/>
        <v>theater/</v>
      </c>
      <c r="U3928" t="str">
        <f t="shared" si="554"/>
        <v>plays</v>
      </c>
      <c r="V3928">
        <f t="shared" si="555"/>
        <v>8</v>
      </c>
      <c r="W3928">
        <f t="shared" si="556"/>
        <v>13</v>
      </c>
    </row>
    <row r="3929" spans="1:23" ht="45" x14ac:dyDescent="0.25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f t="shared" si="557"/>
        <v>41860.059074074074</v>
      </c>
      <c r="K3929">
        <v>1404973504</v>
      </c>
      <c r="L3929" s="14">
        <f t="shared" si="549"/>
        <v>41830.059074074074</v>
      </c>
      <c r="M3929" s="13">
        <f t="shared" si="550"/>
        <v>2014</v>
      </c>
      <c r="N3929" t="b">
        <v>0</v>
      </c>
      <c r="O3929">
        <v>2</v>
      </c>
      <c r="P3929" t="b">
        <v>0</v>
      </c>
      <c r="Q3929" t="s">
        <v>8270</v>
      </c>
      <c r="R3929" s="6">
        <f t="shared" si="551"/>
        <v>-0.99</v>
      </c>
      <c r="S3929" s="10">
        <f t="shared" si="552"/>
        <v>12.5</v>
      </c>
      <c r="T3929" t="str">
        <f t="shared" si="553"/>
        <v>theater/</v>
      </c>
      <c r="U3929" t="str">
        <f t="shared" si="554"/>
        <v>plays</v>
      </c>
      <c r="V3929">
        <f t="shared" si="555"/>
        <v>8</v>
      </c>
      <c r="W3929">
        <f t="shared" si="556"/>
        <v>13</v>
      </c>
    </row>
    <row r="3930" spans="1:23" ht="45" x14ac:dyDescent="0.25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f t="shared" si="557"/>
        <v>42292.999305555553</v>
      </c>
      <c r="K3930">
        <v>1442593427</v>
      </c>
      <c r="L3930" s="14">
        <f t="shared" si="549"/>
        <v>42265.474849537037</v>
      </c>
      <c r="M3930" s="13">
        <f t="shared" si="550"/>
        <v>2015</v>
      </c>
      <c r="N3930" t="b">
        <v>0</v>
      </c>
      <c r="O3930">
        <v>7</v>
      </c>
      <c r="P3930" t="b">
        <v>0</v>
      </c>
      <c r="Q3930" t="s">
        <v>8270</v>
      </c>
      <c r="R3930" s="6">
        <f t="shared" si="551"/>
        <v>-0.86980000000000002</v>
      </c>
      <c r="S3930" s="10">
        <f t="shared" si="552"/>
        <v>93</v>
      </c>
      <c r="T3930" t="str">
        <f t="shared" si="553"/>
        <v>theater/</v>
      </c>
      <c r="U3930" t="str">
        <f t="shared" si="554"/>
        <v>plays</v>
      </c>
      <c r="V3930">
        <f t="shared" si="555"/>
        <v>8</v>
      </c>
      <c r="W3930">
        <f t="shared" si="556"/>
        <v>13</v>
      </c>
    </row>
    <row r="3931" spans="1:23" ht="45" x14ac:dyDescent="0.25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f t="shared" si="557"/>
        <v>42631.618807870364</v>
      </c>
      <c r="K3931">
        <v>1471636265</v>
      </c>
      <c r="L3931" s="14">
        <f t="shared" si="549"/>
        <v>42601.618807870364</v>
      </c>
      <c r="M3931" s="13">
        <f t="shared" si="550"/>
        <v>2016</v>
      </c>
      <c r="N3931" t="b">
        <v>0</v>
      </c>
      <c r="O3931">
        <v>14</v>
      </c>
      <c r="P3931" t="b">
        <v>0</v>
      </c>
      <c r="Q3931" t="s">
        <v>8270</v>
      </c>
      <c r="R3931" s="6">
        <f t="shared" si="551"/>
        <v>-0.97735000000000005</v>
      </c>
      <c r="S3931" s="10">
        <f t="shared" si="552"/>
        <v>32.357142857142854</v>
      </c>
      <c r="T3931" t="str">
        <f t="shared" si="553"/>
        <v>theater/</v>
      </c>
      <c r="U3931" t="str">
        <f t="shared" si="554"/>
        <v>plays</v>
      </c>
      <c r="V3931">
        <f t="shared" si="555"/>
        <v>8</v>
      </c>
      <c r="W3931">
        <f t="shared" si="556"/>
        <v>13</v>
      </c>
    </row>
    <row r="3932" spans="1:23" ht="45" x14ac:dyDescent="0.25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f t="shared" si="557"/>
        <v>42461.041666666664</v>
      </c>
      <c r="K3932">
        <v>1457078868</v>
      </c>
      <c r="L3932" s="14">
        <f t="shared" si="549"/>
        <v>42433.13041666666</v>
      </c>
      <c r="M3932" s="13">
        <f t="shared" si="550"/>
        <v>2016</v>
      </c>
      <c r="N3932" t="b">
        <v>0</v>
      </c>
      <c r="O3932">
        <v>0</v>
      </c>
      <c r="P3932" t="b">
        <v>0</v>
      </c>
      <c r="Q3932" t="s">
        <v>8270</v>
      </c>
      <c r="R3932" s="6">
        <f t="shared" si="551"/>
        <v>-1</v>
      </c>
      <c r="S3932" s="10" t="e">
        <f t="shared" si="552"/>
        <v>#DIV/0!</v>
      </c>
      <c r="T3932" t="str">
        <f t="shared" si="553"/>
        <v>theater/</v>
      </c>
      <c r="U3932" t="str">
        <f t="shared" si="554"/>
        <v>plays</v>
      </c>
      <c r="V3932">
        <f t="shared" si="555"/>
        <v>8</v>
      </c>
      <c r="W3932">
        <f t="shared" si="556"/>
        <v>13</v>
      </c>
    </row>
    <row r="3933" spans="1:23" ht="45" x14ac:dyDescent="0.25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f t="shared" si="557"/>
        <v>42252.943368055552</v>
      </c>
      <c r="K3933">
        <v>1439350707</v>
      </c>
      <c r="L3933" s="14">
        <f t="shared" si="549"/>
        <v>42227.943368055552</v>
      </c>
      <c r="M3933" s="13">
        <f t="shared" si="550"/>
        <v>2015</v>
      </c>
      <c r="N3933" t="b">
        <v>0</v>
      </c>
      <c r="O3933">
        <v>0</v>
      </c>
      <c r="P3933" t="b">
        <v>0</v>
      </c>
      <c r="Q3933" t="s">
        <v>8270</v>
      </c>
      <c r="R3933" s="6">
        <f t="shared" si="551"/>
        <v>-1</v>
      </c>
      <c r="S3933" s="10" t="e">
        <f t="shared" si="552"/>
        <v>#DIV/0!</v>
      </c>
      <c r="T3933" t="str">
        <f t="shared" si="553"/>
        <v>theater/</v>
      </c>
      <c r="U3933" t="str">
        <f t="shared" si="554"/>
        <v>plays</v>
      </c>
      <c r="V3933">
        <f t="shared" si="555"/>
        <v>8</v>
      </c>
      <c r="W3933">
        <f t="shared" si="556"/>
        <v>13</v>
      </c>
    </row>
    <row r="3934" spans="1:23" ht="45" x14ac:dyDescent="0.25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f t="shared" si="557"/>
        <v>42444.918564814812</v>
      </c>
      <c r="K3934">
        <v>1455508964</v>
      </c>
      <c r="L3934" s="14">
        <f t="shared" si="549"/>
        <v>42414.960231481477</v>
      </c>
      <c r="M3934" s="13">
        <f t="shared" si="550"/>
        <v>2016</v>
      </c>
      <c r="N3934" t="b">
        <v>0</v>
      </c>
      <c r="O3934">
        <v>1</v>
      </c>
      <c r="P3934" t="b">
        <v>0</v>
      </c>
      <c r="Q3934" t="s">
        <v>8270</v>
      </c>
      <c r="R3934" s="6">
        <f t="shared" si="551"/>
        <v>-0.99991666666666668</v>
      </c>
      <c r="S3934" s="10">
        <f t="shared" si="552"/>
        <v>1</v>
      </c>
      <c r="T3934" t="str">
        <f t="shared" si="553"/>
        <v>theater/</v>
      </c>
      <c r="U3934" t="str">
        <f t="shared" si="554"/>
        <v>plays</v>
      </c>
      <c r="V3934">
        <f t="shared" si="555"/>
        <v>8</v>
      </c>
      <c r="W3934">
        <f t="shared" si="556"/>
        <v>13</v>
      </c>
    </row>
    <row r="3935" spans="1:23" ht="45" x14ac:dyDescent="0.25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f t="shared" si="557"/>
        <v>42567.821527777771</v>
      </c>
      <c r="K3935">
        <v>1466205262</v>
      </c>
      <c r="L3935" s="14">
        <f t="shared" si="549"/>
        <v>42538.759976851848</v>
      </c>
      <c r="M3935" s="13">
        <f t="shared" si="550"/>
        <v>2016</v>
      </c>
      <c r="N3935" t="b">
        <v>0</v>
      </c>
      <c r="O3935">
        <v>12</v>
      </c>
      <c r="P3935" t="b">
        <v>0</v>
      </c>
      <c r="Q3935" t="s">
        <v>8270</v>
      </c>
      <c r="R3935" s="6">
        <f t="shared" si="551"/>
        <v>-0.84257142857142853</v>
      </c>
      <c r="S3935" s="10">
        <f t="shared" si="552"/>
        <v>91.833333333333329</v>
      </c>
      <c r="T3935" t="str">
        <f t="shared" si="553"/>
        <v>theater/</v>
      </c>
      <c r="U3935" t="str">
        <f t="shared" si="554"/>
        <v>plays</v>
      </c>
      <c r="V3935">
        <f t="shared" si="555"/>
        <v>8</v>
      </c>
      <c r="W3935">
        <f t="shared" si="556"/>
        <v>13</v>
      </c>
    </row>
    <row r="3936" spans="1:23" ht="45" x14ac:dyDescent="0.25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f t="shared" si="557"/>
        <v>42278.333333333336</v>
      </c>
      <c r="K3936">
        <v>1439827639</v>
      </c>
      <c r="L3936" s="14">
        <f t="shared" si="549"/>
        <v>42233.463414351849</v>
      </c>
      <c r="M3936" s="13">
        <f t="shared" si="550"/>
        <v>2015</v>
      </c>
      <c r="N3936" t="b">
        <v>0</v>
      </c>
      <c r="O3936">
        <v>12</v>
      </c>
      <c r="P3936" t="b">
        <v>0</v>
      </c>
      <c r="Q3936" t="s">
        <v>8270</v>
      </c>
      <c r="R3936" s="6">
        <f t="shared" si="551"/>
        <v>-0.89</v>
      </c>
      <c r="S3936" s="10">
        <f t="shared" si="552"/>
        <v>45.833333333333336</v>
      </c>
      <c r="T3936" t="str">
        <f t="shared" si="553"/>
        <v>theater/</v>
      </c>
      <c r="U3936" t="str">
        <f t="shared" si="554"/>
        <v>plays</v>
      </c>
      <c r="V3936">
        <f t="shared" si="555"/>
        <v>8</v>
      </c>
      <c r="W3936">
        <f t="shared" si="556"/>
        <v>13</v>
      </c>
    </row>
    <row r="3937" spans="1:23" ht="60" x14ac:dyDescent="0.25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f t="shared" si="557"/>
        <v>42281.448449074072</v>
      </c>
      <c r="K3937">
        <v>1438789546</v>
      </c>
      <c r="L3937" s="14">
        <f t="shared" si="549"/>
        <v>42221.448449074072</v>
      </c>
      <c r="M3937" s="13">
        <f t="shared" si="550"/>
        <v>2015</v>
      </c>
      <c r="N3937" t="b">
        <v>0</v>
      </c>
      <c r="O3937">
        <v>23</v>
      </c>
      <c r="P3937" t="b">
        <v>0</v>
      </c>
      <c r="Q3937" t="s">
        <v>8270</v>
      </c>
      <c r="R3937" s="6">
        <f t="shared" si="551"/>
        <v>-0.56166666666666665</v>
      </c>
      <c r="S3937" s="10">
        <f t="shared" si="552"/>
        <v>57.173913043478258</v>
      </c>
      <c r="T3937" t="str">
        <f t="shared" si="553"/>
        <v>theater/</v>
      </c>
      <c r="U3937" t="str">
        <f t="shared" si="554"/>
        <v>plays</v>
      </c>
      <c r="V3937">
        <f t="shared" si="555"/>
        <v>8</v>
      </c>
      <c r="W3937">
        <f t="shared" si="556"/>
        <v>13</v>
      </c>
    </row>
    <row r="3938" spans="1:23" ht="45" x14ac:dyDescent="0.25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f t="shared" si="557"/>
        <v>42705.096296296295</v>
      </c>
      <c r="K3938">
        <v>1477981120</v>
      </c>
      <c r="L3938" s="14">
        <f t="shared" si="549"/>
        <v>42675.054629629631</v>
      </c>
      <c r="M3938" s="13">
        <f t="shared" si="550"/>
        <v>2016</v>
      </c>
      <c r="N3938" t="b">
        <v>0</v>
      </c>
      <c r="O3938">
        <v>0</v>
      </c>
      <c r="P3938" t="b">
        <v>0</v>
      </c>
      <c r="Q3938" t="s">
        <v>8270</v>
      </c>
      <c r="R3938" s="6">
        <f t="shared" si="551"/>
        <v>-1</v>
      </c>
      <c r="S3938" s="10" t="e">
        <f t="shared" si="552"/>
        <v>#DIV/0!</v>
      </c>
      <c r="T3938" t="str">
        <f t="shared" si="553"/>
        <v>theater/</v>
      </c>
      <c r="U3938" t="str">
        <f t="shared" si="554"/>
        <v>plays</v>
      </c>
      <c r="V3938">
        <f t="shared" si="555"/>
        <v>8</v>
      </c>
      <c r="W3938">
        <f t="shared" si="556"/>
        <v>13</v>
      </c>
    </row>
    <row r="3939" spans="1:23" ht="45" x14ac:dyDescent="0.25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f t="shared" si="557"/>
        <v>42562.423148148147</v>
      </c>
      <c r="K3939">
        <v>1465830560</v>
      </c>
      <c r="L3939" s="14">
        <f t="shared" si="549"/>
        <v>42534.423148148147</v>
      </c>
      <c r="M3939" s="13">
        <f t="shared" si="550"/>
        <v>2016</v>
      </c>
      <c r="N3939" t="b">
        <v>0</v>
      </c>
      <c r="O3939">
        <v>10</v>
      </c>
      <c r="P3939" t="b">
        <v>0</v>
      </c>
      <c r="Q3939" t="s">
        <v>8270</v>
      </c>
      <c r="R3939" s="6">
        <f t="shared" si="551"/>
        <v>-0.13864818024263431</v>
      </c>
      <c r="S3939" s="10">
        <f t="shared" si="552"/>
        <v>248.5</v>
      </c>
      <c r="T3939" t="str">
        <f t="shared" si="553"/>
        <v>theater/</v>
      </c>
      <c r="U3939" t="str">
        <f t="shared" si="554"/>
        <v>plays</v>
      </c>
      <c r="V3939">
        <f t="shared" si="555"/>
        <v>8</v>
      </c>
      <c r="W3939">
        <f t="shared" si="556"/>
        <v>13</v>
      </c>
    </row>
    <row r="3940" spans="1:23" ht="45" x14ac:dyDescent="0.25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f t="shared" si="557"/>
        <v>42182.697384259256</v>
      </c>
      <c r="K3940">
        <v>1432763054</v>
      </c>
      <c r="L3940" s="14">
        <f t="shared" si="549"/>
        <v>42151.697384259256</v>
      </c>
      <c r="M3940" s="13">
        <f t="shared" si="550"/>
        <v>2015</v>
      </c>
      <c r="N3940" t="b">
        <v>0</v>
      </c>
      <c r="O3940">
        <v>5</v>
      </c>
      <c r="P3940" t="b">
        <v>0</v>
      </c>
      <c r="Q3940" t="s">
        <v>8270</v>
      </c>
      <c r="R3940" s="6">
        <f t="shared" si="551"/>
        <v>-0.87803379416282645</v>
      </c>
      <c r="S3940" s="10">
        <f t="shared" si="552"/>
        <v>79.400000000000006</v>
      </c>
      <c r="T3940" t="str">
        <f t="shared" si="553"/>
        <v>theater/</v>
      </c>
      <c r="U3940" t="str">
        <f t="shared" si="554"/>
        <v>plays</v>
      </c>
      <c r="V3940">
        <f t="shared" si="555"/>
        <v>8</v>
      </c>
      <c r="W3940">
        <f t="shared" si="556"/>
        <v>13</v>
      </c>
    </row>
    <row r="3941" spans="1:23" ht="45" x14ac:dyDescent="0.25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f t="shared" si="557"/>
        <v>41918.979166666664</v>
      </c>
      <c r="K3941">
        <v>1412328979</v>
      </c>
      <c r="L3941" s="14">
        <f t="shared" si="549"/>
        <v>41915.191886574074</v>
      </c>
      <c r="M3941" s="13">
        <f t="shared" si="550"/>
        <v>2014</v>
      </c>
      <c r="N3941" t="b">
        <v>0</v>
      </c>
      <c r="O3941">
        <v>1</v>
      </c>
      <c r="P3941" t="b">
        <v>0</v>
      </c>
      <c r="Q3941" t="s">
        <v>8270</v>
      </c>
      <c r="R3941" s="6">
        <f t="shared" si="551"/>
        <v>-0.999</v>
      </c>
      <c r="S3941" s="10">
        <f t="shared" si="552"/>
        <v>5</v>
      </c>
      <c r="T3941" t="str">
        <f t="shared" si="553"/>
        <v>theater/</v>
      </c>
      <c r="U3941" t="str">
        <f t="shared" si="554"/>
        <v>plays</v>
      </c>
      <c r="V3941">
        <f t="shared" si="555"/>
        <v>8</v>
      </c>
      <c r="W3941">
        <f t="shared" si="556"/>
        <v>13</v>
      </c>
    </row>
    <row r="3942" spans="1:23" ht="45" x14ac:dyDescent="0.25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f t="shared" si="557"/>
        <v>42006.284155092588</v>
      </c>
      <c r="K3942">
        <v>1416311351</v>
      </c>
      <c r="L3942" s="14">
        <f t="shared" si="549"/>
        <v>41961.284155092588</v>
      </c>
      <c r="M3942" s="13">
        <f t="shared" si="550"/>
        <v>2014</v>
      </c>
      <c r="N3942" t="b">
        <v>0</v>
      </c>
      <c r="O3942">
        <v>2</v>
      </c>
      <c r="P3942" t="b">
        <v>0</v>
      </c>
      <c r="Q3942" t="s">
        <v>8270</v>
      </c>
      <c r="R3942" s="6">
        <f t="shared" si="551"/>
        <v>-0.99780000000000002</v>
      </c>
      <c r="S3942" s="10">
        <f t="shared" si="552"/>
        <v>5.5</v>
      </c>
      <c r="T3942" t="str">
        <f t="shared" si="553"/>
        <v>theater/</v>
      </c>
      <c r="U3942" t="str">
        <f t="shared" si="554"/>
        <v>plays</v>
      </c>
      <c r="V3942">
        <f t="shared" si="555"/>
        <v>8</v>
      </c>
      <c r="W3942">
        <f t="shared" si="556"/>
        <v>13</v>
      </c>
    </row>
    <row r="3943" spans="1:23" ht="45" x14ac:dyDescent="0.25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f t="shared" si="557"/>
        <v>41967.833333333336</v>
      </c>
      <c r="K3943">
        <v>1414505137</v>
      </c>
      <c r="L3943" s="14">
        <f t="shared" si="549"/>
        <v>41940.378900462958</v>
      </c>
      <c r="M3943" s="13">
        <f t="shared" si="550"/>
        <v>2014</v>
      </c>
      <c r="N3943" t="b">
        <v>0</v>
      </c>
      <c r="O3943">
        <v>2</v>
      </c>
      <c r="P3943" t="b">
        <v>0</v>
      </c>
      <c r="Q3943" t="s">
        <v>8270</v>
      </c>
      <c r="R3943" s="6">
        <f t="shared" si="551"/>
        <v>-0.99090909090909096</v>
      </c>
      <c r="S3943" s="10">
        <f t="shared" si="552"/>
        <v>25</v>
      </c>
      <c r="T3943" t="str">
        <f t="shared" si="553"/>
        <v>theater/</v>
      </c>
      <c r="U3943" t="str">
        <f t="shared" si="554"/>
        <v>plays</v>
      </c>
      <c r="V3943">
        <f t="shared" si="555"/>
        <v>8</v>
      </c>
      <c r="W3943">
        <f t="shared" si="556"/>
        <v>13</v>
      </c>
    </row>
    <row r="3944" spans="1:23" ht="45" x14ac:dyDescent="0.25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f t="shared" si="557"/>
        <v>42171.695763888885</v>
      </c>
      <c r="K3944">
        <v>1429306914</v>
      </c>
      <c r="L3944" s="14">
        <f t="shared" si="549"/>
        <v>42111.695763888885</v>
      </c>
      <c r="M3944" s="13">
        <f t="shared" si="550"/>
        <v>2015</v>
      </c>
      <c r="N3944" t="b">
        <v>0</v>
      </c>
      <c r="O3944">
        <v>0</v>
      </c>
      <c r="P3944" t="b">
        <v>0</v>
      </c>
      <c r="Q3944" t="s">
        <v>8270</v>
      </c>
      <c r="R3944" s="6">
        <f t="shared" si="551"/>
        <v>-1</v>
      </c>
      <c r="S3944" s="10" t="e">
        <f t="shared" si="552"/>
        <v>#DIV/0!</v>
      </c>
      <c r="T3944" t="str">
        <f t="shared" si="553"/>
        <v>theater/</v>
      </c>
      <c r="U3944" t="str">
        <f t="shared" si="554"/>
        <v>plays</v>
      </c>
      <c r="V3944">
        <f t="shared" si="555"/>
        <v>8</v>
      </c>
      <c r="W3944">
        <f t="shared" si="556"/>
        <v>13</v>
      </c>
    </row>
    <row r="3945" spans="1:23" ht="45" x14ac:dyDescent="0.25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f t="shared" si="557"/>
        <v>42310.493055555555</v>
      </c>
      <c r="K3945">
        <v>1443811268</v>
      </c>
      <c r="L3945" s="14">
        <f t="shared" si="549"/>
        <v>42279.570231481477</v>
      </c>
      <c r="M3945" s="13">
        <f t="shared" si="550"/>
        <v>2015</v>
      </c>
      <c r="N3945" t="b">
        <v>0</v>
      </c>
      <c r="O3945">
        <v>13</v>
      </c>
      <c r="P3945" t="b">
        <v>0</v>
      </c>
      <c r="Q3945" t="s">
        <v>8270</v>
      </c>
      <c r="R3945" s="6">
        <f t="shared" si="551"/>
        <v>-0.64359999999999995</v>
      </c>
      <c r="S3945" s="10">
        <f t="shared" si="552"/>
        <v>137.07692307692307</v>
      </c>
      <c r="T3945" t="str">
        <f t="shared" si="553"/>
        <v>theater/</v>
      </c>
      <c r="U3945" t="str">
        <f t="shared" si="554"/>
        <v>plays</v>
      </c>
      <c r="V3945">
        <f t="shared" si="555"/>
        <v>8</v>
      </c>
      <c r="W3945">
        <f t="shared" si="556"/>
        <v>13</v>
      </c>
    </row>
    <row r="3946" spans="1:23" ht="45" x14ac:dyDescent="0.25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f t="shared" si="557"/>
        <v>42243.454571759255</v>
      </c>
      <c r="K3946">
        <v>1438098875</v>
      </c>
      <c r="L3946" s="14">
        <f t="shared" si="549"/>
        <v>42213.454571759255</v>
      </c>
      <c r="M3946" s="13">
        <f t="shared" si="550"/>
        <v>2015</v>
      </c>
      <c r="N3946" t="b">
        <v>0</v>
      </c>
      <c r="O3946">
        <v>0</v>
      </c>
      <c r="P3946" t="b">
        <v>0</v>
      </c>
      <c r="Q3946" t="s">
        <v>8270</v>
      </c>
      <c r="R3946" s="6">
        <f t="shared" si="551"/>
        <v>-1</v>
      </c>
      <c r="S3946" s="10" t="e">
        <f t="shared" si="552"/>
        <v>#DIV/0!</v>
      </c>
      <c r="T3946" t="str">
        <f t="shared" si="553"/>
        <v>theater/</v>
      </c>
      <c r="U3946" t="str">
        <f t="shared" si="554"/>
        <v>plays</v>
      </c>
      <c r="V3946">
        <f t="shared" si="555"/>
        <v>8</v>
      </c>
      <c r="W3946">
        <f t="shared" si="556"/>
        <v>13</v>
      </c>
    </row>
    <row r="3947" spans="1:23" ht="45" x14ac:dyDescent="0.25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f t="shared" si="557"/>
        <v>42139.593379629623</v>
      </c>
      <c r="K3947">
        <v>1429125268</v>
      </c>
      <c r="L3947" s="14">
        <f t="shared" si="549"/>
        <v>42109.593379629623</v>
      </c>
      <c r="M3947" s="13">
        <f t="shared" si="550"/>
        <v>2015</v>
      </c>
      <c r="N3947" t="b">
        <v>0</v>
      </c>
      <c r="O3947">
        <v>1</v>
      </c>
      <c r="P3947" t="b">
        <v>0</v>
      </c>
      <c r="Q3947" t="s">
        <v>8270</v>
      </c>
      <c r="R3947" s="6">
        <f t="shared" si="551"/>
        <v>-0.99750000000000005</v>
      </c>
      <c r="S3947" s="10">
        <f t="shared" si="552"/>
        <v>5</v>
      </c>
      <c r="T3947" t="str">
        <f t="shared" si="553"/>
        <v>theater/</v>
      </c>
      <c r="U3947" t="str">
        <f t="shared" si="554"/>
        <v>plays</v>
      </c>
      <c r="V3947">
        <f t="shared" si="555"/>
        <v>8</v>
      </c>
      <c r="W3947">
        <f t="shared" si="556"/>
        <v>13</v>
      </c>
    </row>
    <row r="3948" spans="1:23" ht="30" x14ac:dyDescent="0.25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f t="shared" si="557"/>
        <v>42063.124999999993</v>
      </c>
      <c r="K3948">
        <v>1422388822</v>
      </c>
      <c r="L3948" s="14">
        <f t="shared" si="549"/>
        <v>42031.625254629624</v>
      </c>
      <c r="M3948" s="13">
        <f t="shared" si="550"/>
        <v>2015</v>
      </c>
      <c r="N3948" t="b">
        <v>0</v>
      </c>
      <c r="O3948">
        <v>5</v>
      </c>
      <c r="P3948" t="b">
        <v>0</v>
      </c>
      <c r="Q3948" t="s">
        <v>8270</v>
      </c>
      <c r="R3948" s="6">
        <f t="shared" si="551"/>
        <v>-0.96750000000000003</v>
      </c>
      <c r="S3948" s="10">
        <f t="shared" si="552"/>
        <v>39</v>
      </c>
      <c r="T3948" t="str">
        <f t="shared" si="553"/>
        <v>theater/</v>
      </c>
      <c r="U3948" t="str">
        <f t="shared" si="554"/>
        <v>plays</v>
      </c>
      <c r="V3948">
        <f t="shared" si="555"/>
        <v>8</v>
      </c>
      <c r="W3948">
        <f t="shared" si="556"/>
        <v>13</v>
      </c>
    </row>
    <row r="3949" spans="1:23" ht="45" x14ac:dyDescent="0.25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f t="shared" si="557"/>
        <v>42644.934537037036</v>
      </c>
      <c r="K3949">
        <v>1472786744</v>
      </c>
      <c r="L3949" s="14">
        <f t="shared" si="549"/>
        <v>42614.934537037036</v>
      </c>
      <c r="M3949" s="13">
        <f t="shared" si="550"/>
        <v>2016</v>
      </c>
      <c r="N3949" t="b">
        <v>0</v>
      </c>
      <c r="O3949">
        <v>2</v>
      </c>
      <c r="P3949" t="b">
        <v>0</v>
      </c>
      <c r="Q3949" t="s">
        <v>8270</v>
      </c>
      <c r="R3949" s="6">
        <f t="shared" si="551"/>
        <v>-0.96633333333333338</v>
      </c>
      <c r="S3949" s="10">
        <f t="shared" si="552"/>
        <v>50.5</v>
      </c>
      <c r="T3949" t="str">
        <f t="shared" si="553"/>
        <v>theater/</v>
      </c>
      <c r="U3949" t="str">
        <f t="shared" si="554"/>
        <v>plays</v>
      </c>
      <c r="V3949">
        <f t="shared" si="555"/>
        <v>8</v>
      </c>
      <c r="W3949">
        <f t="shared" si="556"/>
        <v>13</v>
      </c>
    </row>
    <row r="3950" spans="1:23" ht="45" x14ac:dyDescent="0.25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f t="shared" si="557"/>
        <v>41889.117164351854</v>
      </c>
      <c r="K3950">
        <v>1404892123</v>
      </c>
      <c r="L3950" s="14">
        <f t="shared" si="549"/>
        <v>41829.117164351854</v>
      </c>
      <c r="M3950" s="13">
        <f t="shared" si="550"/>
        <v>2014</v>
      </c>
      <c r="N3950" t="b">
        <v>0</v>
      </c>
      <c r="O3950">
        <v>0</v>
      </c>
      <c r="P3950" t="b">
        <v>0</v>
      </c>
      <c r="Q3950" t="s">
        <v>8270</v>
      </c>
      <c r="R3950" s="6">
        <f t="shared" si="551"/>
        <v>-1</v>
      </c>
      <c r="S3950" s="10" t="e">
        <f t="shared" si="552"/>
        <v>#DIV/0!</v>
      </c>
      <c r="T3950" t="str">
        <f t="shared" si="553"/>
        <v>theater/</v>
      </c>
      <c r="U3950" t="str">
        <f t="shared" si="554"/>
        <v>plays</v>
      </c>
      <c r="V3950">
        <f t="shared" si="555"/>
        <v>8</v>
      </c>
      <c r="W3950">
        <f t="shared" si="556"/>
        <v>13</v>
      </c>
    </row>
    <row r="3951" spans="1:23" ht="45" x14ac:dyDescent="0.25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f t="shared" si="557"/>
        <v>42045.912280092591</v>
      </c>
      <c r="K3951">
        <v>1421031221</v>
      </c>
      <c r="L3951" s="14">
        <f t="shared" si="549"/>
        <v>42015.912280092591</v>
      </c>
      <c r="M3951" s="13">
        <f t="shared" si="550"/>
        <v>2015</v>
      </c>
      <c r="N3951" t="b">
        <v>0</v>
      </c>
      <c r="O3951">
        <v>32</v>
      </c>
      <c r="P3951" t="b">
        <v>0</v>
      </c>
      <c r="Q3951" t="s">
        <v>8270</v>
      </c>
      <c r="R3951" s="6">
        <f t="shared" si="551"/>
        <v>-0.84230000000000005</v>
      </c>
      <c r="S3951" s="10">
        <f t="shared" si="552"/>
        <v>49.28125</v>
      </c>
      <c r="T3951" t="str">
        <f t="shared" si="553"/>
        <v>theater/</v>
      </c>
      <c r="U3951" t="str">
        <f t="shared" si="554"/>
        <v>plays</v>
      </c>
      <c r="V3951">
        <f t="shared" si="555"/>
        <v>8</v>
      </c>
      <c r="W3951">
        <f t="shared" si="556"/>
        <v>13</v>
      </c>
    </row>
    <row r="3952" spans="1:23" ht="45" x14ac:dyDescent="0.25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f t="shared" si="557"/>
        <v>42468.565972222219</v>
      </c>
      <c r="K3952">
        <v>1457628680</v>
      </c>
      <c r="L3952" s="14">
        <f t="shared" si="549"/>
        <v>42439.493981481479</v>
      </c>
      <c r="M3952" s="13">
        <f t="shared" si="550"/>
        <v>2016</v>
      </c>
      <c r="N3952" t="b">
        <v>0</v>
      </c>
      <c r="O3952">
        <v>1</v>
      </c>
      <c r="P3952" t="b">
        <v>0</v>
      </c>
      <c r="Q3952" t="s">
        <v>8270</v>
      </c>
      <c r="R3952" s="6">
        <f t="shared" si="551"/>
        <v>-0.99375000000000002</v>
      </c>
      <c r="S3952" s="10">
        <f t="shared" si="552"/>
        <v>25</v>
      </c>
      <c r="T3952" t="str">
        <f t="shared" si="553"/>
        <v>theater/</v>
      </c>
      <c r="U3952" t="str">
        <f t="shared" si="554"/>
        <v>plays</v>
      </c>
      <c r="V3952">
        <f t="shared" si="555"/>
        <v>8</v>
      </c>
      <c r="W3952">
        <f t="shared" si="556"/>
        <v>13</v>
      </c>
    </row>
    <row r="3953" spans="1:23" ht="45" x14ac:dyDescent="0.25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f t="shared" si="557"/>
        <v>42493.57571759259</v>
      </c>
      <c r="K3953">
        <v>1457120942</v>
      </c>
      <c r="L3953" s="14">
        <f t="shared" si="549"/>
        <v>42433.617384259262</v>
      </c>
      <c r="M3953" s="13">
        <f t="shared" si="550"/>
        <v>2016</v>
      </c>
      <c r="N3953" t="b">
        <v>0</v>
      </c>
      <c r="O3953">
        <v>1</v>
      </c>
      <c r="P3953" t="b">
        <v>0</v>
      </c>
      <c r="Q3953" t="s">
        <v>8270</v>
      </c>
      <c r="R3953" s="6">
        <f t="shared" si="551"/>
        <v>-0.99999499999999997</v>
      </c>
      <c r="S3953" s="10">
        <f t="shared" si="552"/>
        <v>1</v>
      </c>
      <c r="T3953" t="str">
        <f t="shared" si="553"/>
        <v>theater/</v>
      </c>
      <c r="U3953" t="str">
        <f t="shared" si="554"/>
        <v>plays</v>
      </c>
      <c r="V3953">
        <f t="shared" si="555"/>
        <v>8</v>
      </c>
      <c r="W3953">
        <f t="shared" si="556"/>
        <v>13</v>
      </c>
    </row>
    <row r="3954" spans="1:23" ht="45" x14ac:dyDescent="0.25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f t="shared" si="557"/>
        <v>42303.582060185181</v>
      </c>
      <c r="K3954">
        <v>1440701890</v>
      </c>
      <c r="L3954" s="14">
        <f t="shared" si="549"/>
        <v>42243.582060185181</v>
      </c>
      <c r="M3954" s="13">
        <f t="shared" si="550"/>
        <v>2015</v>
      </c>
      <c r="N3954" t="b">
        <v>0</v>
      </c>
      <c r="O3954">
        <v>1</v>
      </c>
      <c r="P3954" t="b">
        <v>0</v>
      </c>
      <c r="Q3954" t="s">
        <v>8270</v>
      </c>
      <c r="R3954" s="6">
        <f t="shared" si="551"/>
        <v>-0.99903846153846154</v>
      </c>
      <c r="S3954" s="10">
        <f t="shared" si="552"/>
        <v>25</v>
      </c>
      <c r="T3954" t="str">
        <f t="shared" si="553"/>
        <v>theater/</v>
      </c>
      <c r="U3954" t="str">
        <f t="shared" si="554"/>
        <v>plays</v>
      </c>
      <c r="V3954">
        <f t="shared" si="555"/>
        <v>8</v>
      </c>
      <c r="W3954">
        <f t="shared" si="556"/>
        <v>13</v>
      </c>
    </row>
    <row r="3955" spans="1:23" ht="45" x14ac:dyDescent="0.25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f t="shared" si="557"/>
        <v>42580.770138888889</v>
      </c>
      <c r="K3955">
        <v>1467162586</v>
      </c>
      <c r="L3955" s="14">
        <f t="shared" si="549"/>
        <v>42549.840115740742</v>
      </c>
      <c r="M3955" s="13">
        <f t="shared" si="550"/>
        <v>2016</v>
      </c>
      <c r="N3955" t="b">
        <v>0</v>
      </c>
      <c r="O3955">
        <v>0</v>
      </c>
      <c r="P3955" t="b">
        <v>0</v>
      </c>
      <c r="Q3955" t="s">
        <v>8270</v>
      </c>
      <c r="R3955" s="6">
        <f t="shared" si="551"/>
        <v>-1</v>
      </c>
      <c r="S3955" s="10" t="e">
        <f t="shared" si="552"/>
        <v>#DIV/0!</v>
      </c>
      <c r="T3955" t="str">
        <f t="shared" si="553"/>
        <v>theater/</v>
      </c>
      <c r="U3955" t="str">
        <f t="shared" si="554"/>
        <v>plays</v>
      </c>
      <c r="V3955">
        <f t="shared" si="555"/>
        <v>8</v>
      </c>
      <c r="W3955">
        <f t="shared" si="556"/>
        <v>13</v>
      </c>
    </row>
    <row r="3956" spans="1:23" ht="45" x14ac:dyDescent="0.25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f t="shared" si="557"/>
        <v>41834.442870370367</v>
      </c>
      <c r="K3956">
        <v>1400168264</v>
      </c>
      <c r="L3956" s="14">
        <f t="shared" si="549"/>
        <v>41774.442870370367</v>
      </c>
      <c r="M3956" s="13">
        <f t="shared" si="550"/>
        <v>2014</v>
      </c>
      <c r="N3956" t="b">
        <v>0</v>
      </c>
      <c r="O3956">
        <v>0</v>
      </c>
      <c r="P3956" t="b">
        <v>0</v>
      </c>
      <c r="Q3956" t="s">
        <v>8270</v>
      </c>
      <c r="R3956" s="6">
        <f t="shared" si="551"/>
        <v>-1</v>
      </c>
      <c r="S3956" s="10" t="e">
        <f t="shared" si="552"/>
        <v>#DIV/0!</v>
      </c>
      <c r="T3956" t="str">
        <f t="shared" si="553"/>
        <v>theater/</v>
      </c>
      <c r="U3956" t="str">
        <f t="shared" si="554"/>
        <v>plays</v>
      </c>
      <c r="V3956">
        <f t="shared" si="555"/>
        <v>8</v>
      </c>
      <c r="W3956">
        <f t="shared" si="556"/>
        <v>13</v>
      </c>
    </row>
    <row r="3957" spans="1:23" ht="45" x14ac:dyDescent="0.25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f t="shared" si="557"/>
        <v>42336.682187499995</v>
      </c>
      <c r="K3957">
        <v>1446150141</v>
      </c>
      <c r="L3957" s="14">
        <f t="shared" si="549"/>
        <v>42306.640520833331</v>
      </c>
      <c r="M3957" s="13">
        <f t="shared" si="550"/>
        <v>2015</v>
      </c>
      <c r="N3957" t="b">
        <v>0</v>
      </c>
      <c r="O3957">
        <v>8</v>
      </c>
      <c r="P3957" t="b">
        <v>0</v>
      </c>
      <c r="Q3957" t="s">
        <v>8270</v>
      </c>
      <c r="R3957" s="6">
        <f t="shared" si="551"/>
        <v>-0.75714285714285712</v>
      </c>
      <c r="S3957" s="10">
        <f t="shared" si="552"/>
        <v>53.125</v>
      </c>
      <c r="T3957" t="str">
        <f t="shared" si="553"/>
        <v>theater/</v>
      </c>
      <c r="U3957" t="str">
        <f t="shared" si="554"/>
        <v>plays</v>
      </c>
      <c r="V3957">
        <f t="shared" si="555"/>
        <v>8</v>
      </c>
      <c r="W3957">
        <f t="shared" si="556"/>
        <v>13</v>
      </c>
    </row>
    <row r="3958" spans="1:23" ht="45" x14ac:dyDescent="0.25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f t="shared" si="557"/>
        <v>42484.805555555555</v>
      </c>
      <c r="K3958">
        <v>1459203727</v>
      </c>
      <c r="L3958" s="14">
        <f t="shared" si="549"/>
        <v>42457.723692129628</v>
      </c>
      <c r="M3958" s="13">
        <f t="shared" si="550"/>
        <v>2016</v>
      </c>
      <c r="N3958" t="b">
        <v>0</v>
      </c>
      <c r="O3958">
        <v>0</v>
      </c>
      <c r="P3958" t="b">
        <v>0</v>
      </c>
      <c r="Q3958" t="s">
        <v>8270</v>
      </c>
      <c r="R3958" s="6">
        <f t="shared" si="551"/>
        <v>-1</v>
      </c>
      <c r="S3958" s="10" t="e">
        <f t="shared" si="552"/>
        <v>#DIV/0!</v>
      </c>
      <c r="T3958" t="str">
        <f t="shared" si="553"/>
        <v>theater/</v>
      </c>
      <c r="U3958" t="str">
        <f t="shared" si="554"/>
        <v>plays</v>
      </c>
      <c r="V3958">
        <f t="shared" si="555"/>
        <v>8</v>
      </c>
      <c r="W3958">
        <f t="shared" si="556"/>
        <v>13</v>
      </c>
    </row>
    <row r="3959" spans="1:23" ht="45" x14ac:dyDescent="0.25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f t="shared" si="557"/>
        <v>42559.76798611111</v>
      </c>
      <c r="K3959">
        <v>1464045954</v>
      </c>
      <c r="L3959" s="14">
        <f t="shared" si="549"/>
        <v>42513.76798611111</v>
      </c>
      <c r="M3959" s="13">
        <f t="shared" si="550"/>
        <v>2016</v>
      </c>
      <c r="N3959" t="b">
        <v>0</v>
      </c>
      <c r="O3959">
        <v>1</v>
      </c>
      <c r="P3959" t="b">
        <v>0</v>
      </c>
      <c r="Q3959" t="s">
        <v>8270</v>
      </c>
      <c r="R3959" s="6">
        <f t="shared" si="551"/>
        <v>-0.99975000000000003</v>
      </c>
      <c r="S3959" s="10">
        <f t="shared" si="552"/>
        <v>7</v>
      </c>
      <c r="T3959" t="str">
        <f t="shared" si="553"/>
        <v>theater/</v>
      </c>
      <c r="U3959" t="str">
        <f t="shared" si="554"/>
        <v>plays</v>
      </c>
      <c r="V3959">
        <f t="shared" si="555"/>
        <v>8</v>
      </c>
      <c r="W3959">
        <f t="shared" si="556"/>
        <v>13</v>
      </c>
    </row>
    <row r="3960" spans="1:23" ht="45" x14ac:dyDescent="0.25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f t="shared" si="557"/>
        <v>41853.375</v>
      </c>
      <c r="K3960">
        <v>1403822912</v>
      </c>
      <c r="L3960" s="14">
        <f t="shared" si="549"/>
        <v>41816.742037037031</v>
      </c>
      <c r="M3960" s="13">
        <f t="shared" si="550"/>
        <v>2014</v>
      </c>
      <c r="N3960" t="b">
        <v>0</v>
      </c>
      <c r="O3960">
        <v>16</v>
      </c>
      <c r="P3960" t="b">
        <v>0</v>
      </c>
      <c r="Q3960" t="s">
        <v>8270</v>
      </c>
      <c r="R3960" s="6">
        <f t="shared" si="551"/>
        <v>-0.67949999999999999</v>
      </c>
      <c r="S3960" s="10">
        <f t="shared" si="552"/>
        <v>40.0625</v>
      </c>
      <c r="T3960" t="str">
        <f t="shared" si="553"/>
        <v>theater/</v>
      </c>
      <c r="U3960" t="str">
        <f t="shared" si="554"/>
        <v>plays</v>
      </c>
      <c r="V3960">
        <f t="shared" si="555"/>
        <v>8</v>
      </c>
      <c r="W3960">
        <f t="shared" si="556"/>
        <v>13</v>
      </c>
    </row>
    <row r="3961" spans="1:23" ht="45" x14ac:dyDescent="0.25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f t="shared" si="557"/>
        <v>41910.580509259256</v>
      </c>
      <c r="K3961">
        <v>1409338556</v>
      </c>
      <c r="L3961" s="14">
        <f t="shared" si="549"/>
        <v>41880.580509259256</v>
      </c>
      <c r="M3961" s="13">
        <f t="shared" si="550"/>
        <v>2014</v>
      </c>
      <c r="N3961" t="b">
        <v>0</v>
      </c>
      <c r="O3961">
        <v>12</v>
      </c>
      <c r="P3961" t="b">
        <v>0</v>
      </c>
      <c r="Q3961" t="s">
        <v>8270</v>
      </c>
      <c r="R3961" s="6">
        <f t="shared" si="551"/>
        <v>-0.75666666666666671</v>
      </c>
      <c r="S3961" s="10">
        <f t="shared" si="552"/>
        <v>24.333333333333332</v>
      </c>
      <c r="T3961" t="str">
        <f t="shared" si="553"/>
        <v>theater/</v>
      </c>
      <c r="U3961" t="str">
        <f t="shared" si="554"/>
        <v>plays</v>
      </c>
      <c r="V3961">
        <f t="shared" si="555"/>
        <v>8</v>
      </c>
      <c r="W3961">
        <f t="shared" si="556"/>
        <v>13</v>
      </c>
    </row>
    <row r="3962" spans="1:23" ht="45" x14ac:dyDescent="0.25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f t="shared" si="557"/>
        <v>42372.63722222222</v>
      </c>
      <c r="K3962">
        <v>1449260256</v>
      </c>
      <c r="L3962" s="14">
        <f t="shared" si="549"/>
        <v>42342.63722222222</v>
      </c>
      <c r="M3962" s="13">
        <f t="shared" si="550"/>
        <v>2015</v>
      </c>
      <c r="N3962" t="b">
        <v>0</v>
      </c>
      <c r="O3962">
        <v>4</v>
      </c>
      <c r="P3962" t="b">
        <v>0</v>
      </c>
      <c r="Q3962" t="s">
        <v>8270</v>
      </c>
      <c r="R3962" s="6">
        <f t="shared" si="551"/>
        <v>-0.98499999999999999</v>
      </c>
      <c r="S3962" s="10">
        <f t="shared" si="552"/>
        <v>11.25</v>
      </c>
      <c r="T3962" t="str">
        <f t="shared" si="553"/>
        <v>theater/</v>
      </c>
      <c r="U3962" t="str">
        <f t="shared" si="554"/>
        <v>plays</v>
      </c>
      <c r="V3962">
        <f t="shared" si="555"/>
        <v>8</v>
      </c>
      <c r="W3962">
        <f t="shared" si="556"/>
        <v>13</v>
      </c>
    </row>
    <row r="3963" spans="1:23" ht="45" x14ac:dyDescent="0.25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f t="shared" si="557"/>
        <v>41767.682986111111</v>
      </c>
      <c r="K3963">
        <v>1397683410</v>
      </c>
      <c r="L3963" s="14">
        <f t="shared" si="549"/>
        <v>41745.682986111111</v>
      </c>
      <c r="M3963" s="13">
        <f t="shared" si="550"/>
        <v>2014</v>
      </c>
      <c r="N3963" t="b">
        <v>0</v>
      </c>
      <c r="O3963">
        <v>2</v>
      </c>
      <c r="P3963" t="b">
        <v>0</v>
      </c>
      <c r="Q3963" t="s">
        <v>8270</v>
      </c>
      <c r="R3963" s="6">
        <f t="shared" si="551"/>
        <v>-0.99580000000000002</v>
      </c>
      <c r="S3963" s="10">
        <f t="shared" si="552"/>
        <v>10.5</v>
      </c>
      <c r="T3963" t="str">
        <f t="shared" si="553"/>
        <v>theater/</v>
      </c>
      <c r="U3963" t="str">
        <f t="shared" si="554"/>
        <v>plays</v>
      </c>
      <c r="V3963">
        <f t="shared" si="555"/>
        <v>8</v>
      </c>
      <c r="W3963">
        <f t="shared" si="556"/>
        <v>13</v>
      </c>
    </row>
    <row r="3964" spans="1:23" ht="45" x14ac:dyDescent="0.25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f t="shared" si="557"/>
        <v>42336.413124999999</v>
      </c>
      <c r="K3964">
        <v>1446562494</v>
      </c>
      <c r="L3964" s="14">
        <f t="shared" si="549"/>
        <v>42311.413124999999</v>
      </c>
      <c r="M3964" s="13">
        <f t="shared" si="550"/>
        <v>2015</v>
      </c>
      <c r="N3964" t="b">
        <v>0</v>
      </c>
      <c r="O3964">
        <v>3</v>
      </c>
      <c r="P3964" t="b">
        <v>0</v>
      </c>
      <c r="Q3964" t="s">
        <v>8270</v>
      </c>
      <c r="R3964" s="6">
        <f t="shared" si="551"/>
        <v>-0.96785714285714286</v>
      </c>
      <c r="S3964" s="10">
        <f t="shared" si="552"/>
        <v>15</v>
      </c>
      <c r="T3964" t="str">
        <f t="shared" si="553"/>
        <v>theater/</v>
      </c>
      <c r="U3964" t="str">
        <f t="shared" si="554"/>
        <v>plays</v>
      </c>
      <c r="V3964">
        <f t="shared" si="555"/>
        <v>8</v>
      </c>
      <c r="W3964">
        <f t="shared" si="556"/>
        <v>13</v>
      </c>
    </row>
    <row r="3965" spans="1:23" ht="45" x14ac:dyDescent="0.25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f t="shared" si="557"/>
        <v>42325.987465277773</v>
      </c>
      <c r="K3965">
        <v>1445226117</v>
      </c>
      <c r="L3965" s="14">
        <f t="shared" si="549"/>
        <v>42295.945798611108</v>
      </c>
      <c r="M3965" s="13">
        <f t="shared" si="550"/>
        <v>2015</v>
      </c>
      <c r="N3965" t="b">
        <v>0</v>
      </c>
      <c r="O3965">
        <v>0</v>
      </c>
      <c r="P3965" t="b">
        <v>0</v>
      </c>
      <c r="Q3965" t="s">
        <v>8270</v>
      </c>
      <c r="R3965" s="6">
        <f t="shared" si="551"/>
        <v>-1</v>
      </c>
      <c r="S3965" s="10" t="e">
        <f t="shared" si="552"/>
        <v>#DIV/0!</v>
      </c>
      <c r="T3965" t="str">
        <f t="shared" si="553"/>
        <v>theater/</v>
      </c>
      <c r="U3965" t="str">
        <f t="shared" si="554"/>
        <v>plays</v>
      </c>
      <c r="V3965">
        <f t="shared" si="555"/>
        <v>8</v>
      </c>
      <c r="W3965">
        <f t="shared" si="556"/>
        <v>13</v>
      </c>
    </row>
    <row r="3966" spans="1:23" ht="45" x14ac:dyDescent="0.25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f t="shared" si="557"/>
        <v>42113.47206018518</v>
      </c>
      <c r="K3966">
        <v>1424279986</v>
      </c>
      <c r="L3966" s="14">
        <f t="shared" si="549"/>
        <v>42053.513726851852</v>
      </c>
      <c r="M3966" s="13">
        <f t="shared" si="550"/>
        <v>2015</v>
      </c>
      <c r="N3966" t="b">
        <v>0</v>
      </c>
      <c r="O3966">
        <v>3</v>
      </c>
      <c r="P3966" t="b">
        <v>0</v>
      </c>
      <c r="Q3966" t="s">
        <v>8270</v>
      </c>
      <c r="R3966" s="6">
        <f t="shared" si="551"/>
        <v>-0.93700000000000006</v>
      </c>
      <c r="S3966" s="10">
        <f t="shared" si="552"/>
        <v>42</v>
      </c>
      <c r="T3966" t="str">
        <f t="shared" si="553"/>
        <v>theater/</v>
      </c>
      <c r="U3966" t="str">
        <f t="shared" si="554"/>
        <v>plays</v>
      </c>
      <c r="V3966">
        <f t="shared" si="555"/>
        <v>8</v>
      </c>
      <c r="W3966">
        <f t="shared" si="556"/>
        <v>13</v>
      </c>
    </row>
    <row r="3967" spans="1:23" ht="45" x14ac:dyDescent="0.25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f t="shared" si="557"/>
        <v>42473.985879629625</v>
      </c>
      <c r="K3967">
        <v>1455428380</v>
      </c>
      <c r="L3967" s="14">
        <f t="shared" si="549"/>
        <v>42414.027546296296</v>
      </c>
      <c r="M3967" s="13">
        <f t="shared" si="550"/>
        <v>2016</v>
      </c>
      <c r="N3967" t="b">
        <v>0</v>
      </c>
      <c r="O3967">
        <v>4</v>
      </c>
      <c r="P3967" t="b">
        <v>0</v>
      </c>
      <c r="Q3967" t="s">
        <v>8270</v>
      </c>
      <c r="R3967" s="6">
        <f t="shared" si="551"/>
        <v>-0.85750000000000004</v>
      </c>
      <c r="S3967" s="10">
        <f t="shared" si="552"/>
        <v>71.25</v>
      </c>
      <c r="T3967" t="str">
        <f t="shared" si="553"/>
        <v>theater/</v>
      </c>
      <c r="U3967" t="str">
        <f t="shared" si="554"/>
        <v>plays</v>
      </c>
      <c r="V3967">
        <f t="shared" si="555"/>
        <v>8</v>
      </c>
      <c r="W3967">
        <f t="shared" si="556"/>
        <v>13</v>
      </c>
    </row>
    <row r="3968" spans="1:23" ht="45" x14ac:dyDescent="0.25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f t="shared" si="557"/>
        <v>41843.915972222218</v>
      </c>
      <c r="K3968">
        <v>1402506278</v>
      </c>
      <c r="L3968" s="14">
        <f t="shared" si="549"/>
        <v>41801.503217592588</v>
      </c>
      <c r="M3968" s="13">
        <f t="shared" si="550"/>
        <v>2014</v>
      </c>
      <c r="N3968" t="b">
        <v>0</v>
      </c>
      <c r="O3968">
        <v>2</v>
      </c>
      <c r="P3968" t="b">
        <v>0</v>
      </c>
      <c r="Q3968" t="s">
        <v>8270</v>
      </c>
      <c r="R3968" s="6">
        <f t="shared" si="551"/>
        <v>-0.99399999999999999</v>
      </c>
      <c r="S3968" s="10">
        <f t="shared" si="552"/>
        <v>22.5</v>
      </c>
      <c r="T3968" t="str">
        <f t="shared" si="553"/>
        <v>theater/</v>
      </c>
      <c r="U3968" t="str">
        <f t="shared" si="554"/>
        <v>plays</v>
      </c>
      <c r="V3968">
        <f t="shared" si="555"/>
        <v>8</v>
      </c>
      <c r="W3968">
        <f t="shared" si="556"/>
        <v>13</v>
      </c>
    </row>
    <row r="3969" spans="1:23" ht="45" x14ac:dyDescent="0.25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f t="shared" si="557"/>
        <v>42800.082256944443</v>
      </c>
      <c r="K3969">
        <v>1486191507</v>
      </c>
      <c r="L3969" s="14">
        <f t="shared" si="549"/>
        <v>42770.082256944443</v>
      </c>
      <c r="M3969" s="13">
        <f t="shared" si="550"/>
        <v>2017</v>
      </c>
      <c r="N3969" t="b">
        <v>0</v>
      </c>
      <c r="O3969">
        <v>10</v>
      </c>
      <c r="P3969" t="b">
        <v>0</v>
      </c>
      <c r="Q3969" t="s">
        <v>8270</v>
      </c>
      <c r="R3969" s="6">
        <f t="shared" si="551"/>
        <v>-0.75882352941176467</v>
      </c>
      <c r="S3969" s="10">
        <f t="shared" si="552"/>
        <v>41</v>
      </c>
      <c r="T3969" t="str">
        <f t="shared" si="553"/>
        <v>theater/</v>
      </c>
      <c r="U3969" t="str">
        <f t="shared" si="554"/>
        <v>plays</v>
      </c>
      <c r="V3969">
        <f t="shared" si="555"/>
        <v>8</v>
      </c>
      <c r="W3969">
        <f t="shared" si="556"/>
        <v>13</v>
      </c>
    </row>
    <row r="3970" spans="1:23" ht="45" x14ac:dyDescent="0.25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f t="shared" si="557"/>
        <v>42512.60732638889</v>
      </c>
      <c r="K3970">
        <v>1458761673</v>
      </c>
      <c r="L3970" s="14">
        <f t="shared" si="549"/>
        <v>42452.60732638889</v>
      </c>
      <c r="M3970" s="13">
        <f t="shared" si="550"/>
        <v>2016</v>
      </c>
      <c r="N3970" t="b">
        <v>0</v>
      </c>
      <c r="O3970">
        <v>11</v>
      </c>
      <c r="P3970" t="b">
        <v>0</v>
      </c>
      <c r="Q3970" t="s">
        <v>8270</v>
      </c>
      <c r="R3970" s="6">
        <f t="shared" si="551"/>
        <v>-0.89459999999999995</v>
      </c>
      <c r="S3970" s="10">
        <f t="shared" si="552"/>
        <v>47.909090909090907</v>
      </c>
      <c r="T3970" t="str">
        <f t="shared" si="553"/>
        <v>theater/</v>
      </c>
      <c r="U3970" t="str">
        <f t="shared" si="554"/>
        <v>plays</v>
      </c>
      <c r="V3970">
        <f t="shared" si="555"/>
        <v>8</v>
      </c>
      <c r="W3970">
        <f t="shared" si="556"/>
        <v>13</v>
      </c>
    </row>
    <row r="3971" spans="1:23" ht="45" x14ac:dyDescent="0.25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f t="shared" si="557"/>
        <v>42610.954861111109</v>
      </c>
      <c r="K3971">
        <v>1471638646</v>
      </c>
      <c r="L3971" s="14">
        <f t="shared" ref="L3971:L4034" si="558">(K3971/86400)+25569+(-5/24)</f>
        <v>42601.646365740737</v>
      </c>
      <c r="M3971" s="13">
        <f t="shared" ref="M3971:M4034" si="559">YEAR(L3971)</f>
        <v>2016</v>
      </c>
      <c r="N3971" t="b">
        <v>0</v>
      </c>
      <c r="O3971">
        <v>6</v>
      </c>
      <c r="P3971" t="b">
        <v>0</v>
      </c>
      <c r="Q3971" t="s">
        <v>8270</v>
      </c>
      <c r="R3971" s="6">
        <f t="shared" ref="R3971:R4034" si="560">(E3971-D3971)/D3971</f>
        <v>-0.92530973451327436</v>
      </c>
      <c r="S3971" s="10">
        <f t="shared" ref="S3971:S4034" si="561">E3971/O3971</f>
        <v>35.166666666666664</v>
      </c>
      <c r="T3971" t="str">
        <f t="shared" ref="T3971:T4034" si="562">LEFT(Q3971,V3971)</f>
        <v>theater/</v>
      </c>
      <c r="U3971" t="str">
        <f t="shared" ref="U3971:U4034" si="563">RIGHT(Q3971, W3971-V3971)</f>
        <v>plays</v>
      </c>
      <c r="V3971">
        <f t="shared" ref="V3971:V4034" si="564">FIND("/",Q3971)</f>
        <v>8</v>
      </c>
      <c r="W3971">
        <f t="shared" ref="W3971:W4034" si="565">LEN(Q3971)</f>
        <v>13</v>
      </c>
    </row>
    <row r="3972" spans="1:23" ht="45" x14ac:dyDescent="0.25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f t="shared" ref="J3972:J4035" si="566">(I3972/86400)+25569+(-5/24)</f>
        <v>42477.655219907407</v>
      </c>
      <c r="K3972">
        <v>1458333811</v>
      </c>
      <c r="L3972" s="14">
        <f t="shared" si="558"/>
        <v>42447.655219907407</v>
      </c>
      <c r="M3972" s="13">
        <f t="shared" si="559"/>
        <v>2016</v>
      </c>
      <c r="N3972" t="b">
        <v>0</v>
      </c>
      <c r="O3972">
        <v>2</v>
      </c>
      <c r="P3972" t="b">
        <v>0</v>
      </c>
      <c r="Q3972" t="s">
        <v>8270</v>
      </c>
      <c r="R3972" s="6">
        <f t="shared" si="560"/>
        <v>-0.99926666666666664</v>
      </c>
      <c r="S3972" s="10">
        <f t="shared" si="561"/>
        <v>5.5</v>
      </c>
      <c r="T3972" t="str">
        <f t="shared" si="562"/>
        <v>theater/</v>
      </c>
      <c r="U3972" t="str">
        <f t="shared" si="563"/>
        <v>plays</v>
      </c>
      <c r="V3972">
        <f t="shared" si="564"/>
        <v>8</v>
      </c>
      <c r="W3972">
        <f t="shared" si="565"/>
        <v>13</v>
      </c>
    </row>
    <row r="3973" spans="1:23" ht="45" x14ac:dyDescent="0.25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f t="shared" si="566"/>
        <v>41841.327847222223</v>
      </c>
      <c r="K3973">
        <v>1403355126</v>
      </c>
      <c r="L3973" s="14">
        <f t="shared" si="558"/>
        <v>41811.327847222223</v>
      </c>
      <c r="M3973" s="13">
        <f t="shared" si="559"/>
        <v>2014</v>
      </c>
      <c r="N3973" t="b">
        <v>0</v>
      </c>
      <c r="O3973">
        <v>6</v>
      </c>
      <c r="P3973" t="b">
        <v>0</v>
      </c>
      <c r="Q3973" t="s">
        <v>8270</v>
      </c>
      <c r="R3973" s="6">
        <f t="shared" si="560"/>
        <v>-0.99028571428571432</v>
      </c>
      <c r="S3973" s="10">
        <f t="shared" si="561"/>
        <v>22.666666666666668</v>
      </c>
      <c r="T3973" t="str">
        <f t="shared" si="562"/>
        <v>theater/</v>
      </c>
      <c r="U3973" t="str">
        <f t="shared" si="563"/>
        <v>plays</v>
      </c>
      <c r="V3973">
        <f t="shared" si="564"/>
        <v>8</v>
      </c>
      <c r="W3973">
        <f t="shared" si="565"/>
        <v>13</v>
      </c>
    </row>
    <row r="3974" spans="1:23" ht="30" x14ac:dyDescent="0.25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f t="shared" si="566"/>
        <v>42040.859189814808</v>
      </c>
      <c r="K3974">
        <v>1418002634</v>
      </c>
      <c r="L3974" s="14">
        <f t="shared" si="558"/>
        <v>41980.859189814808</v>
      </c>
      <c r="M3974" s="13">
        <f t="shared" si="559"/>
        <v>2014</v>
      </c>
      <c r="N3974" t="b">
        <v>0</v>
      </c>
      <c r="O3974">
        <v>8</v>
      </c>
      <c r="P3974" t="b">
        <v>0</v>
      </c>
      <c r="Q3974" t="s">
        <v>8270</v>
      </c>
      <c r="R3974" s="6">
        <f t="shared" si="560"/>
        <v>-0.78900000000000003</v>
      </c>
      <c r="S3974" s="10">
        <f t="shared" si="561"/>
        <v>26.375</v>
      </c>
      <c r="T3974" t="str">
        <f t="shared" si="562"/>
        <v>theater/</v>
      </c>
      <c r="U3974" t="str">
        <f t="shared" si="563"/>
        <v>plays</v>
      </c>
      <c r="V3974">
        <f t="shared" si="564"/>
        <v>8</v>
      </c>
      <c r="W3974">
        <f t="shared" si="565"/>
        <v>13</v>
      </c>
    </row>
    <row r="3975" spans="1:23" ht="45" x14ac:dyDescent="0.25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f t="shared" si="566"/>
        <v>42498.958333333336</v>
      </c>
      <c r="K3975">
        <v>1460219110</v>
      </c>
      <c r="L3975" s="14">
        <f t="shared" si="558"/>
        <v>42469.475810185184</v>
      </c>
      <c r="M3975" s="13">
        <f t="shared" si="559"/>
        <v>2016</v>
      </c>
      <c r="N3975" t="b">
        <v>0</v>
      </c>
      <c r="O3975">
        <v>37</v>
      </c>
      <c r="P3975" t="b">
        <v>0</v>
      </c>
      <c r="Q3975" t="s">
        <v>8270</v>
      </c>
      <c r="R3975" s="6">
        <f t="shared" si="560"/>
        <v>-0.219</v>
      </c>
      <c r="S3975" s="10">
        <f t="shared" si="561"/>
        <v>105.54054054054055</v>
      </c>
      <c r="T3975" t="str">
        <f t="shared" si="562"/>
        <v>theater/</v>
      </c>
      <c r="U3975" t="str">
        <f t="shared" si="563"/>
        <v>plays</v>
      </c>
      <c r="V3975">
        <f t="shared" si="564"/>
        <v>8</v>
      </c>
      <c r="W3975">
        <f t="shared" si="565"/>
        <v>13</v>
      </c>
    </row>
    <row r="3976" spans="1:23" ht="45" x14ac:dyDescent="0.25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f t="shared" si="566"/>
        <v>42523.338518518511</v>
      </c>
      <c r="K3976">
        <v>1462280848</v>
      </c>
      <c r="L3976" s="14">
        <f t="shared" si="558"/>
        <v>42493.338518518511</v>
      </c>
      <c r="M3976" s="13">
        <f t="shared" si="559"/>
        <v>2016</v>
      </c>
      <c r="N3976" t="b">
        <v>0</v>
      </c>
      <c r="O3976">
        <v>11</v>
      </c>
      <c r="P3976" t="b">
        <v>0</v>
      </c>
      <c r="Q3976" t="s">
        <v>8270</v>
      </c>
      <c r="R3976" s="6">
        <f t="shared" si="560"/>
        <v>-0.68</v>
      </c>
      <c r="S3976" s="10">
        <f t="shared" si="561"/>
        <v>29.09090909090909</v>
      </c>
      <c r="T3976" t="str">
        <f t="shared" si="562"/>
        <v>theater/</v>
      </c>
      <c r="U3976" t="str">
        <f t="shared" si="563"/>
        <v>plays</v>
      </c>
      <c r="V3976">
        <f t="shared" si="564"/>
        <v>8</v>
      </c>
      <c r="W3976">
        <f t="shared" si="565"/>
        <v>13</v>
      </c>
    </row>
    <row r="3977" spans="1:23" ht="45" x14ac:dyDescent="0.25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f t="shared" si="566"/>
        <v>42564.658541666664</v>
      </c>
      <c r="K3977">
        <v>1465850898</v>
      </c>
      <c r="L3977" s="14">
        <f t="shared" si="558"/>
        <v>42534.658541666664</v>
      </c>
      <c r="M3977" s="13">
        <f t="shared" si="559"/>
        <v>2016</v>
      </c>
      <c r="N3977" t="b">
        <v>0</v>
      </c>
      <c r="O3977">
        <v>0</v>
      </c>
      <c r="P3977" t="b">
        <v>0</v>
      </c>
      <c r="Q3977" t="s">
        <v>8270</v>
      </c>
      <c r="R3977" s="6">
        <f t="shared" si="560"/>
        <v>-1</v>
      </c>
      <c r="S3977" s="10" t="e">
        <f t="shared" si="561"/>
        <v>#DIV/0!</v>
      </c>
      <c r="T3977" t="str">
        <f t="shared" si="562"/>
        <v>theater/</v>
      </c>
      <c r="U3977" t="str">
        <f t="shared" si="563"/>
        <v>plays</v>
      </c>
      <c r="V3977">
        <f t="shared" si="564"/>
        <v>8</v>
      </c>
      <c r="W3977">
        <f t="shared" si="565"/>
        <v>13</v>
      </c>
    </row>
    <row r="3978" spans="1:23" ht="45" x14ac:dyDescent="0.25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f t="shared" si="566"/>
        <v>41852.083333333328</v>
      </c>
      <c r="K3978">
        <v>1405024561</v>
      </c>
      <c r="L3978" s="14">
        <f t="shared" si="558"/>
        <v>41830.650011574071</v>
      </c>
      <c r="M3978" s="13">
        <f t="shared" si="559"/>
        <v>2014</v>
      </c>
      <c r="N3978" t="b">
        <v>0</v>
      </c>
      <c r="O3978">
        <v>10</v>
      </c>
      <c r="P3978" t="b">
        <v>0</v>
      </c>
      <c r="Q3978" t="s">
        <v>8270</v>
      </c>
      <c r="R3978" s="6">
        <f t="shared" si="560"/>
        <v>-0.52307692307692311</v>
      </c>
      <c r="S3978" s="10">
        <f t="shared" si="561"/>
        <v>62</v>
      </c>
      <c r="T3978" t="str">
        <f t="shared" si="562"/>
        <v>theater/</v>
      </c>
      <c r="U3978" t="str">
        <f t="shared" si="563"/>
        <v>plays</v>
      </c>
      <c r="V3978">
        <f t="shared" si="564"/>
        <v>8</v>
      </c>
      <c r="W3978">
        <f t="shared" si="565"/>
        <v>13</v>
      </c>
    </row>
    <row r="3979" spans="1:23" ht="45" x14ac:dyDescent="0.25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f t="shared" si="566"/>
        <v>42573.580231481479</v>
      </c>
      <c r="K3979">
        <v>1466621732</v>
      </c>
      <c r="L3979" s="14">
        <f t="shared" si="558"/>
        <v>42543.580231481479</v>
      </c>
      <c r="M3979" s="13">
        <f t="shared" si="559"/>
        <v>2016</v>
      </c>
      <c r="N3979" t="b">
        <v>0</v>
      </c>
      <c r="O3979">
        <v>6</v>
      </c>
      <c r="P3979" t="b">
        <v>0</v>
      </c>
      <c r="Q3979" t="s">
        <v>8270</v>
      </c>
      <c r="R3979" s="6">
        <f t="shared" si="560"/>
        <v>-0.98550000000000004</v>
      </c>
      <c r="S3979" s="10">
        <f t="shared" si="561"/>
        <v>217.5</v>
      </c>
      <c r="T3979" t="str">
        <f t="shared" si="562"/>
        <v>theater/</v>
      </c>
      <c r="U3979" t="str">
        <f t="shared" si="563"/>
        <v>plays</v>
      </c>
      <c r="V3979">
        <f t="shared" si="564"/>
        <v>8</v>
      </c>
      <c r="W3979">
        <f t="shared" si="565"/>
        <v>13</v>
      </c>
    </row>
    <row r="3980" spans="1:23" ht="45" x14ac:dyDescent="0.25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f t="shared" si="566"/>
        <v>42035.434641203705</v>
      </c>
      <c r="K3980">
        <v>1417533953</v>
      </c>
      <c r="L3980" s="14">
        <f t="shared" si="558"/>
        <v>41975.434641203705</v>
      </c>
      <c r="M3980" s="13">
        <f t="shared" si="559"/>
        <v>2014</v>
      </c>
      <c r="N3980" t="b">
        <v>0</v>
      </c>
      <c r="O3980">
        <v>8</v>
      </c>
      <c r="P3980" t="b">
        <v>0</v>
      </c>
      <c r="Q3980" t="s">
        <v>8270</v>
      </c>
      <c r="R3980" s="6">
        <f t="shared" si="560"/>
        <v>-0.89300000000000002</v>
      </c>
      <c r="S3980" s="10">
        <f t="shared" si="561"/>
        <v>26.75</v>
      </c>
      <c r="T3980" t="str">
        <f t="shared" si="562"/>
        <v>theater/</v>
      </c>
      <c r="U3980" t="str">
        <f t="shared" si="563"/>
        <v>plays</v>
      </c>
      <c r="V3980">
        <f t="shared" si="564"/>
        <v>8</v>
      </c>
      <c r="W3980">
        <f t="shared" si="565"/>
        <v>13</v>
      </c>
    </row>
    <row r="3981" spans="1:23" ht="45" x14ac:dyDescent="0.25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f t="shared" si="566"/>
        <v>42092.624999999993</v>
      </c>
      <c r="K3981">
        <v>1425678057</v>
      </c>
      <c r="L3981" s="14">
        <f t="shared" si="558"/>
        <v>42069.695104166669</v>
      </c>
      <c r="M3981" s="13">
        <f t="shared" si="559"/>
        <v>2015</v>
      </c>
      <c r="N3981" t="b">
        <v>0</v>
      </c>
      <c r="O3981">
        <v>6</v>
      </c>
      <c r="P3981" t="b">
        <v>0</v>
      </c>
      <c r="Q3981" t="s">
        <v>8270</v>
      </c>
      <c r="R3981" s="6">
        <f t="shared" si="560"/>
        <v>-0.98166666666666669</v>
      </c>
      <c r="S3981" s="10">
        <f t="shared" si="561"/>
        <v>18.333333333333332</v>
      </c>
      <c r="T3981" t="str">
        <f t="shared" si="562"/>
        <v>theater/</v>
      </c>
      <c r="U3981" t="str">
        <f t="shared" si="563"/>
        <v>plays</v>
      </c>
      <c r="V3981">
        <f t="shared" si="564"/>
        <v>8</v>
      </c>
      <c r="W3981">
        <f t="shared" si="565"/>
        <v>13</v>
      </c>
    </row>
    <row r="3982" spans="1:23" ht="45" x14ac:dyDescent="0.25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f t="shared" si="566"/>
        <v>41825.390590277777</v>
      </c>
      <c r="K3982">
        <v>1401978147</v>
      </c>
      <c r="L3982" s="14">
        <f t="shared" si="558"/>
        <v>41795.390590277777</v>
      </c>
      <c r="M3982" s="13">
        <f t="shared" si="559"/>
        <v>2014</v>
      </c>
      <c r="N3982" t="b">
        <v>0</v>
      </c>
      <c r="O3982">
        <v>7</v>
      </c>
      <c r="P3982" t="b">
        <v>0</v>
      </c>
      <c r="Q3982" t="s">
        <v>8270</v>
      </c>
      <c r="R3982" s="6">
        <f t="shared" si="560"/>
        <v>-0.82</v>
      </c>
      <c r="S3982" s="10">
        <f t="shared" si="561"/>
        <v>64.285714285714292</v>
      </c>
      <c r="T3982" t="str">
        <f t="shared" si="562"/>
        <v>theater/</v>
      </c>
      <c r="U3982" t="str">
        <f t="shared" si="563"/>
        <v>plays</v>
      </c>
      <c r="V3982">
        <f t="shared" si="564"/>
        <v>8</v>
      </c>
      <c r="W3982">
        <f t="shared" si="565"/>
        <v>13</v>
      </c>
    </row>
    <row r="3983" spans="1:23" ht="30" x14ac:dyDescent="0.25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f t="shared" si="566"/>
        <v>42567.971631944441</v>
      </c>
      <c r="K3983">
        <v>1463545149</v>
      </c>
      <c r="L3983" s="14">
        <f t="shared" si="558"/>
        <v>42507.971631944441</v>
      </c>
      <c r="M3983" s="13">
        <f t="shared" si="559"/>
        <v>2016</v>
      </c>
      <c r="N3983" t="b">
        <v>0</v>
      </c>
      <c r="O3983">
        <v>7</v>
      </c>
      <c r="P3983" t="b">
        <v>0</v>
      </c>
      <c r="Q3983" t="s">
        <v>8270</v>
      </c>
      <c r="R3983" s="6">
        <f t="shared" si="560"/>
        <v>-0.95916666666666661</v>
      </c>
      <c r="S3983" s="10">
        <f t="shared" si="561"/>
        <v>175</v>
      </c>
      <c r="T3983" t="str">
        <f t="shared" si="562"/>
        <v>theater/</v>
      </c>
      <c r="U3983" t="str">
        <f t="shared" si="563"/>
        <v>plays</v>
      </c>
      <c r="V3983">
        <f t="shared" si="564"/>
        <v>8</v>
      </c>
      <c r="W3983">
        <f t="shared" si="565"/>
        <v>13</v>
      </c>
    </row>
    <row r="3984" spans="1:23" ht="45" x14ac:dyDescent="0.25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f t="shared" si="566"/>
        <v>42192.601620370369</v>
      </c>
      <c r="K3984">
        <v>1431113180</v>
      </c>
      <c r="L3984" s="14">
        <f t="shared" si="558"/>
        <v>42132.601620370369</v>
      </c>
      <c r="M3984" s="13">
        <f t="shared" si="559"/>
        <v>2015</v>
      </c>
      <c r="N3984" t="b">
        <v>0</v>
      </c>
      <c r="O3984">
        <v>5</v>
      </c>
      <c r="P3984" t="b">
        <v>0</v>
      </c>
      <c r="Q3984" t="s">
        <v>8270</v>
      </c>
      <c r="R3984" s="6">
        <f t="shared" si="560"/>
        <v>-0.8</v>
      </c>
      <c r="S3984" s="10">
        <f t="shared" si="561"/>
        <v>34</v>
      </c>
      <c r="T3984" t="str">
        <f t="shared" si="562"/>
        <v>theater/</v>
      </c>
      <c r="U3984" t="str">
        <f t="shared" si="563"/>
        <v>plays</v>
      </c>
      <c r="V3984">
        <f t="shared" si="564"/>
        <v>8</v>
      </c>
      <c r="W3984">
        <f t="shared" si="565"/>
        <v>13</v>
      </c>
    </row>
    <row r="3985" spans="1:23" ht="45" x14ac:dyDescent="0.25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f t="shared" si="566"/>
        <v>41779.082638888889</v>
      </c>
      <c r="K3985">
        <v>1397854356</v>
      </c>
      <c r="L3985" s="14">
        <f t="shared" si="558"/>
        <v>41747.661527777775</v>
      </c>
      <c r="M3985" s="13">
        <f t="shared" si="559"/>
        <v>2014</v>
      </c>
      <c r="N3985" t="b">
        <v>0</v>
      </c>
      <c r="O3985">
        <v>46</v>
      </c>
      <c r="P3985" t="b">
        <v>0</v>
      </c>
      <c r="Q3985" t="s">
        <v>8270</v>
      </c>
      <c r="R3985" s="6">
        <f t="shared" si="560"/>
        <v>-0.65197486535008975</v>
      </c>
      <c r="S3985" s="10">
        <f t="shared" si="561"/>
        <v>84.282608695652172</v>
      </c>
      <c r="T3985" t="str">
        <f t="shared" si="562"/>
        <v>theater/</v>
      </c>
      <c r="U3985" t="str">
        <f t="shared" si="563"/>
        <v>plays</v>
      </c>
      <c r="V3985">
        <f t="shared" si="564"/>
        <v>8</v>
      </c>
      <c r="W3985">
        <f t="shared" si="565"/>
        <v>13</v>
      </c>
    </row>
    <row r="3986" spans="1:23" ht="45" x14ac:dyDescent="0.25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f t="shared" si="566"/>
        <v>41950.791666666664</v>
      </c>
      <c r="K3986">
        <v>1412809644</v>
      </c>
      <c r="L3986" s="14">
        <f t="shared" si="558"/>
        <v>41920.75513888889</v>
      </c>
      <c r="M3986" s="13">
        <f t="shared" si="559"/>
        <v>2014</v>
      </c>
      <c r="N3986" t="b">
        <v>0</v>
      </c>
      <c r="O3986">
        <v>10</v>
      </c>
      <c r="P3986" t="b">
        <v>0</v>
      </c>
      <c r="Q3986" t="s">
        <v>8270</v>
      </c>
      <c r="R3986" s="6">
        <f t="shared" si="560"/>
        <v>-0.93666666666666665</v>
      </c>
      <c r="S3986" s="10">
        <f t="shared" si="561"/>
        <v>9.5</v>
      </c>
      <c r="T3986" t="str">
        <f t="shared" si="562"/>
        <v>theater/</v>
      </c>
      <c r="U3986" t="str">
        <f t="shared" si="563"/>
        <v>plays</v>
      </c>
      <c r="V3986">
        <f t="shared" si="564"/>
        <v>8</v>
      </c>
      <c r="W3986">
        <f t="shared" si="565"/>
        <v>13</v>
      </c>
    </row>
    <row r="3987" spans="1:23" ht="45" x14ac:dyDescent="0.25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f t="shared" si="566"/>
        <v>42420.670138888883</v>
      </c>
      <c r="K3987">
        <v>1454173120</v>
      </c>
      <c r="L3987" s="14">
        <f t="shared" si="558"/>
        <v>42399.499074074069</v>
      </c>
      <c r="M3987" s="13">
        <f t="shared" si="559"/>
        <v>2016</v>
      </c>
      <c r="N3987" t="b">
        <v>0</v>
      </c>
      <c r="O3987">
        <v>19</v>
      </c>
      <c r="P3987" t="b">
        <v>0</v>
      </c>
      <c r="Q3987" t="s">
        <v>8270</v>
      </c>
      <c r="R3987" s="6">
        <f t="shared" si="560"/>
        <v>-0.67949999999999999</v>
      </c>
      <c r="S3987" s="10">
        <f t="shared" si="561"/>
        <v>33.736842105263158</v>
      </c>
      <c r="T3987" t="str">
        <f t="shared" si="562"/>
        <v>theater/</v>
      </c>
      <c r="U3987" t="str">
        <f t="shared" si="563"/>
        <v>plays</v>
      </c>
      <c r="V3987">
        <f t="shared" si="564"/>
        <v>8</v>
      </c>
      <c r="W3987">
        <f t="shared" si="565"/>
        <v>13</v>
      </c>
    </row>
    <row r="3988" spans="1:23" ht="45" x14ac:dyDescent="0.25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f t="shared" si="566"/>
        <v>42496.336111111108</v>
      </c>
      <c r="K3988">
        <v>1460034594</v>
      </c>
      <c r="L3988" s="14">
        <f t="shared" si="558"/>
        <v>42467.340208333328</v>
      </c>
      <c r="M3988" s="13">
        <f t="shared" si="559"/>
        <v>2016</v>
      </c>
      <c r="N3988" t="b">
        <v>0</v>
      </c>
      <c r="O3988">
        <v>13</v>
      </c>
      <c r="P3988" t="b">
        <v>0</v>
      </c>
      <c r="Q3988" t="s">
        <v>8270</v>
      </c>
      <c r="R3988" s="6">
        <f t="shared" si="560"/>
        <v>-0.90239999999999998</v>
      </c>
      <c r="S3988" s="10">
        <f t="shared" si="561"/>
        <v>37.53846153846154</v>
      </c>
      <c r="T3988" t="str">
        <f t="shared" si="562"/>
        <v>theater/</v>
      </c>
      <c r="U3988" t="str">
        <f t="shared" si="563"/>
        <v>plays</v>
      </c>
      <c r="V3988">
        <f t="shared" si="564"/>
        <v>8</v>
      </c>
      <c r="W3988">
        <f t="shared" si="565"/>
        <v>13</v>
      </c>
    </row>
    <row r="3989" spans="1:23" ht="45" x14ac:dyDescent="0.25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f t="shared" si="566"/>
        <v>41775.716319444444</v>
      </c>
      <c r="K3989">
        <v>1399414290</v>
      </c>
      <c r="L3989" s="14">
        <f t="shared" si="558"/>
        <v>41765.716319444444</v>
      </c>
      <c r="M3989" s="13">
        <f t="shared" si="559"/>
        <v>2014</v>
      </c>
      <c r="N3989" t="b">
        <v>0</v>
      </c>
      <c r="O3989">
        <v>13</v>
      </c>
      <c r="P3989" t="b">
        <v>0</v>
      </c>
      <c r="Q3989" t="s">
        <v>8270</v>
      </c>
      <c r="R3989" s="6">
        <f t="shared" si="560"/>
        <v>-0.62250000000000005</v>
      </c>
      <c r="S3989" s="10">
        <f t="shared" si="561"/>
        <v>11.615384615384615</v>
      </c>
      <c r="T3989" t="str">
        <f t="shared" si="562"/>
        <v>theater/</v>
      </c>
      <c r="U3989" t="str">
        <f t="shared" si="563"/>
        <v>plays</v>
      </c>
      <c r="V3989">
        <f t="shared" si="564"/>
        <v>8</v>
      </c>
      <c r="W3989">
        <f t="shared" si="565"/>
        <v>13</v>
      </c>
    </row>
    <row r="3990" spans="1:23" ht="30" x14ac:dyDescent="0.25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f t="shared" si="566"/>
        <v>42244.872835648144</v>
      </c>
      <c r="K3990">
        <v>1439517413</v>
      </c>
      <c r="L3990" s="14">
        <f t="shared" si="558"/>
        <v>42229.872835648144</v>
      </c>
      <c r="M3990" s="13">
        <f t="shared" si="559"/>
        <v>2015</v>
      </c>
      <c r="N3990" t="b">
        <v>0</v>
      </c>
      <c r="O3990">
        <v>4</v>
      </c>
      <c r="P3990" t="b">
        <v>0</v>
      </c>
      <c r="Q3990" t="s">
        <v>8270</v>
      </c>
      <c r="R3990" s="6">
        <f t="shared" si="560"/>
        <v>-0.97866666666666668</v>
      </c>
      <c r="S3990" s="10">
        <f t="shared" si="561"/>
        <v>8</v>
      </c>
      <c r="T3990" t="str">
        <f t="shared" si="562"/>
        <v>theater/</v>
      </c>
      <c r="U3990" t="str">
        <f t="shared" si="563"/>
        <v>plays</v>
      </c>
      <c r="V3990">
        <f t="shared" si="564"/>
        <v>8</v>
      </c>
      <c r="W3990">
        <f t="shared" si="565"/>
        <v>13</v>
      </c>
    </row>
    <row r="3991" spans="1:23" ht="45" x14ac:dyDescent="0.25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f t="shared" si="566"/>
        <v>42316.583113425928</v>
      </c>
      <c r="K3991">
        <v>1444413581</v>
      </c>
      <c r="L3991" s="14">
        <f t="shared" si="558"/>
        <v>42286.541446759256</v>
      </c>
      <c r="M3991" s="13">
        <f t="shared" si="559"/>
        <v>2015</v>
      </c>
      <c r="N3991" t="b">
        <v>0</v>
      </c>
      <c r="O3991">
        <v>0</v>
      </c>
      <c r="P3991" t="b">
        <v>0</v>
      </c>
      <c r="Q3991" t="s">
        <v>8270</v>
      </c>
      <c r="R3991" s="6">
        <f t="shared" si="560"/>
        <v>-1</v>
      </c>
      <c r="S3991" s="10" t="e">
        <f t="shared" si="561"/>
        <v>#DIV/0!</v>
      </c>
      <c r="T3991" t="str">
        <f t="shared" si="562"/>
        <v>theater/</v>
      </c>
      <c r="U3991" t="str">
        <f t="shared" si="563"/>
        <v>plays</v>
      </c>
      <c r="V3991">
        <f t="shared" si="564"/>
        <v>8</v>
      </c>
      <c r="W3991">
        <f t="shared" si="565"/>
        <v>13</v>
      </c>
    </row>
    <row r="3992" spans="1:23" ht="45" x14ac:dyDescent="0.25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f t="shared" si="566"/>
        <v>42431.464039351849</v>
      </c>
      <c r="K3992">
        <v>1454342893</v>
      </c>
      <c r="L3992" s="14">
        <f t="shared" si="558"/>
        <v>42401.464039351849</v>
      </c>
      <c r="M3992" s="13">
        <f t="shared" si="559"/>
        <v>2016</v>
      </c>
      <c r="N3992" t="b">
        <v>0</v>
      </c>
      <c r="O3992">
        <v>3</v>
      </c>
      <c r="P3992" t="b">
        <v>0</v>
      </c>
      <c r="Q3992" t="s">
        <v>8270</v>
      </c>
      <c r="R3992" s="6">
        <f t="shared" si="560"/>
        <v>-0.95818181818181813</v>
      </c>
      <c r="S3992" s="10">
        <f t="shared" si="561"/>
        <v>23</v>
      </c>
      <c r="T3992" t="str">
        <f t="shared" si="562"/>
        <v>theater/</v>
      </c>
      <c r="U3992" t="str">
        <f t="shared" si="563"/>
        <v>plays</v>
      </c>
      <c r="V3992">
        <f t="shared" si="564"/>
        <v>8</v>
      </c>
      <c r="W3992">
        <f t="shared" si="565"/>
        <v>13</v>
      </c>
    </row>
    <row r="3993" spans="1:23" ht="30" x14ac:dyDescent="0.25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f t="shared" si="566"/>
        <v>42155.436134259253</v>
      </c>
      <c r="K3993">
        <v>1430494082</v>
      </c>
      <c r="L3993" s="14">
        <f t="shared" si="558"/>
        <v>42125.436134259253</v>
      </c>
      <c r="M3993" s="13">
        <f t="shared" si="559"/>
        <v>2015</v>
      </c>
      <c r="N3993" t="b">
        <v>0</v>
      </c>
      <c r="O3993">
        <v>1</v>
      </c>
      <c r="P3993" t="b">
        <v>0</v>
      </c>
      <c r="Q3993" t="s">
        <v>8270</v>
      </c>
      <c r="R3993" s="6">
        <f t="shared" si="560"/>
        <v>-0.8</v>
      </c>
      <c r="S3993" s="10">
        <f t="shared" si="561"/>
        <v>100</v>
      </c>
      <c r="T3993" t="str">
        <f t="shared" si="562"/>
        <v>theater/</v>
      </c>
      <c r="U3993" t="str">
        <f t="shared" si="563"/>
        <v>plays</v>
      </c>
      <c r="V3993">
        <f t="shared" si="564"/>
        <v>8</v>
      </c>
      <c r="W3993">
        <f t="shared" si="565"/>
        <v>13</v>
      </c>
    </row>
    <row r="3994" spans="1:23" ht="30" x14ac:dyDescent="0.25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f t="shared" si="566"/>
        <v>42349.773831018516</v>
      </c>
      <c r="K3994">
        <v>1444689259</v>
      </c>
      <c r="L3994" s="14">
        <f t="shared" si="558"/>
        <v>42289.732164351844</v>
      </c>
      <c r="M3994" s="13">
        <f t="shared" si="559"/>
        <v>2015</v>
      </c>
      <c r="N3994" t="b">
        <v>0</v>
      </c>
      <c r="O3994">
        <v>9</v>
      </c>
      <c r="P3994" t="b">
        <v>0</v>
      </c>
      <c r="Q3994" t="s">
        <v>8270</v>
      </c>
      <c r="R3994" s="6">
        <f t="shared" si="560"/>
        <v>-0.94589999999999996</v>
      </c>
      <c r="S3994" s="10">
        <f t="shared" si="561"/>
        <v>60.111111111111114</v>
      </c>
      <c r="T3994" t="str">
        <f t="shared" si="562"/>
        <v>theater/</v>
      </c>
      <c r="U3994" t="str">
        <f t="shared" si="563"/>
        <v>plays</v>
      </c>
      <c r="V3994">
        <f t="shared" si="564"/>
        <v>8</v>
      </c>
      <c r="W3994">
        <f t="shared" si="565"/>
        <v>13</v>
      </c>
    </row>
    <row r="3995" spans="1:23" ht="45" x14ac:dyDescent="0.25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f t="shared" si="566"/>
        <v>42137.656388888885</v>
      </c>
      <c r="K3995">
        <v>1428957912</v>
      </c>
      <c r="L3995" s="14">
        <f t="shared" si="558"/>
        <v>42107.656388888885</v>
      </c>
      <c r="M3995" s="13">
        <f t="shared" si="559"/>
        <v>2015</v>
      </c>
      <c r="N3995" t="b">
        <v>0</v>
      </c>
      <c r="O3995">
        <v>1</v>
      </c>
      <c r="P3995" t="b">
        <v>0</v>
      </c>
      <c r="Q3995" t="s">
        <v>8270</v>
      </c>
      <c r="R3995" s="6">
        <f t="shared" si="560"/>
        <v>-0.99994000000000005</v>
      </c>
      <c r="S3995" s="10">
        <f t="shared" si="561"/>
        <v>3</v>
      </c>
      <c r="T3995" t="str">
        <f t="shared" si="562"/>
        <v>theater/</v>
      </c>
      <c r="U3995" t="str">
        <f t="shared" si="563"/>
        <v>plays</v>
      </c>
      <c r="V3995">
        <f t="shared" si="564"/>
        <v>8</v>
      </c>
      <c r="W3995">
        <f t="shared" si="565"/>
        <v>13</v>
      </c>
    </row>
    <row r="3996" spans="1:23" ht="30" x14ac:dyDescent="0.25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f t="shared" si="566"/>
        <v>41839.181597222218</v>
      </c>
      <c r="K3996">
        <v>1403169690</v>
      </c>
      <c r="L3996" s="14">
        <f t="shared" si="558"/>
        <v>41809.181597222218</v>
      </c>
      <c r="M3996" s="13">
        <f t="shared" si="559"/>
        <v>2014</v>
      </c>
      <c r="N3996" t="b">
        <v>0</v>
      </c>
      <c r="O3996">
        <v>1</v>
      </c>
      <c r="P3996" t="b">
        <v>0</v>
      </c>
      <c r="Q3996" t="s">
        <v>8270</v>
      </c>
      <c r="R3996" s="6">
        <f t="shared" si="560"/>
        <v>-0.99750000000000005</v>
      </c>
      <c r="S3996" s="10">
        <f t="shared" si="561"/>
        <v>5</v>
      </c>
      <c r="T3996" t="str">
        <f t="shared" si="562"/>
        <v>theater/</v>
      </c>
      <c r="U3996" t="str">
        <f t="shared" si="563"/>
        <v>plays</v>
      </c>
      <c r="V3996">
        <f t="shared" si="564"/>
        <v>8</v>
      </c>
      <c r="W3996">
        <f t="shared" si="565"/>
        <v>13</v>
      </c>
    </row>
    <row r="3997" spans="1:23" ht="45" x14ac:dyDescent="0.25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f t="shared" si="566"/>
        <v>42049.268749999996</v>
      </c>
      <c r="K3997">
        <v>1421339077</v>
      </c>
      <c r="L3997" s="14">
        <f t="shared" si="558"/>
        <v>42019.475428240738</v>
      </c>
      <c r="M3997" s="13">
        <f t="shared" si="559"/>
        <v>2015</v>
      </c>
      <c r="N3997" t="b">
        <v>0</v>
      </c>
      <c r="O3997">
        <v>4</v>
      </c>
      <c r="P3997" t="b">
        <v>0</v>
      </c>
      <c r="Q3997" t="s">
        <v>8270</v>
      </c>
      <c r="R3997" s="6">
        <f t="shared" si="560"/>
        <v>-0.65</v>
      </c>
      <c r="S3997" s="10">
        <f t="shared" si="561"/>
        <v>17.5</v>
      </c>
      <c r="T3997" t="str">
        <f t="shared" si="562"/>
        <v>theater/</v>
      </c>
      <c r="U3997" t="str">
        <f t="shared" si="563"/>
        <v>plays</v>
      </c>
      <c r="V3997">
        <f t="shared" si="564"/>
        <v>8</v>
      </c>
      <c r="W3997">
        <f t="shared" si="565"/>
        <v>13</v>
      </c>
    </row>
    <row r="3998" spans="1:23" ht="45" x14ac:dyDescent="0.25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f t="shared" si="566"/>
        <v>41963.461111111108</v>
      </c>
      <c r="K3998">
        <v>1415341464</v>
      </c>
      <c r="L3998" s="14">
        <f t="shared" si="558"/>
        <v>41950.058611111112</v>
      </c>
      <c r="M3998" s="13">
        <f t="shared" si="559"/>
        <v>2014</v>
      </c>
      <c r="N3998" t="b">
        <v>0</v>
      </c>
      <c r="O3998">
        <v>17</v>
      </c>
      <c r="P3998" t="b">
        <v>0</v>
      </c>
      <c r="Q3998" t="s">
        <v>8270</v>
      </c>
      <c r="R3998" s="6">
        <f t="shared" si="560"/>
        <v>-0.83433333333333337</v>
      </c>
      <c r="S3998" s="10">
        <f t="shared" si="561"/>
        <v>29.235294117647058</v>
      </c>
      <c r="T3998" t="str">
        <f t="shared" si="562"/>
        <v>theater/</v>
      </c>
      <c r="U3998" t="str">
        <f t="shared" si="563"/>
        <v>plays</v>
      </c>
      <c r="V3998">
        <f t="shared" si="564"/>
        <v>8</v>
      </c>
      <c r="W3998">
        <f t="shared" si="565"/>
        <v>13</v>
      </c>
    </row>
    <row r="3999" spans="1:23" ht="45" x14ac:dyDescent="0.25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f t="shared" si="566"/>
        <v>42099.141446759262</v>
      </c>
      <c r="K3999">
        <v>1425633821</v>
      </c>
      <c r="L3999" s="14">
        <f t="shared" si="558"/>
        <v>42069.183113425919</v>
      </c>
      <c r="M3999" s="13">
        <f t="shared" si="559"/>
        <v>2015</v>
      </c>
      <c r="N3999" t="b">
        <v>0</v>
      </c>
      <c r="O3999">
        <v>0</v>
      </c>
      <c r="P3999" t="b">
        <v>0</v>
      </c>
      <c r="Q3999" t="s">
        <v>8270</v>
      </c>
      <c r="R3999" s="6">
        <f t="shared" si="560"/>
        <v>-1</v>
      </c>
      <c r="S3999" s="10" t="e">
        <f t="shared" si="561"/>
        <v>#DIV/0!</v>
      </c>
      <c r="T3999" t="str">
        <f t="shared" si="562"/>
        <v>theater/</v>
      </c>
      <c r="U3999" t="str">
        <f t="shared" si="563"/>
        <v>plays</v>
      </c>
      <c r="V3999">
        <f t="shared" si="564"/>
        <v>8</v>
      </c>
      <c r="W3999">
        <f t="shared" si="565"/>
        <v>13</v>
      </c>
    </row>
    <row r="4000" spans="1:23" ht="45" x14ac:dyDescent="0.25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f t="shared" si="566"/>
        <v>42091.713263888887</v>
      </c>
      <c r="K4000">
        <v>1424992026</v>
      </c>
      <c r="L4000" s="14">
        <f t="shared" si="558"/>
        <v>42061.754930555551</v>
      </c>
      <c r="M4000" s="13">
        <f t="shared" si="559"/>
        <v>2015</v>
      </c>
      <c r="N4000" t="b">
        <v>0</v>
      </c>
      <c r="O4000">
        <v>12</v>
      </c>
      <c r="P4000" t="b">
        <v>0</v>
      </c>
      <c r="Q4000" t="s">
        <v>8270</v>
      </c>
      <c r="R4000" s="6">
        <f t="shared" si="560"/>
        <v>-0.42799999999999999</v>
      </c>
      <c r="S4000" s="10">
        <f t="shared" si="561"/>
        <v>59.583333333333336</v>
      </c>
      <c r="T4000" t="str">
        <f t="shared" si="562"/>
        <v>theater/</v>
      </c>
      <c r="U4000" t="str">
        <f t="shared" si="563"/>
        <v>plays</v>
      </c>
      <c r="V4000">
        <f t="shared" si="564"/>
        <v>8</v>
      </c>
      <c r="W4000">
        <f t="shared" si="565"/>
        <v>13</v>
      </c>
    </row>
    <row r="4001" spans="1:23" ht="45" x14ac:dyDescent="0.25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f t="shared" si="566"/>
        <v>41882.619317129625</v>
      </c>
      <c r="K4001">
        <v>1406058798</v>
      </c>
      <c r="L4001" s="14">
        <f t="shared" si="558"/>
        <v>41842.620347222219</v>
      </c>
      <c r="M4001" s="13">
        <f t="shared" si="559"/>
        <v>2014</v>
      </c>
      <c r="N4001" t="b">
        <v>0</v>
      </c>
      <c r="O4001">
        <v>14</v>
      </c>
      <c r="P4001" t="b">
        <v>0</v>
      </c>
      <c r="Q4001" t="s">
        <v>8270</v>
      </c>
      <c r="R4001" s="6">
        <f t="shared" si="560"/>
        <v>-0.83485714285714285</v>
      </c>
      <c r="S4001" s="10">
        <f t="shared" si="561"/>
        <v>82.571428571428569</v>
      </c>
      <c r="T4001" t="str">
        <f t="shared" si="562"/>
        <v>theater/</v>
      </c>
      <c r="U4001" t="str">
        <f t="shared" si="563"/>
        <v>plays</v>
      </c>
      <c r="V4001">
        <f t="shared" si="564"/>
        <v>8</v>
      </c>
      <c r="W4001">
        <f t="shared" si="565"/>
        <v>13</v>
      </c>
    </row>
    <row r="4002" spans="1:23" x14ac:dyDescent="0.25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f t="shared" si="566"/>
        <v>42497.39534722222</v>
      </c>
      <c r="K4002">
        <v>1457450958</v>
      </c>
      <c r="L4002" s="14">
        <f t="shared" si="558"/>
        <v>42437.437013888884</v>
      </c>
      <c r="M4002" s="13">
        <f t="shared" si="559"/>
        <v>2016</v>
      </c>
      <c r="N4002" t="b">
        <v>0</v>
      </c>
      <c r="O4002">
        <v>1</v>
      </c>
      <c r="P4002" t="b">
        <v>0</v>
      </c>
      <c r="Q4002" t="s">
        <v>8270</v>
      </c>
      <c r="R4002" s="6">
        <f t="shared" si="560"/>
        <v>-0.99875000000000003</v>
      </c>
      <c r="S4002" s="10">
        <f t="shared" si="561"/>
        <v>10</v>
      </c>
      <c r="T4002" t="str">
        <f t="shared" si="562"/>
        <v>theater/</v>
      </c>
      <c r="U4002" t="str">
        <f t="shared" si="563"/>
        <v>plays</v>
      </c>
      <c r="V4002">
        <f t="shared" si="564"/>
        <v>8</v>
      </c>
      <c r="W4002">
        <f t="shared" si="565"/>
        <v>13</v>
      </c>
    </row>
    <row r="4003" spans="1:23" ht="45" x14ac:dyDescent="0.25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f t="shared" si="566"/>
        <v>42795.583333333336</v>
      </c>
      <c r="K4003">
        <v>1486681708</v>
      </c>
      <c r="L4003" s="14">
        <f t="shared" si="558"/>
        <v>42775.755879629629</v>
      </c>
      <c r="M4003" s="13">
        <f t="shared" si="559"/>
        <v>2017</v>
      </c>
      <c r="N4003" t="b">
        <v>0</v>
      </c>
      <c r="O4003">
        <v>14</v>
      </c>
      <c r="P4003" t="b">
        <v>0</v>
      </c>
      <c r="Q4003" t="s">
        <v>8270</v>
      </c>
      <c r="R4003" s="6">
        <f t="shared" si="560"/>
        <v>-0.62250000000000005</v>
      </c>
      <c r="S4003" s="10">
        <f t="shared" si="561"/>
        <v>32.357142857142854</v>
      </c>
      <c r="T4003" t="str">
        <f t="shared" si="562"/>
        <v>theater/</v>
      </c>
      <c r="U4003" t="str">
        <f t="shared" si="563"/>
        <v>plays</v>
      </c>
      <c r="V4003">
        <f t="shared" si="564"/>
        <v>8</v>
      </c>
      <c r="W4003">
        <f t="shared" si="565"/>
        <v>13</v>
      </c>
    </row>
    <row r="4004" spans="1:23" ht="45" x14ac:dyDescent="0.25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f t="shared" si="566"/>
        <v>41908.835196759253</v>
      </c>
      <c r="K4004">
        <v>1409187761</v>
      </c>
      <c r="L4004" s="14">
        <f t="shared" si="558"/>
        <v>41878.835196759253</v>
      </c>
      <c r="M4004" s="13">
        <f t="shared" si="559"/>
        <v>2014</v>
      </c>
      <c r="N4004" t="b">
        <v>0</v>
      </c>
      <c r="O4004">
        <v>4</v>
      </c>
      <c r="P4004" t="b">
        <v>0</v>
      </c>
      <c r="Q4004" t="s">
        <v>8270</v>
      </c>
      <c r="R4004" s="6">
        <f t="shared" si="560"/>
        <v>-0.98160000000000003</v>
      </c>
      <c r="S4004" s="10">
        <f t="shared" si="561"/>
        <v>5.75</v>
      </c>
      <c r="T4004" t="str">
        <f t="shared" si="562"/>
        <v>theater/</v>
      </c>
      <c r="U4004" t="str">
        <f t="shared" si="563"/>
        <v>plays</v>
      </c>
      <c r="V4004">
        <f t="shared" si="564"/>
        <v>8</v>
      </c>
      <c r="W4004">
        <f t="shared" si="565"/>
        <v>13</v>
      </c>
    </row>
    <row r="4005" spans="1:23" ht="45" x14ac:dyDescent="0.25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f t="shared" si="566"/>
        <v>42050.379016203697</v>
      </c>
      <c r="K4005">
        <v>1421417147</v>
      </c>
      <c r="L4005" s="14">
        <f t="shared" si="558"/>
        <v>42020.379016203697</v>
      </c>
      <c r="M4005" s="13">
        <f t="shared" si="559"/>
        <v>2015</v>
      </c>
      <c r="N4005" t="b">
        <v>0</v>
      </c>
      <c r="O4005">
        <v>2</v>
      </c>
      <c r="P4005" t="b">
        <v>0</v>
      </c>
      <c r="Q4005" t="s">
        <v>8270</v>
      </c>
      <c r="R4005" s="6">
        <f t="shared" si="560"/>
        <v>-0.89949999999999997</v>
      </c>
      <c r="S4005" s="10">
        <f t="shared" si="561"/>
        <v>100.5</v>
      </c>
      <c r="T4005" t="str">
        <f t="shared" si="562"/>
        <v>theater/</v>
      </c>
      <c r="U4005" t="str">
        <f t="shared" si="563"/>
        <v>plays</v>
      </c>
      <c r="V4005">
        <f t="shared" si="564"/>
        <v>8</v>
      </c>
      <c r="W4005">
        <f t="shared" si="565"/>
        <v>13</v>
      </c>
    </row>
    <row r="4006" spans="1:23" x14ac:dyDescent="0.25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f t="shared" si="566"/>
        <v>41919.954363425924</v>
      </c>
      <c r="K4006">
        <v>1410148457</v>
      </c>
      <c r="L4006" s="14">
        <f t="shared" si="558"/>
        <v>41889.954363425924</v>
      </c>
      <c r="M4006" s="13">
        <f t="shared" si="559"/>
        <v>2014</v>
      </c>
      <c r="N4006" t="b">
        <v>0</v>
      </c>
      <c r="O4006">
        <v>1</v>
      </c>
      <c r="P4006" t="b">
        <v>0</v>
      </c>
      <c r="Q4006" t="s">
        <v>8270</v>
      </c>
      <c r="R4006" s="6">
        <f t="shared" si="560"/>
        <v>-0.998</v>
      </c>
      <c r="S4006" s="10">
        <f t="shared" si="561"/>
        <v>1</v>
      </c>
      <c r="T4006" t="str">
        <f t="shared" si="562"/>
        <v>theater/</v>
      </c>
      <c r="U4006" t="str">
        <f t="shared" si="563"/>
        <v>plays</v>
      </c>
      <c r="V4006">
        <f t="shared" si="564"/>
        <v>8</v>
      </c>
      <c r="W4006">
        <f t="shared" si="565"/>
        <v>13</v>
      </c>
    </row>
    <row r="4007" spans="1:23" ht="45" x14ac:dyDescent="0.25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f t="shared" si="566"/>
        <v>41932.599363425921</v>
      </c>
      <c r="K4007">
        <v>1408648985</v>
      </c>
      <c r="L4007" s="14">
        <f t="shared" si="558"/>
        <v>41872.599363425921</v>
      </c>
      <c r="M4007" s="13">
        <f t="shared" si="559"/>
        <v>2014</v>
      </c>
      <c r="N4007" t="b">
        <v>0</v>
      </c>
      <c r="O4007">
        <v>2</v>
      </c>
      <c r="P4007" t="b">
        <v>0</v>
      </c>
      <c r="Q4007" t="s">
        <v>8270</v>
      </c>
      <c r="R4007" s="6">
        <f t="shared" si="560"/>
        <v>-0.98666666666666669</v>
      </c>
      <c r="S4007" s="10">
        <f t="shared" si="561"/>
        <v>20</v>
      </c>
      <c r="T4007" t="str">
        <f t="shared" si="562"/>
        <v>theater/</v>
      </c>
      <c r="U4007" t="str">
        <f t="shared" si="563"/>
        <v>plays</v>
      </c>
      <c r="V4007">
        <f t="shared" si="564"/>
        <v>8</v>
      </c>
      <c r="W4007">
        <f t="shared" si="565"/>
        <v>13</v>
      </c>
    </row>
    <row r="4008" spans="1:23" ht="45" x14ac:dyDescent="0.25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f t="shared" si="566"/>
        <v>42416.564664351848</v>
      </c>
      <c r="K4008">
        <v>1453487587</v>
      </c>
      <c r="L4008" s="14">
        <f t="shared" si="558"/>
        <v>42391.564664351848</v>
      </c>
      <c r="M4008" s="13">
        <f t="shared" si="559"/>
        <v>2016</v>
      </c>
      <c r="N4008" t="b">
        <v>0</v>
      </c>
      <c r="O4008">
        <v>1</v>
      </c>
      <c r="P4008" t="b">
        <v>0</v>
      </c>
      <c r="Q4008" t="s">
        <v>8270</v>
      </c>
      <c r="R4008" s="6">
        <f t="shared" si="560"/>
        <v>-0.99993333333333334</v>
      </c>
      <c r="S4008" s="10">
        <f t="shared" si="561"/>
        <v>2</v>
      </c>
      <c r="T4008" t="str">
        <f t="shared" si="562"/>
        <v>theater/</v>
      </c>
      <c r="U4008" t="str">
        <f t="shared" si="563"/>
        <v>plays</v>
      </c>
      <c r="V4008">
        <f t="shared" si="564"/>
        <v>8</v>
      </c>
      <c r="W4008">
        <f t="shared" si="565"/>
        <v>13</v>
      </c>
    </row>
    <row r="4009" spans="1:23" ht="45" x14ac:dyDescent="0.25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f t="shared" si="566"/>
        <v>41877.477777777771</v>
      </c>
      <c r="K4009">
        <v>1406572381</v>
      </c>
      <c r="L4009" s="14">
        <f t="shared" si="558"/>
        <v>41848.564594907402</v>
      </c>
      <c r="M4009" s="13">
        <f t="shared" si="559"/>
        <v>2014</v>
      </c>
      <c r="N4009" t="b">
        <v>0</v>
      </c>
      <c r="O4009">
        <v>1</v>
      </c>
      <c r="P4009" t="b">
        <v>0</v>
      </c>
      <c r="Q4009" t="s">
        <v>8270</v>
      </c>
      <c r="R4009" s="6">
        <f t="shared" si="560"/>
        <v>-0.99750000000000005</v>
      </c>
      <c r="S4009" s="10">
        <f t="shared" si="561"/>
        <v>5</v>
      </c>
      <c r="T4009" t="str">
        <f t="shared" si="562"/>
        <v>theater/</v>
      </c>
      <c r="U4009" t="str">
        <f t="shared" si="563"/>
        <v>plays</v>
      </c>
      <c r="V4009">
        <f t="shared" si="564"/>
        <v>8</v>
      </c>
      <c r="W4009">
        <f t="shared" si="565"/>
        <v>13</v>
      </c>
    </row>
    <row r="4010" spans="1:23" ht="45" x14ac:dyDescent="0.25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f t="shared" si="566"/>
        <v>42207.755868055552</v>
      </c>
      <c r="K4010">
        <v>1435014507</v>
      </c>
      <c r="L4010" s="14">
        <f t="shared" si="558"/>
        <v>42177.755868055552</v>
      </c>
      <c r="M4010" s="13">
        <f t="shared" si="559"/>
        <v>2015</v>
      </c>
      <c r="N4010" t="b">
        <v>0</v>
      </c>
      <c r="O4010">
        <v>4</v>
      </c>
      <c r="P4010" t="b">
        <v>0</v>
      </c>
      <c r="Q4010" t="s">
        <v>8270</v>
      </c>
      <c r="R4010" s="6">
        <f t="shared" si="560"/>
        <v>-0.94</v>
      </c>
      <c r="S4010" s="10">
        <f t="shared" si="561"/>
        <v>15</v>
      </c>
      <c r="T4010" t="str">
        <f t="shared" si="562"/>
        <v>theater/</v>
      </c>
      <c r="U4010" t="str">
        <f t="shared" si="563"/>
        <v>plays</v>
      </c>
      <c r="V4010">
        <f t="shared" si="564"/>
        <v>8</v>
      </c>
      <c r="W4010">
        <f t="shared" si="565"/>
        <v>13</v>
      </c>
    </row>
    <row r="4011" spans="1:23" ht="45" x14ac:dyDescent="0.25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f t="shared" si="566"/>
        <v>41891.492592592593</v>
      </c>
      <c r="K4011">
        <v>1406825360</v>
      </c>
      <c r="L4011" s="14">
        <f t="shared" si="558"/>
        <v>41851.492592592593</v>
      </c>
      <c r="M4011" s="13">
        <f t="shared" si="559"/>
        <v>2014</v>
      </c>
      <c r="N4011" t="b">
        <v>0</v>
      </c>
      <c r="O4011">
        <v>3</v>
      </c>
      <c r="P4011" t="b">
        <v>0</v>
      </c>
      <c r="Q4011" t="s">
        <v>8270</v>
      </c>
      <c r="R4011" s="6">
        <f t="shared" si="560"/>
        <v>-0.96113989637305697</v>
      </c>
      <c r="S4011" s="10">
        <f t="shared" si="561"/>
        <v>25</v>
      </c>
      <c r="T4011" t="str">
        <f t="shared" si="562"/>
        <v>theater/</v>
      </c>
      <c r="U4011" t="str">
        <f t="shared" si="563"/>
        <v>plays</v>
      </c>
      <c r="V4011">
        <f t="shared" si="564"/>
        <v>8</v>
      </c>
      <c r="W4011">
        <f t="shared" si="565"/>
        <v>13</v>
      </c>
    </row>
    <row r="4012" spans="1:23" ht="45" x14ac:dyDescent="0.25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f t="shared" si="566"/>
        <v>41938.562106481477</v>
      </c>
      <c r="K4012">
        <v>1412879366</v>
      </c>
      <c r="L4012" s="14">
        <f t="shared" si="558"/>
        <v>41921.562106481477</v>
      </c>
      <c r="M4012" s="13">
        <f t="shared" si="559"/>
        <v>2014</v>
      </c>
      <c r="N4012" t="b">
        <v>0</v>
      </c>
      <c r="O4012">
        <v>38</v>
      </c>
      <c r="P4012" t="b">
        <v>0</v>
      </c>
      <c r="Q4012" t="s">
        <v>8270</v>
      </c>
      <c r="R4012" s="6">
        <f t="shared" si="560"/>
        <v>-0.75805555555555559</v>
      </c>
      <c r="S4012" s="10">
        <f t="shared" si="561"/>
        <v>45.842105263157897</v>
      </c>
      <c r="T4012" t="str">
        <f t="shared" si="562"/>
        <v>theater/</v>
      </c>
      <c r="U4012" t="str">
        <f t="shared" si="563"/>
        <v>plays</v>
      </c>
      <c r="V4012">
        <f t="shared" si="564"/>
        <v>8</v>
      </c>
      <c r="W4012">
        <f t="shared" si="565"/>
        <v>13</v>
      </c>
    </row>
    <row r="4013" spans="1:23" ht="45" x14ac:dyDescent="0.25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f t="shared" si="566"/>
        <v>42032.336550925924</v>
      </c>
      <c r="K4013">
        <v>1419858278</v>
      </c>
      <c r="L4013" s="14">
        <f t="shared" si="558"/>
        <v>42002.336550925924</v>
      </c>
      <c r="M4013" s="13">
        <f t="shared" si="559"/>
        <v>2014</v>
      </c>
      <c r="N4013" t="b">
        <v>0</v>
      </c>
      <c r="O4013">
        <v>4</v>
      </c>
      <c r="P4013" t="b">
        <v>0</v>
      </c>
      <c r="Q4013" t="s">
        <v>8270</v>
      </c>
      <c r="R4013" s="6">
        <f t="shared" si="560"/>
        <v>-0.92400000000000004</v>
      </c>
      <c r="S4013" s="10">
        <f t="shared" si="561"/>
        <v>4.75</v>
      </c>
      <c r="T4013" t="str">
        <f t="shared" si="562"/>
        <v>theater/</v>
      </c>
      <c r="U4013" t="str">
        <f t="shared" si="563"/>
        <v>plays</v>
      </c>
      <c r="V4013">
        <f t="shared" si="564"/>
        <v>8</v>
      </c>
      <c r="W4013">
        <f t="shared" si="565"/>
        <v>13</v>
      </c>
    </row>
    <row r="4014" spans="1:23" ht="45" x14ac:dyDescent="0.25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f t="shared" si="566"/>
        <v>42126.336215277777</v>
      </c>
      <c r="K4014">
        <v>1427979849</v>
      </c>
      <c r="L4014" s="14">
        <f t="shared" si="558"/>
        <v>42096.336215277777</v>
      </c>
      <c r="M4014" s="13">
        <f t="shared" si="559"/>
        <v>2015</v>
      </c>
      <c r="N4014" t="b">
        <v>0</v>
      </c>
      <c r="O4014">
        <v>0</v>
      </c>
      <c r="P4014" t="b">
        <v>0</v>
      </c>
      <c r="Q4014" t="s">
        <v>8270</v>
      </c>
      <c r="R4014" s="6">
        <f t="shared" si="560"/>
        <v>-1</v>
      </c>
      <c r="S4014" s="10" t="e">
        <f t="shared" si="561"/>
        <v>#DIV/0!</v>
      </c>
      <c r="T4014" t="str">
        <f t="shared" si="562"/>
        <v>theater/</v>
      </c>
      <c r="U4014" t="str">
        <f t="shared" si="563"/>
        <v>plays</v>
      </c>
      <c r="V4014">
        <f t="shared" si="564"/>
        <v>8</v>
      </c>
      <c r="W4014">
        <f t="shared" si="565"/>
        <v>13</v>
      </c>
    </row>
    <row r="4015" spans="1:23" ht="45" x14ac:dyDescent="0.25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f t="shared" si="566"/>
        <v>42051.092858796292</v>
      </c>
      <c r="K4015">
        <v>1421478823</v>
      </c>
      <c r="L4015" s="14">
        <f t="shared" si="558"/>
        <v>42021.092858796292</v>
      </c>
      <c r="M4015" s="13">
        <f t="shared" si="559"/>
        <v>2015</v>
      </c>
      <c r="N4015" t="b">
        <v>0</v>
      </c>
      <c r="O4015">
        <v>2</v>
      </c>
      <c r="P4015" t="b">
        <v>0</v>
      </c>
      <c r="Q4015" t="s">
        <v>8270</v>
      </c>
      <c r="R4015" s="6">
        <f t="shared" si="560"/>
        <v>-0.98699999999999999</v>
      </c>
      <c r="S4015" s="10">
        <f t="shared" si="561"/>
        <v>13</v>
      </c>
      <c r="T4015" t="str">
        <f t="shared" si="562"/>
        <v>theater/</v>
      </c>
      <c r="U4015" t="str">
        <f t="shared" si="563"/>
        <v>plays</v>
      </c>
      <c r="V4015">
        <f t="shared" si="564"/>
        <v>8</v>
      </c>
      <c r="W4015">
        <f t="shared" si="565"/>
        <v>13</v>
      </c>
    </row>
    <row r="4016" spans="1:23" ht="45" x14ac:dyDescent="0.25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f t="shared" si="566"/>
        <v>42434.037835648145</v>
      </c>
      <c r="K4016">
        <v>1455861269</v>
      </c>
      <c r="L4016" s="14">
        <f t="shared" si="558"/>
        <v>42419.037835648145</v>
      </c>
      <c r="M4016" s="13">
        <f t="shared" si="559"/>
        <v>2016</v>
      </c>
      <c r="N4016" t="b">
        <v>0</v>
      </c>
      <c r="O4016">
        <v>0</v>
      </c>
      <c r="P4016" t="b">
        <v>0</v>
      </c>
      <c r="Q4016" t="s">
        <v>8270</v>
      </c>
      <c r="R4016" s="6">
        <f t="shared" si="560"/>
        <v>-1</v>
      </c>
      <c r="S4016" s="10" t="e">
        <f t="shared" si="561"/>
        <v>#DIV/0!</v>
      </c>
      <c r="T4016" t="str">
        <f t="shared" si="562"/>
        <v>theater/</v>
      </c>
      <c r="U4016" t="str">
        <f t="shared" si="563"/>
        <v>plays</v>
      </c>
      <c r="V4016">
        <f t="shared" si="564"/>
        <v>8</v>
      </c>
      <c r="W4016">
        <f t="shared" si="565"/>
        <v>13</v>
      </c>
    </row>
    <row r="4017" spans="1:23" ht="45" x14ac:dyDescent="0.25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f t="shared" si="566"/>
        <v>42204.572488425925</v>
      </c>
      <c r="K4017">
        <v>1434739463</v>
      </c>
      <c r="L4017" s="14">
        <f t="shared" si="558"/>
        <v>42174.572488425925</v>
      </c>
      <c r="M4017" s="13">
        <f t="shared" si="559"/>
        <v>2015</v>
      </c>
      <c r="N4017" t="b">
        <v>0</v>
      </c>
      <c r="O4017">
        <v>1</v>
      </c>
      <c r="P4017" t="b">
        <v>0</v>
      </c>
      <c r="Q4017" t="s">
        <v>8270</v>
      </c>
      <c r="R4017" s="6">
        <f t="shared" si="560"/>
        <v>-0.99985714285714289</v>
      </c>
      <c r="S4017" s="10">
        <f t="shared" si="561"/>
        <v>1</v>
      </c>
      <c r="T4017" t="str">
        <f t="shared" si="562"/>
        <v>theater/</v>
      </c>
      <c r="U4017" t="str">
        <f t="shared" si="563"/>
        <v>plays</v>
      </c>
      <c r="V4017">
        <f t="shared" si="564"/>
        <v>8</v>
      </c>
      <c r="W4017">
        <f t="shared" si="565"/>
        <v>13</v>
      </c>
    </row>
    <row r="4018" spans="1:23" ht="45" x14ac:dyDescent="0.25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f t="shared" si="566"/>
        <v>41899.664351851847</v>
      </c>
      <c r="K4018">
        <v>1408395400</v>
      </c>
      <c r="L4018" s="14">
        <f t="shared" si="558"/>
        <v>41869.664351851847</v>
      </c>
      <c r="M4018" s="13">
        <f t="shared" si="559"/>
        <v>2014</v>
      </c>
      <c r="N4018" t="b">
        <v>0</v>
      </c>
      <c r="O4018">
        <v>7</v>
      </c>
      <c r="P4018" t="b">
        <v>0</v>
      </c>
      <c r="Q4018" t="s">
        <v>8270</v>
      </c>
      <c r="R4018" s="6">
        <f t="shared" si="560"/>
        <v>-0.86</v>
      </c>
      <c r="S4018" s="10">
        <f t="shared" si="561"/>
        <v>10</v>
      </c>
      <c r="T4018" t="str">
        <f t="shared" si="562"/>
        <v>theater/</v>
      </c>
      <c r="U4018" t="str">
        <f t="shared" si="563"/>
        <v>plays</v>
      </c>
      <c r="V4018">
        <f t="shared" si="564"/>
        <v>8</v>
      </c>
      <c r="W4018">
        <f t="shared" si="565"/>
        <v>13</v>
      </c>
    </row>
    <row r="4019" spans="1:23" ht="45" x14ac:dyDescent="0.25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f t="shared" si="566"/>
        <v>41886.463819444441</v>
      </c>
      <c r="K4019">
        <v>1407254874</v>
      </c>
      <c r="L4019" s="14">
        <f t="shared" si="558"/>
        <v>41856.463819444441</v>
      </c>
      <c r="M4019" s="13">
        <f t="shared" si="559"/>
        <v>2014</v>
      </c>
      <c r="N4019" t="b">
        <v>0</v>
      </c>
      <c r="O4019">
        <v>2</v>
      </c>
      <c r="P4019" t="b">
        <v>0</v>
      </c>
      <c r="Q4019" t="s">
        <v>8270</v>
      </c>
      <c r="R4019" s="6">
        <f t="shared" si="560"/>
        <v>-0.98950000000000005</v>
      </c>
      <c r="S4019" s="10">
        <f t="shared" si="561"/>
        <v>52.5</v>
      </c>
      <c r="T4019" t="str">
        <f t="shared" si="562"/>
        <v>theater/</v>
      </c>
      <c r="U4019" t="str">
        <f t="shared" si="563"/>
        <v>plays</v>
      </c>
      <c r="V4019">
        <f t="shared" si="564"/>
        <v>8</v>
      </c>
      <c r="W4019">
        <f t="shared" si="565"/>
        <v>13</v>
      </c>
    </row>
    <row r="4020" spans="1:23" ht="30" x14ac:dyDescent="0.25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f t="shared" si="566"/>
        <v>42650.702638888884</v>
      </c>
      <c r="K4020">
        <v>1473285108</v>
      </c>
      <c r="L4020" s="14">
        <f t="shared" si="558"/>
        <v>42620.702638888884</v>
      </c>
      <c r="M4020" s="13">
        <f t="shared" si="559"/>
        <v>2016</v>
      </c>
      <c r="N4020" t="b">
        <v>0</v>
      </c>
      <c r="O4020">
        <v>4</v>
      </c>
      <c r="P4020" t="b">
        <v>0</v>
      </c>
      <c r="Q4020" t="s">
        <v>8270</v>
      </c>
      <c r="R4020" s="6">
        <f t="shared" si="560"/>
        <v>-0.91333333333333333</v>
      </c>
      <c r="S4020" s="10">
        <f t="shared" si="561"/>
        <v>32.5</v>
      </c>
      <c r="T4020" t="str">
        <f t="shared" si="562"/>
        <v>theater/</v>
      </c>
      <c r="U4020" t="str">
        <f t="shared" si="563"/>
        <v>plays</v>
      </c>
      <c r="V4020">
        <f t="shared" si="564"/>
        <v>8</v>
      </c>
      <c r="W4020">
        <f t="shared" si="565"/>
        <v>13</v>
      </c>
    </row>
    <row r="4021" spans="1:23" ht="45" x14ac:dyDescent="0.25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f t="shared" si="566"/>
        <v>42475.477777777771</v>
      </c>
      <c r="K4021">
        <v>1455725596</v>
      </c>
      <c r="L4021" s="14">
        <f t="shared" si="558"/>
        <v>42417.467546296299</v>
      </c>
      <c r="M4021" s="13">
        <f t="shared" si="559"/>
        <v>2016</v>
      </c>
      <c r="N4021" t="b">
        <v>0</v>
      </c>
      <c r="O4021">
        <v>4</v>
      </c>
      <c r="P4021" t="b">
        <v>0</v>
      </c>
      <c r="Q4021" t="s">
        <v>8270</v>
      </c>
      <c r="R4021" s="6">
        <f t="shared" si="560"/>
        <v>-0.99171428571428566</v>
      </c>
      <c r="S4021" s="10">
        <f t="shared" si="561"/>
        <v>7.25</v>
      </c>
      <c r="T4021" t="str">
        <f t="shared" si="562"/>
        <v>theater/</v>
      </c>
      <c r="U4021" t="str">
        <f t="shared" si="563"/>
        <v>plays</v>
      </c>
      <c r="V4021">
        <f t="shared" si="564"/>
        <v>8</v>
      </c>
      <c r="W4021">
        <f t="shared" si="565"/>
        <v>13</v>
      </c>
    </row>
    <row r="4022" spans="1:23" ht="45" x14ac:dyDescent="0.25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f t="shared" si="566"/>
        <v>42086.940960648142</v>
      </c>
      <c r="K4022">
        <v>1424579699</v>
      </c>
      <c r="L4022" s="14">
        <f t="shared" si="558"/>
        <v>42056.982627314814</v>
      </c>
      <c r="M4022" s="13">
        <f t="shared" si="559"/>
        <v>2015</v>
      </c>
      <c r="N4022" t="b">
        <v>0</v>
      </c>
      <c r="O4022">
        <v>3</v>
      </c>
      <c r="P4022" t="b">
        <v>0</v>
      </c>
      <c r="Q4022" t="s">
        <v>8270</v>
      </c>
      <c r="R4022" s="6">
        <f t="shared" si="560"/>
        <v>-0.83333333333333337</v>
      </c>
      <c r="S4022" s="10">
        <f t="shared" si="561"/>
        <v>33.333333333333336</v>
      </c>
      <c r="T4022" t="str">
        <f t="shared" si="562"/>
        <v>theater/</v>
      </c>
      <c r="U4022" t="str">
        <f t="shared" si="563"/>
        <v>plays</v>
      </c>
      <c r="V4022">
        <f t="shared" si="564"/>
        <v>8</v>
      </c>
      <c r="W4022">
        <f t="shared" si="565"/>
        <v>13</v>
      </c>
    </row>
    <row r="4023" spans="1:23" ht="30" x14ac:dyDescent="0.25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f t="shared" si="566"/>
        <v>41938.703217592592</v>
      </c>
      <c r="K4023">
        <v>1409176358</v>
      </c>
      <c r="L4023" s="14">
        <f t="shared" si="558"/>
        <v>41878.703217592592</v>
      </c>
      <c r="M4023" s="13">
        <f t="shared" si="559"/>
        <v>2014</v>
      </c>
      <c r="N4023" t="b">
        <v>0</v>
      </c>
      <c r="O4023">
        <v>2</v>
      </c>
      <c r="P4023" t="b">
        <v>0</v>
      </c>
      <c r="Q4023" t="s">
        <v>8270</v>
      </c>
      <c r="R4023" s="6">
        <f t="shared" si="560"/>
        <v>-0.9916666666666667</v>
      </c>
      <c r="S4023" s="10">
        <f t="shared" si="561"/>
        <v>62.5</v>
      </c>
      <c r="T4023" t="str">
        <f t="shared" si="562"/>
        <v>theater/</v>
      </c>
      <c r="U4023" t="str">
        <f t="shared" si="563"/>
        <v>plays</v>
      </c>
      <c r="V4023">
        <f t="shared" si="564"/>
        <v>8</v>
      </c>
      <c r="W4023">
        <f t="shared" si="565"/>
        <v>13</v>
      </c>
    </row>
    <row r="4024" spans="1:23" ht="30" x14ac:dyDescent="0.25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f t="shared" si="566"/>
        <v>42035.912499999999</v>
      </c>
      <c r="K4024">
        <v>1418824867</v>
      </c>
      <c r="L4024" s="14">
        <f t="shared" si="558"/>
        <v>41990.375775462962</v>
      </c>
      <c r="M4024" s="13">
        <f t="shared" si="559"/>
        <v>2014</v>
      </c>
      <c r="N4024" t="b">
        <v>0</v>
      </c>
      <c r="O4024">
        <v>197</v>
      </c>
      <c r="P4024" t="b">
        <v>0</v>
      </c>
      <c r="Q4024" t="s">
        <v>8270</v>
      </c>
      <c r="R4024" s="6">
        <f t="shared" si="560"/>
        <v>-0.30438888888888888</v>
      </c>
      <c r="S4024" s="10">
        <f t="shared" si="561"/>
        <v>63.558375634517766</v>
      </c>
      <c r="T4024" t="str">
        <f t="shared" si="562"/>
        <v>theater/</v>
      </c>
      <c r="U4024" t="str">
        <f t="shared" si="563"/>
        <v>plays</v>
      </c>
      <c r="V4024">
        <f t="shared" si="564"/>
        <v>8</v>
      </c>
      <c r="W4024">
        <f t="shared" si="565"/>
        <v>13</v>
      </c>
    </row>
    <row r="4025" spans="1:23" ht="45" x14ac:dyDescent="0.25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f t="shared" si="566"/>
        <v>42453.749571759261</v>
      </c>
      <c r="K4025">
        <v>1454975963</v>
      </c>
      <c r="L4025" s="14">
        <f t="shared" si="558"/>
        <v>42408.791238425925</v>
      </c>
      <c r="M4025" s="13">
        <f t="shared" si="559"/>
        <v>2016</v>
      </c>
      <c r="N4025" t="b">
        <v>0</v>
      </c>
      <c r="O4025">
        <v>0</v>
      </c>
      <c r="P4025" t="b">
        <v>0</v>
      </c>
      <c r="Q4025" t="s">
        <v>8270</v>
      </c>
      <c r="R4025" s="6">
        <f t="shared" si="560"/>
        <v>-1</v>
      </c>
      <c r="S4025" s="10" t="e">
        <f t="shared" si="561"/>
        <v>#DIV/0!</v>
      </c>
      <c r="T4025" t="str">
        <f t="shared" si="562"/>
        <v>theater/</v>
      </c>
      <c r="U4025" t="str">
        <f t="shared" si="563"/>
        <v>plays</v>
      </c>
      <c r="V4025">
        <f t="shared" si="564"/>
        <v>8</v>
      </c>
      <c r="W4025">
        <f t="shared" si="565"/>
        <v>13</v>
      </c>
    </row>
    <row r="4026" spans="1:23" ht="45" x14ac:dyDescent="0.25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f t="shared" si="566"/>
        <v>42247.461770833332</v>
      </c>
      <c r="K4026">
        <v>1438445097</v>
      </c>
      <c r="L4026" s="14">
        <f t="shared" si="558"/>
        <v>42217.461770833332</v>
      </c>
      <c r="M4026" s="13">
        <f t="shared" si="559"/>
        <v>2015</v>
      </c>
      <c r="N4026" t="b">
        <v>0</v>
      </c>
      <c r="O4026">
        <v>1</v>
      </c>
      <c r="P4026" t="b">
        <v>0</v>
      </c>
      <c r="Q4026" t="s">
        <v>8270</v>
      </c>
      <c r="R4026" s="6">
        <f t="shared" si="560"/>
        <v>-0.98750000000000004</v>
      </c>
      <c r="S4026" s="10">
        <f t="shared" si="561"/>
        <v>10</v>
      </c>
      <c r="T4026" t="str">
        <f t="shared" si="562"/>
        <v>theater/</v>
      </c>
      <c r="U4026" t="str">
        <f t="shared" si="563"/>
        <v>plays</v>
      </c>
      <c r="V4026">
        <f t="shared" si="564"/>
        <v>8</v>
      </c>
      <c r="W4026">
        <f t="shared" si="565"/>
        <v>13</v>
      </c>
    </row>
    <row r="4027" spans="1:23" ht="45" x14ac:dyDescent="0.25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f t="shared" si="566"/>
        <v>42211.029351851852</v>
      </c>
      <c r="K4027">
        <v>1432705336</v>
      </c>
      <c r="L4027" s="14">
        <f t="shared" si="558"/>
        <v>42151.029351851852</v>
      </c>
      <c r="M4027" s="13">
        <f t="shared" si="559"/>
        <v>2015</v>
      </c>
      <c r="N4027" t="b">
        <v>0</v>
      </c>
      <c r="O4027">
        <v>4</v>
      </c>
      <c r="P4027" t="b">
        <v>0</v>
      </c>
      <c r="Q4027" t="s">
        <v>8270</v>
      </c>
      <c r="R4027" s="6">
        <f t="shared" si="560"/>
        <v>-0.95</v>
      </c>
      <c r="S4027" s="10">
        <f t="shared" si="561"/>
        <v>62.5</v>
      </c>
      <c r="T4027" t="str">
        <f t="shared" si="562"/>
        <v>theater/</v>
      </c>
      <c r="U4027" t="str">
        <f t="shared" si="563"/>
        <v>plays</v>
      </c>
      <c r="V4027">
        <f t="shared" si="564"/>
        <v>8</v>
      </c>
      <c r="W4027">
        <f t="shared" si="565"/>
        <v>13</v>
      </c>
    </row>
    <row r="4028" spans="1:23" ht="45" x14ac:dyDescent="0.25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f t="shared" si="566"/>
        <v>42342.488877314812</v>
      </c>
      <c r="K4028">
        <v>1444059839</v>
      </c>
      <c r="L4028" s="14">
        <f t="shared" si="558"/>
        <v>42282.447210648148</v>
      </c>
      <c r="M4028" s="13">
        <f t="shared" si="559"/>
        <v>2015</v>
      </c>
      <c r="N4028" t="b">
        <v>0</v>
      </c>
      <c r="O4028">
        <v>0</v>
      </c>
      <c r="P4028" t="b">
        <v>0</v>
      </c>
      <c r="Q4028" t="s">
        <v>8270</v>
      </c>
      <c r="R4028" s="6">
        <f t="shared" si="560"/>
        <v>-1</v>
      </c>
      <c r="S4028" s="10" t="e">
        <f t="shared" si="561"/>
        <v>#DIV/0!</v>
      </c>
      <c r="T4028" t="str">
        <f t="shared" si="562"/>
        <v>theater/</v>
      </c>
      <c r="U4028" t="str">
        <f t="shared" si="563"/>
        <v>plays</v>
      </c>
      <c r="V4028">
        <f t="shared" si="564"/>
        <v>8</v>
      </c>
      <c r="W4028">
        <f t="shared" si="565"/>
        <v>13</v>
      </c>
    </row>
    <row r="4029" spans="1:23" ht="45" x14ac:dyDescent="0.25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f t="shared" si="566"/>
        <v>42788.833333333336</v>
      </c>
      <c r="K4029">
        <v>1486077481</v>
      </c>
      <c r="L4029" s="14">
        <f t="shared" si="558"/>
        <v>42768.762511574074</v>
      </c>
      <c r="M4029" s="13">
        <f t="shared" si="559"/>
        <v>2017</v>
      </c>
      <c r="N4029" t="b">
        <v>0</v>
      </c>
      <c r="O4029">
        <v>7</v>
      </c>
      <c r="P4029" t="b">
        <v>0</v>
      </c>
      <c r="Q4029" t="s">
        <v>8270</v>
      </c>
      <c r="R4029" s="6">
        <f t="shared" si="560"/>
        <v>-0.92833333333333334</v>
      </c>
      <c r="S4029" s="10">
        <f t="shared" si="561"/>
        <v>30.714285714285715</v>
      </c>
      <c r="T4029" t="str">
        <f t="shared" si="562"/>
        <v>theater/</v>
      </c>
      <c r="U4029" t="str">
        <f t="shared" si="563"/>
        <v>plays</v>
      </c>
      <c r="V4029">
        <f t="shared" si="564"/>
        <v>8</v>
      </c>
      <c r="W4029">
        <f t="shared" si="565"/>
        <v>13</v>
      </c>
    </row>
    <row r="4030" spans="1:23" ht="45" x14ac:dyDescent="0.25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f t="shared" si="566"/>
        <v>41795.730324074073</v>
      </c>
      <c r="K4030">
        <v>1399415500</v>
      </c>
      <c r="L4030" s="14">
        <f t="shared" si="558"/>
        <v>41765.730324074073</v>
      </c>
      <c r="M4030" s="13">
        <f t="shared" si="559"/>
        <v>2014</v>
      </c>
      <c r="N4030" t="b">
        <v>0</v>
      </c>
      <c r="O4030">
        <v>11</v>
      </c>
      <c r="P4030" t="b">
        <v>0</v>
      </c>
      <c r="Q4030" t="s">
        <v>8270</v>
      </c>
      <c r="R4030" s="6">
        <f t="shared" si="560"/>
        <v>-0.71950000000000003</v>
      </c>
      <c r="S4030" s="10">
        <f t="shared" si="561"/>
        <v>51</v>
      </c>
      <c r="T4030" t="str">
        <f t="shared" si="562"/>
        <v>theater/</v>
      </c>
      <c r="U4030" t="str">
        <f t="shared" si="563"/>
        <v>plays</v>
      </c>
      <c r="V4030">
        <f t="shared" si="564"/>
        <v>8</v>
      </c>
      <c r="W4030">
        <f t="shared" si="565"/>
        <v>13</v>
      </c>
    </row>
    <row r="4031" spans="1:23" ht="45" x14ac:dyDescent="0.25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f t="shared" si="566"/>
        <v>42351.816782407404</v>
      </c>
      <c r="K4031">
        <v>1447461370</v>
      </c>
      <c r="L4031" s="14">
        <f t="shared" si="558"/>
        <v>42321.816782407404</v>
      </c>
      <c r="M4031" s="13">
        <f t="shared" si="559"/>
        <v>2015</v>
      </c>
      <c r="N4031" t="b">
        <v>0</v>
      </c>
      <c r="O4031">
        <v>0</v>
      </c>
      <c r="P4031" t="b">
        <v>0</v>
      </c>
      <c r="Q4031" t="s">
        <v>8270</v>
      </c>
      <c r="R4031" s="6">
        <f t="shared" si="560"/>
        <v>-1</v>
      </c>
      <c r="S4031" s="10" t="e">
        <f t="shared" si="561"/>
        <v>#DIV/0!</v>
      </c>
      <c r="T4031" t="str">
        <f t="shared" si="562"/>
        <v>theater/</v>
      </c>
      <c r="U4031" t="str">
        <f t="shared" si="563"/>
        <v>plays</v>
      </c>
      <c r="V4031">
        <f t="shared" si="564"/>
        <v>8</v>
      </c>
      <c r="W4031">
        <f t="shared" si="565"/>
        <v>13</v>
      </c>
    </row>
    <row r="4032" spans="1:23" ht="45" x14ac:dyDescent="0.25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f t="shared" si="566"/>
        <v>42403.575694444444</v>
      </c>
      <c r="K4032">
        <v>1452008599</v>
      </c>
      <c r="L4032" s="14">
        <f t="shared" si="558"/>
        <v>42374.446747685179</v>
      </c>
      <c r="M4032" s="13">
        <f t="shared" si="559"/>
        <v>2016</v>
      </c>
      <c r="N4032" t="b">
        <v>0</v>
      </c>
      <c r="O4032">
        <v>6</v>
      </c>
      <c r="P4032" t="b">
        <v>0</v>
      </c>
      <c r="Q4032" t="s">
        <v>8270</v>
      </c>
      <c r="R4032" s="6">
        <f t="shared" si="560"/>
        <v>-0.84</v>
      </c>
      <c r="S4032" s="10">
        <f t="shared" si="561"/>
        <v>66.666666666666671</v>
      </c>
      <c r="T4032" t="str">
        <f t="shared" si="562"/>
        <v>theater/</v>
      </c>
      <c r="U4032" t="str">
        <f t="shared" si="563"/>
        <v>plays</v>
      </c>
      <c r="V4032">
        <f t="shared" si="564"/>
        <v>8</v>
      </c>
      <c r="W4032">
        <f t="shared" si="565"/>
        <v>13</v>
      </c>
    </row>
    <row r="4033" spans="1:23" ht="45" x14ac:dyDescent="0.25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f t="shared" si="566"/>
        <v>41991.418564814812</v>
      </c>
      <c r="K4033">
        <v>1414591364</v>
      </c>
      <c r="L4033" s="14">
        <f t="shared" si="558"/>
        <v>41941.376898148148</v>
      </c>
      <c r="M4033" s="13">
        <f t="shared" si="559"/>
        <v>2014</v>
      </c>
      <c r="N4033" t="b">
        <v>0</v>
      </c>
      <c r="O4033">
        <v>0</v>
      </c>
      <c r="P4033" t="b">
        <v>0</v>
      </c>
      <c r="Q4033" t="s">
        <v>8270</v>
      </c>
      <c r="R4033" s="6">
        <f t="shared" si="560"/>
        <v>-1</v>
      </c>
      <c r="S4033" s="10" t="e">
        <f t="shared" si="561"/>
        <v>#DIV/0!</v>
      </c>
      <c r="T4033" t="str">
        <f t="shared" si="562"/>
        <v>theater/</v>
      </c>
      <c r="U4033" t="str">
        <f t="shared" si="563"/>
        <v>plays</v>
      </c>
      <c r="V4033">
        <f t="shared" si="564"/>
        <v>8</v>
      </c>
      <c r="W4033">
        <f t="shared" si="565"/>
        <v>13</v>
      </c>
    </row>
    <row r="4034" spans="1:23" ht="45" x14ac:dyDescent="0.25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f t="shared" si="566"/>
        <v>42353.642546296294</v>
      </c>
      <c r="K4034">
        <v>1445023516</v>
      </c>
      <c r="L4034" s="14">
        <f t="shared" si="558"/>
        <v>42293.60087962963</v>
      </c>
      <c r="M4034" s="13">
        <f t="shared" si="559"/>
        <v>2015</v>
      </c>
      <c r="N4034" t="b">
        <v>0</v>
      </c>
      <c r="O4034">
        <v>7</v>
      </c>
      <c r="P4034" t="b">
        <v>0</v>
      </c>
      <c r="Q4034" t="s">
        <v>8270</v>
      </c>
      <c r="R4034" s="6">
        <f t="shared" si="560"/>
        <v>-0.93171296296296291</v>
      </c>
      <c r="S4034" s="10">
        <f t="shared" si="561"/>
        <v>59</v>
      </c>
      <c r="T4034" t="str">
        <f t="shared" si="562"/>
        <v>theater/</v>
      </c>
      <c r="U4034" t="str">
        <f t="shared" si="563"/>
        <v>plays</v>
      </c>
      <c r="V4034">
        <f t="shared" si="564"/>
        <v>8</v>
      </c>
      <c r="W4034">
        <f t="shared" si="565"/>
        <v>13</v>
      </c>
    </row>
    <row r="4035" spans="1:23" ht="45" x14ac:dyDescent="0.25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f t="shared" si="566"/>
        <v>42645.166666666664</v>
      </c>
      <c r="K4035">
        <v>1472711224</v>
      </c>
      <c r="L4035" s="14">
        <f t="shared" ref="L4035:L4098" si="567">(K4035/86400)+25569+(-5/24)</f>
        <v>42614.06046296296</v>
      </c>
      <c r="M4035" s="13">
        <f t="shared" ref="M4035:M4098" si="568">YEAR(L4035)</f>
        <v>2016</v>
      </c>
      <c r="N4035" t="b">
        <v>0</v>
      </c>
      <c r="O4035">
        <v>94</v>
      </c>
      <c r="P4035" t="b">
        <v>0</v>
      </c>
      <c r="Q4035" t="s">
        <v>8270</v>
      </c>
      <c r="R4035" s="6">
        <f t="shared" ref="R4035:R4098" si="569">(E4035-D4035)/D4035</f>
        <v>-0.74301297071129713</v>
      </c>
      <c r="S4035" s="10">
        <f t="shared" ref="S4035:S4098" si="570">E4035/O4035</f>
        <v>65.340319148936175</v>
      </c>
      <c r="T4035" t="str">
        <f t="shared" ref="T4035:T4098" si="571">LEFT(Q4035,V4035)</f>
        <v>theater/</v>
      </c>
      <c r="U4035" t="str">
        <f t="shared" ref="U4035:U4098" si="572">RIGHT(Q4035, W4035-V4035)</f>
        <v>plays</v>
      </c>
      <c r="V4035">
        <f t="shared" ref="V4035:V4098" si="573">FIND("/",Q4035)</f>
        <v>8</v>
      </c>
      <c r="W4035">
        <f t="shared" ref="W4035:W4098" si="574">LEN(Q4035)</f>
        <v>13</v>
      </c>
    </row>
    <row r="4036" spans="1:23" ht="45" x14ac:dyDescent="0.25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f t="shared" ref="J4036:J4099" si="575">(I4036/86400)+25569+(-5/24)</f>
        <v>42097.697337962956</v>
      </c>
      <c r="K4036">
        <v>1425509050</v>
      </c>
      <c r="L4036" s="14">
        <f t="shared" si="567"/>
        <v>42067.739004629628</v>
      </c>
      <c r="M4036" s="13">
        <f t="shared" si="568"/>
        <v>2015</v>
      </c>
      <c r="N4036" t="b">
        <v>0</v>
      </c>
      <c r="O4036">
        <v>2</v>
      </c>
      <c r="P4036" t="b">
        <v>0</v>
      </c>
      <c r="Q4036" t="s">
        <v>8270</v>
      </c>
      <c r="R4036" s="6">
        <f t="shared" si="569"/>
        <v>-0.98518518518518516</v>
      </c>
      <c r="S4036" s="10">
        <f t="shared" si="570"/>
        <v>100</v>
      </c>
      <c r="T4036" t="str">
        <f t="shared" si="571"/>
        <v>theater/</v>
      </c>
      <c r="U4036" t="str">
        <f t="shared" si="572"/>
        <v>plays</v>
      </c>
      <c r="V4036">
        <f t="shared" si="573"/>
        <v>8</v>
      </c>
      <c r="W4036">
        <f t="shared" si="574"/>
        <v>13</v>
      </c>
    </row>
    <row r="4037" spans="1:23" ht="30" x14ac:dyDescent="0.25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f t="shared" si="575"/>
        <v>41933.674618055556</v>
      </c>
      <c r="K4037">
        <v>1411333887</v>
      </c>
      <c r="L4037" s="14">
        <f t="shared" si="567"/>
        <v>41903.674618055556</v>
      </c>
      <c r="M4037" s="13">
        <f t="shared" si="568"/>
        <v>2014</v>
      </c>
      <c r="N4037" t="b">
        <v>0</v>
      </c>
      <c r="O4037">
        <v>25</v>
      </c>
      <c r="P4037" t="b">
        <v>0</v>
      </c>
      <c r="Q4037" t="s">
        <v>8270</v>
      </c>
      <c r="R4037" s="6">
        <f t="shared" si="569"/>
        <v>-0.63149999999999995</v>
      </c>
      <c r="S4037" s="10">
        <f t="shared" si="570"/>
        <v>147.4</v>
      </c>
      <c r="T4037" t="str">
        <f t="shared" si="571"/>
        <v>theater/</v>
      </c>
      <c r="U4037" t="str">
        <f t="shared" si="572"/>
        <v>plays</v>
      </c>
      <c r="V4037">
        <f t="shared" si="573"/>
        <v>8</v>
      </c>
      <c r="W4037">
        <f t="shared" si="574"/>
        <v>13</v>
      </c>
    </row>
    <row r="4038" spans="1:23" ht="45" x14ac:dyDescent="0.25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f t="shared" si="575"/>
        <v>41821.729166666664</v>
      </c>
      <c r="K4038">
        <v>1402784964</v>
      </c>
      <c r="L4038" s="14">
        <f t="shared" si="567"/>
        <v>41804.728750000002</v>
      </c>
      <c r="M4038" s="13">
        <f t="shared" si="568"/>
        <v>2014</v>
      </c>
      <c r="N4038" t="b">
        <v>0</v>
      </c>
      <c r="O4038">
        <v>17</v>
      </c>
      <c r="P4038" t="b">
        <v>0</v>
      </c>
      <c r="Q4038" t="s">
        <v>8270</v>
      </c>
      <c r="R4038" s="6">
        <f t="shared" si="569"/>
        <v>-0.52949999999999997</v>
      </c>
      <c r="S4038" s="10">
        <f t="shared" si="570"/>
        <v>166.05882352941177</v>
      </c>
      <c r="T4038" t="str">
        <f t="shared" si="571"/>
        <v>theater/</v>
      </c>
      <c r="U4038" t="str">
        <f t="shared" si="572"/>
        <v>plays</v>
      </c>
      <c r="V4038">
        <f t="shared" si="573"/>
        <v>8</v>
      </c>
      <c r="W4038">
        <f t="shared" si="574"/>
        <v>13</v>
      </c>
    </row>
    <row r="4039" spans="1:23" ht="45" x14ac:dyDescent="0.25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f t="shared" si="575"/>
        <v>42514.392361111109</v>
      </c>
      <c r="K4039">
        <v>1462585315</v>
      </c>
      <c r="L4039" s="14">
        <f t="shared" si="567"/>
        <v>42496.862442129626</v>
      </c>
      <c r="M4039" s="13">
        <f t="shared" si="568"/>
        <v>2016</v>
      </c>
      <c r="N4039" t="b">
        <v>0</v>
      </c>
      <c r="O4039">
        <v>2</v>
      </c>
      <c r="P4039" t="b">
        <v>0</v>
      </c>
      <c r="Q4039" t="s">
        <v>8270</v>
      </c>
      <c r="R4039" s="6">
        <f t="shared" si="569"/>
        <v>-0.88571428571428568</v>
      </c>
      <c r="S4039" s="10">
        <f t="shared" si="570"/>
        <v>40</v>
      </c>
      <c r="T4039" t="str">
        <f t="shared" si="571"/>
        <v>theater/</v>
      </c>
      <c r="U4039" t="str">
        <f t="shared" si="572"/>
        <v>plays</v>
      </c>
      <c r="V4039">
        <f t="shared" si="573"/>
        <v>8</v>
      </c>
      <c r="W4039">
        <f t="shared" si="574"/>
        <v>13</v>
      </c>
    </row>
    <row r="4040" spans="1:23" ht="45" x14ac:dyDescent="0.25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f t="shared" si="575"/>
        <v>41929.590393518512</v>
      </c>
      <c r="K4040">
        <v>1408389010</v>
      </c>
      <c r="L4040" s="14">
        <f t="shared" si="567"/>
        <v>41869.590393518512</v>
      </c>
      <c r="M4040" s="13">
        <f t="shared" si="568"/>
        <v>2014</v>
      </c>
      <c r="N4040" t="b">
        <v>0</v>
      </c>
      <c r="O4040">
        <v>4</v>
      </c>
      <c r="P4040" t="b">
        <v>0</v>
      </c>
      <c r="Q4040" t="s">
        <v>8270</v>
      </c>
      <c r="R4040" s="6">
        <f t="shared" si="569"/>
        <v>-0.87960000000000005</v>
      </c>
      <c r="S4040" s="10">
        <f t="shared" si="570"/>
        <v>75.25</v>
      </c>
      <c r="T4040" t="str">
        <f t="shared" si="571"/>
        <v>theater/</v>
      </c>
      <c r="U4040" t="str">
        <f t="shared" si="572"/>
        <v>plays</v>
      </c>
      <c r="V4040">
        <f t="shared" si="573"/>
        <v>8</v>
      </c>
      <c r="W4040">
        <f t="shared" si="574"/>
        <v>13</v>
      </c>
    </row>
    <row r="4041" spans="1:23" ht="30" x14ac:dyDescent="0.25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f t="shared" si="575"/>
        <v>42339.040972222218</v>
      </c>
      <c r="K4041">
        <v>1446048367</v>
      </c>
      <c r="L4041" s="14">
        <f t="shared" si="567"/>
        <v>42305.462581018517</v>
      </c>
      <c r="M4041" s="13">
        <f t="shared" si="568"/>
        <v>2015</v>
      </c>
      <c r="N4041" t="b">
        <v>0</v>
      </c>
      <c r="O4041">
        <v>5</v>
      </c>
      <c r="P4041" t="b">
        <v>0</v>
      </c>
      <c r="Q4041" t="s">
        <v>8270</v>
      </c>
      <c r="R4041" s="6">
        <f t="shared" si="569"/>
        <v>-0.4</v>
      </c>
      <c r="S4041" s="10">
        <f t="shared" si="570"/>
        <v>60</v>
      </c>
      <c r="T4041" t="str">
        <f t="shared" si="571"/>
        <v>theater/</v>
      </c>
      <c r="U4041" t="str">
        <f t="shared" si="572"/>
        <v>plays</v>
      </c>
      <c r="V4041">
        <f t="shared" si="573"/>
        <v>8</v>
      </c>
      <c r="W4041">
        <f t="shared" si="574"/>
        <v>13</v>
      </c>
    </row>
    <row r="4042" spans="1:23" ht="45" x14ac:dyDescent="0.25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f t="shared" si="575"/>
        <v>42202.916666666664</v>
      </c>
      <c r="K4042">
        <v>1432100004</v>
      </c>
      <c r="L4042" s="14">
        <f t="shared" si="567"/>
        <v>42144.023194444446</v>
      </c>
      <c r="M4042" s="13">
        <f t="shared" si="568"/>
        <v>2015</v>
      </c>
      <c r="N4042" t="b">
        <v>0</v>
      </c>
      <c r="O4042">
        <v>2</v>
      </c>
      <c r="P4042" t="b">
        <v>0</v>
      </c>
      <c r="Q4042" t="s">
        <v>8270</v>
      </c>
      <c r="R4042" s="6">
        <f t="shared" si="569"/>
        <v>-0.6875</v>
      </c>
      <c r="S4042" s="10">
        <f t="shared" si="570"/>
        <v>1250</v>
      </c>
      <c r="T4042" t="str">
        <f t="shared" si="571"/>
        <v>theater/</v>
      </c>
      <c r="U4042" t="str">
        <f t="shared" si="572"/>
        <v>plays</v>
      </c>
      <c r="V4042">
        <f t="shared" si="573"/>
        <v>8</v>
      </c>
      <c r="W4042">
        <f t="shared" si="574"/>
        <v>13</v>
      </c>
    </row>
    <row r="4043" spans="1:23" ht="30" x14ac:dyDescent="0.25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f t="shared" si="575"/>
        <v>42619.265671296293</v>
      </c>
      <c r="K4043">
        <v>1467976954</v>
      </c>
      <c r="L4043" s="14">
        <f t="shared" si="567"/>
        <v>42559.265671296293</v>
      </c>
      <c r="M4043" s="13">
        <f t="shared" si="568"/>
        <v>2016</v>
      </c>
      <c r="N4043" t="b">
        <v>0</v>
      </c>
      <c r="O4043">
        <v>2</v>
      </c>
      <c r="P4043" t="b">
        <v>0</v>
      </c>
      <c r="Q4043" t="s">
        <v>8270</v>
      </c>
      <c r="R4043" s="6">
        <f t="shared" si="569"/>
        <v>-0.99580000000000002</v>
      </c>
      <c r="S4043" s="10">
        <f t="shared" si="570"/>
        <v>10.5</v>
      </c>
      <c r="T4043" t="str">
        <f t="shared" si="571"/>
        <v>theater/</v>
      </c>
      <c r="U4043" t="str">
        <f t="shared" si="572"/>
        <v>plays</v>
      </c>
      <c r="V4043">
        <f t="shared" si="573"/>
        <v>8</v>
      </c>
      <c r="W4043">
        <f t="shared" si="574"/>
        <v>13</v>
      </c>
    </row>
    <row r="4044" spans="1:23" ht="45" x14ac:dyDescent="0.25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f t="shared" si="575"/>
        <v>42024.594444444439</v>
      </c>
      <c r="K4044">
        <v>1419213664</v>
      </c>
      <c r="L4044" s="14">
        <f t="shared" si="567"/>
        <v>41994.875740740739</v>
      </c>
      <c r="M4044" s="13">
        <f t="shared" si="568"/>
        <v>2014</v>
      </c>
      <c r="N4044" t="b">
        <v>0</v>
      </c>
      <c r="O4044">
        <v>3</v>
      </c>
      <c r="P4044" t="b">
        <v>0</v>
      </c>
      <c r="Q4044" t="s">
        <v>8270</v>
      </c>
      <c r="R4044" s="6">
        <f t="shared" si="569"/>
        <v>-0.99790000000000001</v>
      </c>
      <c r="S4044" s="10">
        <f t="shared" si="570"/>
        <v>7</v>
      </c>
      <c r="T4044" t="str">
        <f t="shared" si="571"/>
        <v>theater/</v>
      </c>
      <c r="U4044" t="str">
        <f t="shared" si="572"/>
        <v>plays</v>
      </c>
      <c r="V4044">
        <f t="shared" si="573"/>
        <v>8</v>
      </c>
      <c r="W4044">
        <f t="shared" si="574"/>
        <v>13</v>
      </c>
    </row>
    <row r="4045" spans="1:23" ht="45" x14ac:dyDescent="0.25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f t="shared" si="575"/>
        <v>41963.749131944445</v>
      </c>
      <c r="K4045">
        <v>1415228325</v>
      </c>
      <c r="L4045" s="14">
        <f t="shared" si="567"/>
        <v>41948.749131944445</v>
      </c>
      <c r="M4045" s="13">
        <f t="shared" si="568"/>
        <v>2014</v>
      </c>
      <c r="N4045" t="b">
        <v>0</v>
      </c>
      <c r="O4045">
        <v>0</v>
      </c>
      <c r="P4045" t="b">
        <v>0</v>
      </c>
      <c r="Q4045" t="s">
        <v>8270</v>
      </c>
      <c r="R4045" s="6">
        <f t="shared" si="569"/>
        <v>-1</v>
      </c>
      <c r="S4045" s="10" t="e">
        <f t="shared" si="570"/>
        <v>#DIV/0!</v>
      </c>
      <c r="T4045" t="str">
        <f t="shared" si="571"/>
        <v>theater/</v>
      </c>
      <c r="U4045" t="str">
        <f t="shared" si="572"/>
        <v>plays</v>
      </c>
      <c r="V4045">
        <f t="shared" si="573"/>
        <v>8</v>
      </c>
      <c r="W4045">
        <f t="shared" si="574"/>
        <v>13</v>
      </c>
    </row>
    <row r="4046" spans="1:23" ht="45" x14ac:dyDescent="0.25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f t="shared" si="575"/>
        <v>42103.999999999993</v>
      </c>
      <c r="K4046">
        <v>1426050982</v>
      </c>
      <c r="L4046" s="14">
        <f t="shared" si="567"/>
        <v>42074.011365740742</v>
      </c>
      <c r="M4046" s="13">
        <f t="shared" si="568"/>
        <v>2015</v>
      </c>
      <c r="N4046" t="b">
        <v>0</v>
      </c>
      <c r="O4046">
        <v>4</v>
      </c>
      <c r="P4046" t="b">
        <v>0</v>
      </c>
      <c r="Q4046" t="s">
        <v>8270</v>
      </c>
      <c r="R4046" s="6">
        <f t="shared" si="569"/>
        <v>-0.625</v>
      </c>
      <c r="S4046" s="10">
        <f t="shared" si="570"/>
        <v>56.25</v>
      </c>
      <c r="T4046" t="str">
        <f t="shared" si="571"/>
        <v>theater/</v>
      </c>
      <c r="U4046" t="str">
        <f t="shared" si="572"/>
        <v>plays</v>
      </c>
      <c r="V4046">
        <f t="shared" si="573"/>
        <v>8</v>
      </c>
      <c r="W4046">
        <f t="shared" si="574"/>
        <v>13</v>
      </c>
    </row>
    <row r="4047" spans="1:23" ht="45" x14ac:dyDescent="0.25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f t="shared" si="575"/>
        <v>41871.992928240739</v>
      </c>
      <c r="K4047">
        <v>1406004589</v>
      </c>
      <c r="L4047" s="14">
        <f t="shared" si="567"/>
        <v>41841.992928240739</v>
      </c>
      <c r="M4047" s="13">
        <f t="shared" si="568"/>
        <v>2014</v>
      </c>
      <c r="N4047" t="b">
        <v>0</v>
      </c>
      <c r="O4047">
        <v>1</v>
      </c>
      <c r="P4047" t="b">
        <v>0</v>
      </c>
      <c r="Q4047" t="s">
        <v>8270</v>
      </c>
      <c r="R4047" s="6">
        <f t="shared" si="569"/>
        <v>-0.99980000000000002</v>
      </c>
      <c r="S4047" s="10">
        <f t="shared" si="570"/>
        <v>1</v>
      </c>
      <c r="T4047" t="str">
        <f t="shared" si="571"/>
        <v>theater/</v>
      </c>
      <c r="U4047" t="str">
        <f t="shared" si="572"/>
        <v>plays</v>
      </c>
      <c r="V4047">
        <f t="shared" si="573"/>
        <v>8</v>
      </c>
      <c r="W4047">
        <f t="shared" si="574"/>
        <v>13</v>
      </c>
    </row>
    <row r="4048" spans="1:23" ht="45" x14ac:dyDescent="0.25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f t="shared" si="575"/>
        <v>41934.442245370366</v>
      </c>
      <c r="K4048">
        <v>1411400210</v>
      </c>
      <c r="L4048" s="14">
        <f t="shared" si="567"/>
        <v>41904.442245370366</v>
      </c>
      <c r="M4048" s="13">
        <f t="shared" si="568"/>
        <v>2014</v>
      </c>
      <c r="N4048" t="b">
        <v>0</v>
      </c>
      <c r="O4048">
        <v>12</v>
      </c>
      <c r="P4048" t="b">
        <v>0</v>
      </c>
      <c r="Q4048" t="s">
        <v>8270</v>
      </c>
      <c r="R4048" s="6">
        <f t="shared" si="569"/>
        <v>-0.91785714285714282</v>
      </c>
      <c r="S4048" s="10">
        <f t="shared" si="570"/>
        <v>38.333333333333336</v>
      </c>
      <c r="T4048" t="str">
        <f t="shared" si="571"/>
        <v>theater/</v>
      </c>
      <c r="U4048" t="str">
        <f t="shared" si="572"/>
        <v>plays</v>
      </c>
      <c r="V4048">
        <f t="shared" si="573"/>
        <v>8</v>
      </c>
      <c r="W4048">
        <f t="shared" si="574"/>
        <v>13</v>
      </c>
    </row>
    <row r="4049" spans="1:23" ht="45" x14ac:dyDescent="0.25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f t="shared" si="575"/>
        <v>42014.833333333336</v>
      </c>
      <c r="K4049">
        <v>1418862743</v>
      </c>
      <c r="L4049" s="14">
        <f t="shared" si="567"/>
        <v>41990.814155092587</v>
      </c>
      <c r="M4049" s="13">
        <f t="shared" si="568"/>
        <v>2014</v>
      </c>
      <c r="N4049" t="b">
        <v>0</v>
      </c>
      <c r="O4049">
        <v>4</v>
      </c>
      <c r="P4049" t="b">
        <v>0</v>
      </c>
      <c r="Q4049" t="s">
        <v>8270</v>
      </c>
      <c r="R4049" s="6">
        <f t="shared" si="569"/>
        <v>-0.97799999999999998</v>
      </c>
      <c r="S4049" s="10">
        <f t="shared" si="570"/>
        <v>27.5</v>
      </c>
      <c r="T4049" t="str">
        <f t="shared" si="571"/>
        <v>theater/</v>
      </c>
      <c r="U4049" t="str">
        <f t="shared" si="572"/>
        <v>plays</v>
      </c>
      <c r="V4049">
        <f t="shared" si="573"/>
        <v>8</v>
      </c>
      <c r="W4049">
        <f t="shared" si="574"/>
        <v>13</v>
      </c>
    </row>
    <row r="4050" spans="1:23" ht="45" x14ac:dyDescent="0.25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f t="shared" si="575"/>
        <v>42471.259108796294</v>
      </c>
      <c r="K4050">
        <v>1457352787</v>
      </c>
      <c r="L4050" s="14">
        <f t="shared" si="567"/>
        <v>42436.300775462958</v>
      </c>
      <c r="M4050" s="13">
        <f t="shared" si="568"/>
        <v>2016</v>
      </c>
      <c r="N4050" t="b">
        <v>0</v>
      </c>
      <c r="O4050">
        <v>91</v>
      </c>
      <c r="P4050" t="b">
        <v>0</v>
      </c>
      <c r="Q4050" t="s">
        <v>8270</v>
      </c>
      <c r="R4050" s="6">
        <f t="shared" si="569"/>
        <v>-0.82347058823529407</v>
      </c>
      <c r="S4050" s="10">
        <f t="shared" si="570"/>
        <v>32.978021978021978</v>
      </c>
      <c r="T4050" t="str">
        <f t="shared" si="571"/>
        <v>theater/</v>
      </c>
      <c r="U4050" t="str">
        <f t="shared" si="572"/>
        <v>plays</v>
      </c>
      <c r="V4050">
        <f t="shared" si="573"/>
        <v>8</v>
      </c>
      <c r="W4050">
        <f t="shared" si="574"/>
        <v>13</v>
      </c>
    </row>
    <row r="4051" spans="1:23" ht="45" x14ac:dyDescent="0.25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f t="shared" si="575"/>
        <v>42199.750173611108</v>
      </c>
      <c r="K4051">
        <v>1434322815</v>
      </c>
      <c r="L4051" s="14">
        <f t="shared" si="567"/>
        <v>42169.750173611108</v>
      </c>
      <c r="M4051" s="13">
        <f t="shared" si="568"/>
        <v>2015</v>
      </c>
      <c r="N4051" t="b">
        <v>0</v>
      </c>
      <c r="O4051">
        <v>1</v>
      </c>
      <c r="P4051" t="b">
        <v>0</v>
      </c>
      <c r="Q4051" t="s">
        <v>8270</v>
      </c>
      <c r="R4051" s="6">
        <f t="shared" si="569"/>
        <v>-0.99919999999999998</v>
      </c>
      <c r="S4051" s="10">
        <f t="shared" si="570"/>
        <v>16</v>
      </c>
      <c r="T4051" t="str">
        <f t="shared" si="571"/>
        <v>theater/</v>
      </c>
      <c r="U4051" t="str">
        <f t="shared" si="572"/>
        <v>plays</v>
      </c>
      <c r="V4051">
        <f t="shared" si="573"/>
        <v>8</v>
      </c>
      <c r="W4051">
        <f t="shared" si="574"/>
        <v>13</v>
      </c>
    </row>
    <row r="4052" spans="1:23" ht="45" x14ac:dyDescent="0.25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f t="shared" si="575"/>
        <v>41935.428136574068</v>
      </c>
      <c r="K4052">
        <v>1411485391</v>
      </c>
      <c r="L4052" s="14">
        <f t="shared" si="567"/>
        <v>41905.428136574068</v>
      </c>
      <c r="M4052" s="13">
        <f t="shared" si="568"/>
        <v>2014</v>
      </c>
      <c r="N4052" t="b">
        <v>0</v>
      </c>
      <c r="O4052">
        <v>1</v>
      </c>
      <c r="P4052" t="b">
        <v>0</v>
      </c>
      <c r="Q4052" t="s">
        <v>8270</v>
      </c>
      <c r="R4052" s="6">
        <f t="shared" si="569"/>
        <v>-0.9993333333333333</v>
      </c>
      <c r="S4052" s="10">
        <f t="shared" si="570"/>
        <v>1</v>
      </c>
      <c r="T4052" t="str">
        <f t="shared" si="571"/>
        <v>theater/</v>
      </c>
      <c r="U4052" t="str">
        <f t="shared" si="572"/>
        <v>plays</v>
      </c>
      <c r="V4052">
        <f t="shared" si="573"/>
        <v>8</v>
      </c>
      <c r="W4052">
        <f t="shared" si="574"/>
        <v>13</v>
      </c>
    </row>
    <row r="4053" spans="1:23" ht="45" x14ac:dyDescent="0.25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f t="shared" si="575"/>
        <v>41768.078472222223</v>
      </c>
      <c r="K4053">
        <v>1399058797</v>
      </c>
      <c r="L4053" s="14">
        <f t="shared" si="567"/>
        <v>41761.601817129624</v>
      </c>
      <c r="M4053" s="13">
        <f t="shared" si="568"/>
        <v>2014</v>
      </c>
      <c r="N4053" t="b">
        <v>0</v>
      </c>
      <c r="O4053">
        <v>0</v>
      </c>
      <c r="P4053" t="b">
        <v>0</v>
      </c>
      <c r="Q4053" t="s">
        <v>8270</v>
      </c>
      <c r="R4053" s="6">
        <f t="shared" si="569"/>
        <v>-1</v>
      </c>
      <c r="S4053" s="10" t="e">
        <f t="shared" si="570"/>
        <v>#DIV/0!</v>
      </c>
      <c r="T4053" t="str">
        <f t="shared" si="571"/>
        <v>theater/</v>
      </c>
      <c r="U4053" t="str">
        <f t="shared" si="572"/>
        <v>plays</v>
      </c>
      <c r="V4053">
        <f t="shared" si="573"/>
        <v>8</v>
      </c>
      <c r="W4053">
        <f t="shared" si="574"/>
        <v>13</v>
      </c>
    </row>
    <row r="4054" spans="1:23" ht="60" x14ac:dyDescent="0.25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f t="shared" si="575"/>
        <v>41925.670324074068</v>
      </c>
      <c r="K4054">
        <v>1408050316</v>
      </c>
      <c r="L4054" s="14">
        <f t="shared" si="567"/>
        <v>41865.670324074068</v>
      </c>
      <c r="M4054" s="13">
        <f t="shared" si="568"/>
        <v>2014</v>
      </c>
      <c r="N4054" t="b">
        <v>0</v>
      </c>
      <c r="O4054">
        <v>13</v>
      </c>
      <c r="P4054" t="b">
        <v>0</v>
      </c>
      <c r="Q4054" t="s">
        <v>8270</v>
      </c>
      <c r="R4054" s="6">
        <f t="shared" si="569"/>
        <v>-0.6246666666666667</v>
      </c>
      <c r="S4054" s="10">
        <f t="shared" si="570"/>
        <v>86.615384615384613</v>
      </c>
      <c r="T4054" t="str">
        <f t="shared" si="571"/>
        <v>theater/</v>
      </c>
      <c r="U4054" t="str">
        <f t="shared" si="572"/>
        <v>plays</v>
      </c>
      <c r="V4054">
        <f t="shared" si="573"/>
        <v>8</v>
      </c>
      <c r="W4054">
        <f t="shared" si="574"/>
        <v>13</v>
      </c>
    </row>
    <row r="4055" spans="1:23" ht="45" x14ac:dyDescent="0.25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f t="shared" si="575"/>
        <v>41958.624999999993</v>
      </c>
      <c r="K4055">
        <v>1413477228</v>
      </c>
      <c r="L4055" s="14">
        <f t="shared" si="567"/>
        <v>41928.481805555552</v>
      </c>
      <c r="M4055" s="13">
        <f t="shared" si="568"/>
        <v>2014</v>
      </c>
      <c r="N4055" t="b">
        <v>0</v>
      </c>
      <c r="O4055">
        <v>2</v>
      </c>
      <c r="P4055" t="b">
        <v>0</v>
      </c>
      <c r="Q4055" t="s">
        <v>8270</v>
      </c>
      <c r="R4055" s="6">
        <f t="shared" si="569"/>
        <v>-0.78</v>
      </c>
      <c r="S4055" s="10">
        <f t="shared" si="570"/>
        <v>55</v>
      </c>
      <c r="T4055" t="str">
        <f t="shared" si="571"/>
        <v>theater/</v>
      </c>
      <c r="U4055" t="str">
        <f t="shared" si="572"/>
        <v>plays</v>
      </c>
      <c r="V4055">
        <f t="shared" si="573"/>
        <v>8</v>
      </c>
      <c r="W4055">
        <f t="shared" si="574"/>
        <v>13</v>
      </c>
    </row>
    <row r="4056" spans="1:23" ht="45" x14ac:dyDescent="0.25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f t="shared" si="575"/>
        <v>42643.958333333336</v>
      </c>
      <c r="K4056">
        <v>1472674285</v>
      </c>
      <c r="L4056" s="14">
        <f t="shared" si="567"/>
        <v>42613.632928240739</v>
      </c>
      <c r="M4056" s="13">
        <f t="shared" si="568"/>
        <v>2016</v>
      </c>
      <c r="N4056" t="b">
        <v>0</v>
      </c>
      <c r="O4056">
        <v>0</v>
      </c>
      <c r="P4056" t="b">
        <v>0</v>
      </c>
      <c r="Q4056" t="s">
        <v>8270</v>
      </c>
      <c r="R4056" s="6">
        <f t="shared" si="569"/>
        <v>-1</v>
      </c>
      <c r="S4056" s="10" t="e">
        <f t="shared" si="570"/>
        <v>#DIV/0!</v>
      </c>
      <c r="T4056" t="str">
        <f t="shared" si="571"/>
        <v>theater/</v>
      </c>
      <c r="U4056" t="str">
        <f t="shared" si="572"/>
        <v>plays</v>
      </c>
      <c r="V4056">
        <f t="shared" si="573"/>
        <v>8</v>
      </c>
      <c r="W4056">
        <f t="shared" si="574"/>
        <v>13</v>
      </c>
    </row>
    <row r="4057" spans="1:23" ht="45" x14ac:dyDescent="0.25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f t="shared" si="575"/>
        <v>41809.44017361111</v>
      </c>
      <c r="K4057">
        <v>1400600031</v>
      </c>
      <c r="L4057" s="14">
        <f t="shared" si="567"/>
        <v>41779.44017361111</v>
      </c>
      <c r="M4057" s="13">
        <f t="shared" si="568"/>
        <v>2014</v>
      </c>
      <c r="N4057" t="b">
        <v>0</v>
      </c>
      <c r="O4057">
        <v>21</v>
      </c>
      <c r="P4057" t="b">
        <v>0</v>
      </c>
      <c r="Q4057" t="s">
        <v>8270</v>
      </c>
      <c r="R4057" s="6">
        <f t="shared" si="569"/>
        <v>-0.82379999999999998</v>
      </c>
      <c r="S4057" s="10">
        <f t="shared" si="570"/>
        <v>41.952380952380949</v>
      </c>
      <c r="T4057" t="str">
        <f t="shared" si="571"/>
        <v>theater/</v>
      </c>
      <c r="U4057" t="str">
        <f t="shared" si="572"/>
        <v>plays</v>
      </c>
      <c r="V4057">
        <f t="shared" si="573"/>
        <v>8</v>
      </c>
      <c r="W4057">
        <f t="shared" si="574"/>
        <v>13</v>
      </c>
    </row>
    <row r="4058" spans="1:23" ht="45" x14ac:dyDescent="0.25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f t="shared" si="575"/>
        <v>42554.624305555553</v>
      </c>
      <c r="K4058">
        <v>1465856639</v>
      </c>
      <c r="L4058" s="14">
        <f t="shared" si="567"/>
        <v>42534.724988425922</v>
      </c>
      <c r="M4058" s="13">
        <f t="shared" si="568"/>
        <v>2016</v>
      </c>
      <c r="N4058" t="b">
        <v>0</v>
      </c>
      <c r="O4058">
        <v>9</v>
      </c>
      <c r="P4058" t="b">
        <v>0</v>
      </c>
      <c r="Q4058" t="s">
        <v>8270</v>
      </c>
      <c r="R4058" s="6">
        <f t="shared" si="569"/>
        <v>-0.47</v>
      </c>
      <c r="S4058" s="10">
        <f t="shared" si="570"/>
        <v>88.333333333333329</v>
      </c>
      <c r="T4058" t="str">
        <f t="shared" si="571"/>
        <v>theater/</v>
      </c>
      <c r="U4058" t="str">
        <f t="shared" si="572"/>
        <v>plays</v>
      </c>
      <c r="V4058">
        <f t="shared" si="573"/>
        <v>8</v>
      </c>
      <c r="W4058">
        <f t="shared" si="574"/>
        <v>13</v>
      </c>
    </row>
    <row r="4059" spans="1:23" ht="45" x14ac:dyDescent="0.25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f t="shared" si="575"/>
        <v>42333.749999999993</v>
      </c>
      <c r="K4059">
        <v>1446506080</v>
      </c>
      <c r="L4059" s="14">
        <f t="shared" si="567"/>
        <v>42310.760185185187</v>
      </c>
      <c r="M4059" s="13">
        <f t="shared" si="568"/>
        <v>2015</v>
      </c>
      <c r="N4059" t="b">
        <v>0</v>
      </c>
      <c r="O4059">
        <v>6</v>
      </c>
      <c r="P4059" t="b">
        <v>0</v>
      </c>
      <c r="Q4059" t="s">
        <v>8270</v>
      </c>
      <c r="R4059" s="6">
        <f t="shared" si="569"/>
        <v>-0.77857142857142858</v>
      </c>
      <c r="S4059" s="10">
        <f t="shared" si="570"/>
        <v>129.16666666666666</v>
      </c>
      <c r="T4059" t="str">
        <f t="shared" si="571"/>
        <v>theater/</v>
      </c>
      <c r="U4059" t="str">
        <f t="shared" si="572"/>
        <v>plays</v>
      </c>
      <c r="V4059">
        <f t="shared" si="573"/>
        <v>8</v>
      </c>
      <c r="W4059">
        <f t="shared" si="574"/>
        <v>13</v>
      </c>
    </row>
    <row r="4060" spans="1:23" ht="45" x14ac:dyDescent="0.25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f t="shared" si="575"/>
        <v>42460.957638888889</v>
      </c>
      <c r="K4060">
        <v>1458178044</v>
      </c>
      <c r="L4060" s="14">
        <f t="shared" si="567"/>
        <v>42445.852361111109</v>
      </c>
      <c r="M4060" s="13">
        <f t="shared" si="568"/>
        <v>2016</v>
      </c>
      <c r="N4060" t="b">
        <v>0</v>
      </c>
      <c r="O4060">
        <v>4</v>
      </c>
      <c r="P4060" t="b">
        <v>0</v>
      </c>
      <c r="Q4060" t="s">
        <v>8270</v>
      </c>
      <c r="R4060" s="6">
        <f t="shared" si="569"/>
        <v>-0.97466666666666668</v>
      </c>
      <c r="S4060" s="10">
        <f t="shared" si="570"/>
        <v>23.75</v>
      </c>
      <c r="T4060" t="str">
        <f t="shared" si="571"/>
        <v>theater/</v>
      </c>
      <c r="U4060" t="str">
        <f t="shared" si="572"/>
        <v>plays</v>
      </c>
      <c r="V4060">
        <f t="shared" si="573"/>
        <v>8</v>
      </c>
      <c r="W4060">
        <f t="shared" si="574"/>
        <v>13</v>
      </c>
    </row>
    <row r="4061" spans="1:23" ht="45" x14ac:dyDescent="0.25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f t="shared" si="575"/>
        <v>41897.916666666664</v>
      </c>
      <c r="K4061">
        <v>1408116152</v>
      </c>
      <c r="L4061" s="14">
        <f t="shared" si="567"/>
        <v>41866.432314814811</v>
      </c>
      <c r="M4061" s="13">
        <f t="shared" si="568"/>
        <v>2014</v>
      </c>
      <c r="N4061" t="b">
        <v>0</v>
      </c>
      <c r="O4061">
        <v>7</v>
      </c>
      <c r="P4061" t="b">
        <v>0</v>
      </c>
      <c r="Q4061" t="s">
        <v>8270</v>
      </c>
      <c r="R4061" s="6">
        <f t="shared" si="569"/>
        <v>-0.97499999999999998</v>
      </c>
      <c r="S4061" s="10">
        <f t="shared" si="570"/>
        <v>35.714285714285715</v>
      </c>
      <c r="T4061" t="str">
        <f t="shared" si="571"/>
        <v>theater/</v>
      </c>
      <c r="U4061" t="str">
        <f t="shared" si="572"/>
        <v>plays</v>
      </c>
      <c r="V4061">
        <f t="shared" si="573"/>
        <v>8</v>
      </c>
      <c r="W4061">
        <f t="shared" si="574"/>
        <v>13</v>
      </c>
    </row>
    <row r="4062" spans="1:23" ht="45" x14ac:dyDescent="0.25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f t="shared" si="575"/>
        <v>41813.458333333328</v>
      </c>
      <c r="K4062">
        <v>1400604056</v>
      </c>
      <c r="L4062" s="14">
        <f t="shared" si="567"/>
        <v>41779.486759259256</v>
      </c>
      <c r="M4062" s="13">
        <f t="shared" si="568"/>
        <v>2014</v>
      </c>
      <c r="N4062" t="b">
        <v>0</v>
      </c>
      <c r="O4062">
        <v>5</v>
      </c>
      <c r="P4062" t="b">
        <v>0</v>
      </c>
      <c r="Q4062" t="s">
        <v>8270</v>
      </c>
      <c r="R4062" s="6">
        <f t="shared" si="569"/>
        <v>-0.97150000000000003</v>
      </c>
      <c r="S4062" s="10">
        <f t="shared" si="570"/>
        <v>57</v>
      </c>
      <c r="T4062" t="str">
        <f t="shared" si="571"/>
        <v>theater/</v>
      </c>
      <c r="U4062" t="str">
        <f t="shared" si="572"/>
        <v>plays</v>
      </c>
      <c r="V4062">
        <f t="shared" si="573"/>
        <v>8</v>
      </c>
      <c r="W4062">
        <f t="shared" si="574"/>
        <v>13</v>
      </c>
    </row>
    <row r="4063" spans="1:23" ht="30" x14ac:dyDescent="0.25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f t="shared" si="575"/>
        <v>42480.891469907401</v>
      </c>
      <c r="K4063">
        <v>1456025023</v>
      </c>
      <c r="L4063" s="14">
        <f t="shared" si="567"/>
        <v>42420.933136574073</v>
      </c>
      <c r="M4063" s="13">
        <f t="shared" si="568"/>
        <v>2016</v>
      </c>
      <c r="N4063" t="b">
        <v>0</v>
      </c>
      <c r="O4063">
        <v>0</v>
      </c>
      <c r="P4063" t="b">
        <v>0</v>
      </c>
      <c r="Q4063" t="s">
        <v>8270</v>
      </c>
      <c r="R4063" s="6">
        <f t="shared" si="569"/>
        <v>-1</v>
      </c>
      <c r="S4063" s="10" t="e">
        <f t="shared" si="570"/>
        <v>#DIV/0!</v>
      </c>
      <c r="T4063" t="str">
        <f t="shared" si="571"/>
        <v>theater/</v>
      </c>
      <c r="U4063" t="str">
        <f t="shared" si="572"/>
        <v>plays</v>
      </c>
      <c r="V4063">
        <f t="shared" si="573"/>
        <v>8</v>
      </c>
      <c r="W4063">
        <f t="shared" si="574"/>
        <v>13</v>
      </c>
    </row>
    <row r="4064" spans="1:23" ht="45" x14ac:dyDescent="0.25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f t="shared" si="575"/>
        <v>42553.530879629623</v>
      </c>
      <c r="K4064">
        <v>1464889468</v>
      </c>
      <c r="L4064" s="14">
        <f t="shared" si="567"/>
        <v>42523.530879629623</v>
      </c>
      <c r="M4064" s="13">
        <f t="shared" si="568"/>
        <v>2016</v>
      </c>
      <c r="N4064" t="b">
        <v>0</v>
      </c>
      <c r="O4064">
        <v>3</v>
      </c>
      <c r="P4064" t="b">
        <v>0</v>
      </c>
      <c r="Q4064" t="s">
        <v>8270</v>
      </c>
      <c r="R4064" s="6">
        <f t="shared" si="569"/>
        <v>-0.97550000000000003</v>
      </c>
      <c r="S4064" s="10">
        <f t="shared" si="570"/>
        <v>163.33333333333334</v>
      </c>
      <c r="T4064" t="str">
        <f t="shared" si="571"/>
        <v>theater/</v>
      </c>
      <c r="U4064" t="str">
        <f t="shared" si="572"/>
        <v>plays</v>
      </c>
      <c r="V4064">
        <f t="shared" si="573"/>
        <v>8</v>
      </c>
      <c r="W4064">
        <f t="shared" si="574"/>
        <v>13</v>
      </c>
    </row>
    <row r="4065" spans="1:23" ht="45" x14ac:dyDescent="0.25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f t="shared" si="575"/>
        <v>41817.473194444443</v>
      </c>
      <c r="K4065">
        <v>1401294084</v>
      </c>
      <c r="L4065" s="14">
        <f t="shared" si="567"/>
        <v>41787.473194444443</v>
      </c>
      <c r="M4065" s="13">
        <f t="shared" si="568"/>
        <v>2014</v>
      </c>
      <c r="N4065" t="b">
        <v>0</v>
      </c>
      <c r="O4065">
        <v>9</v>
      </c>
      <c r="P4065" t="b">
        <v>0</v>
      </c>
      <c r="Q4065" t="s">
        <v>8270</v>
      </c>
      <c r="R4065" s="6">
        <f t="shared" si="569"/>
        <v>-0.98578947368421055</v>
      </c>
      <c r="S4065" s="10">
        <f t="shared" si="570"/>
        <v>15</v>
      </c>
      <c r="T4065" t="str">
        <f t="shared" si="571"/>
        <v>theater/</v>
      </c>
      <c r="U4065" t="str">
        <f t="shared" si="572"/>
        <v>plays</v>
      </c>
      <c r="V4065">
        <f t="shared" si="573"/>
        <v>8</v>
      </c>
      <c r="W4065">
        <f t="shared" si="574"/>
        <v>13</v>
      </c>
    </row>
    <row r="4066" spans="1:23" ht="45" x14ac:dyDescent="0.25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f t="shared" si="575"/>
        <v>42123.379930555551</v>
      </c>
      <c r="K4066">
        <v>1427724426</v>
      </c>
      <c r="L4066" s="14">
        <f t="shared" si="567"/>
        <v>42093.379930555551</v>
      </c>
      <c r="M4066" s="13">
        <f t="shared" si="568"/>
        <v>2015</v>
      </c>
      <c r="N4066" t="b">
        <v>0</v>
      </c>
      <c r="O4066">
        <v>6</v>
      </c>
      <c r="P4066" t="b">
        <v>0</v>
      </c>
      <c r="Q4066" t="s">
        <v>8270</v>
      </c>
      <c r="R4066" s="6">
        <f t="shared" si="569"/>
        <v>-0.8075</v>
      </c>
      <c r="S4066" s="10">
        <f t="shared" si="570"/>
        <v>64.166666666666671</v>
      </c>
      <c r="T4066" t="str">
        <f t="shared" si="571"/>
        <v>theater/</v>
      </c>
      <c r="U4066" t="str">
        <f t="shared" si="572"/>
        <v>plays</v>
      </c>
      <c r="V4066">
        <f t="shared" si="573"/>
        <v>8</v>
      </c>
      <c r="W4066">
        <f t="shared" si="574"/>
        <v>13</v>
      </c>
    </row>
    <row r="4067" spans="1:23" ht="30" x14ac:dyDescent="0.25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f t="shared" si="575"/>
        <v>41863.74318287037</v>
      </c>
      <c r="K4067">
        <v>1405291811</v>
      </c>
      <c r="L4067" s="14">
        <f t="shared" si="567"/>
        <v>41833.74318287037</v>
      </c>
      <c r="M4067" s="13">
        <f t="shared" si="568"/>
        <v>2014</v>
      </c>
      <c r="N4067" t="b">
        <v>0</v>
      </c>
      <c r="O4067">
        <v>4</v>
      </c>
      <c r="P4067" t="b">
        <v>0</v>
      </c>
      <c r="Q4067" t="s">
        <v>8270</v>
      </c>
      <c r="R4067" s="6">
        <f t="shared" si="569"/>
        <v>-0.99324999999999997</v>
      </c>
      <c r="S4067" s="10">
        <f t="shared" si="570"/>
        <v>6.75</v>
      </c>
      <c r="T4067" t="str">
        <f t="shared" si="571"/>
        <v>theater/</v>
      </c>
      <c r="U4067" t="str">
        <f t="shared" si="572"/>
        <v>plays</v>
      </c>
      <c r="V4067">
        <f t="shared" si="573"/>
        <v>8</v>
      </c>
      <c r="W4067">
        <f t="shared" si="574"/>
        <v>13</v>
      </c>
    </row>
    <row r="4068" spans="1:23" ht="45" x14ac:dyDescent="0.25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f t="shared" si="575"/>
        <v>42508.830879629626</v>
      </c>
      <c r="K4068">
        <v>1461027388</v>
      </c>
      <c r="L4068" s="14">
        <f t="shared" si="567"/>
        <v>42478.830879629626</v>
      </c>
      <c r="M4068" s="13">
        <f t="shared" si="568"/>
        <v>2016</v>
      </c>
      <c r="N4068" t="b">
        <v>0</v>
      </c>
      <c r="O4068">
        <v>1</v>
      </c>
      <c r="P4068" t="b">
        <v>0</v>
      </c>
      <c r="Q4068" t="s">
        <v>8270</v>
      </c>
      <c r="R4068" s="6">
        <f t="shared" si="569"/>
        <v>-0.99833333333333329</v>
      </c>
      <c r="S4068" s="10">
        <f t="shared" si="570"/>
        <v>25</v>
      </c>
      <c r="T4068" t="str">
        <f t="shared" si="571"/>
        <v>theater/</v>
      </c>
      <c r="U4068" t="str">
        <f t="shared" si="572"/>
        <v>plays</v>
      </c>
      <c r="V4068">
        <f t="shared" si="573"/>
        <v>8</v>
      </c>
      <c r="W4068">
        <f t="shared" si="574"/>
        <v>13</v>
      </c>
    </row>
    <row r="4069" spans="1:23" ht="45" x14ac:dyDescent="0.25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f t="shared" si="575"/>
        <v>42274.909143518518</v>
      </c>
      <c r="K4069">
        <v>1439952550</v>
      </c>
      <c r="L4069" s="14">
        <f t="shared" si="567"/>
        <v>42234.909143518518</v>
      </c>
      <c r="M4069" s="13">
        <f t="shared" si="568"/>
        <v>2015</v>
      </c>
      <c r="N4069" t="b">
        <v>0</v>
      </c>
      <c r="O4069">
        <v>17</v>
      </c>
      <c r="P4069" t="b">
        <v>0</v>
      </c>
      <c r="Q4069" t="s">
        <v>8270</v>
      </c>
      <c r="R4069" s="6">
        <f t="shared" si="569"/>
        <v>-0.39100000000000001</v>
      </c>
      <c r="S4069" s="10">
        <f t="shared" si="570"/>
        <v>179.11764705882354</v>
      </c>
      <c r="T4069" t="str">
        <f t="shared" si="571"/>
        <v>theater/</v>
      </c>
      <c r="U4069" t="str">
        <f t="shared" si="572"/>
        <v>plays</v>
      </c>
      <c r="V4069">
        <f t="shared" si="573"/>
        <v>8</v>
      </c>
      <c r="W4069">
        <f t="shared" si="574"/>
        <v>13</v>
      </c>
    </row>
    <row r="4070" spans="1:23" ht="30" x14ac:dyDescent="0.25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f t="shared" si="575"/>
        <v>42748.753472222219</v>
      </c>
      <c r="K4070">
        <v>1481756855</v>
      </c>
      <c r="L4070" s="14">
        <f t="shared" si="567"/>
        <v>42718.755266203698</v>
      </c>
      <c r="M4070" s="13">
        <f t="shared" si="568"/>
        <v>2016</v>
      </c>
      <c r="N4070" t="b">
        <v>0</v>
      </c>
      <c r="O4070">
        <v>1</v>
      </c>
      <c r="P4070" t="b">
        <v>0</v>
      </c>
      <c r="Q4070" t="s">
        <v>8270</v>
      </c>
      <c r="R4070" s="6">
        <f t="shared" si="569"/>
        <v>-0.9900000000000001</v>
      </c>
      <c r="S4070" s="10">
        <f t="shared" si="570"/>
        <v>34.950000000000003</v>
      </c>
      <c r="T4070" t="str">
        <f t="shared" si="571"/>
        <v>theater/</v>
      </c>
      <c r="U4070" t="str">
        <f t="shared" si="572"/>
        <v>plays</v>
      </c>
      <c r="V4070">
        <f t="shared" si="573"/>
        <v>8</v>
      </c>
      <c r="W4070">
        <f t="shared" si="574"/>
        <v>13</v>
      </c>
    </row>
    <row r="4071" spans="1:23" ht="45" x14ac:dyDescent="0.25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f t="shared" si="575"/>
        <v>42063.291666666664</v>
      </c>
      <c r="K4071">
        <v>1421596356</v>
      </c>
      <c r="L4071" s="14">
        <f t="shared" si="567"/>
        <v>42022.453194444439</v>
      </c>
      <c r="M4071" s="13">
        <f t="shared" si="568"/>
        <v>2015</v>
      </c>
      <c r="N4071" t="b">
        <v>0</v>
      </c>
      <c r="O4071">
        <v>13</v>
      </c>
      <c r="P4071" t="b">
        <v>0</v>
      </c>
      <c r="Q4071" t="s">
        <v>8270</v>
      </c>
      <c r="R4071" s="6">
        <f t="shared" si="569"/>
        <v>-0.65600000000000003</v>
      </c>
      <c r="S4071" s="10">
        <f t="shared" si="570"/>
        <v>33.07692307692308</v>
      </c>
      <c r="T4071" t="str">
        <f t="shared" si="571"/>
        <v>theater/</v>
      </c>
      <c r="U4071" t="str">
        <f t="shared" si="572"/>
        <v>plays</v>
      </c>
      <c r="V4071">
        <f t="shared" si="573"/>
        <v>8</v>
      </c>
      <c r="W4071">
        <f t="shared" si="574"/>
        <v>13</v>
      </c>
    </row>
    <row r="4072" spans="1:23" ht="30" x14ac:dyDescent="0.25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f t="shared" si="575"/>
        <v>42063.916666666664</v>
      </c>
      <c r="K4072">
        <v>1422374420</v>
      </c>
      <c r="L4072" s="14">
        <f t="shared" si="567"/>
        <v>42031.458564814813</v>
      </c>
      <c r="M4072" s="13">
        <f t="shared" si="568"/>
        <v>2015</v>
      </c>
      <c r="N4072" t="b">
        <v>0</v>
      </c>
      <c r="O4072">
        <v>6</v>
      </c>
      <c r="P4072" t="b">
        <v>0</v>
      </c>
      <c r="Q4072" t="s">
        <v>8270</v>
      </c>
      <c r="R4072" s="6">
        <f t="shared" si="569"/>
        <v>-0.83499999999999996</v>
      </c>
      <c r="S4072" s="10">
        <f t="shared" si="570"/>
        <v>27.5</v>
      </c>
      <c r="T4072" t="str">
        <f t="shared" si="571"/>
        <v>theater/</v>
      </c>
      <c r="U4072" t="str">
        <f t="shared" si="572"/>
        <v>plays</v>
      </c>
      <c r="V4072">
        <f t="shared" si="573"/>
        <v>8</v>
      </c>
      <c r="W4072">
        <f t="shared" si="574"/>
        <v>13</v>
      </c>
    </row>
    <row r="4073" spans="1:23" ht="45" x14ac:dyDescent="0.25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f t="shared" si="575"/>
        <v>42730.59642361111</v>
      </c>
      <c r="K4073">
        <v>1480187931</v>
      </c>
      <c r="L4073" s="14">
        <f t="shared" si="567"/>
        <v>42700.59642361111</v>
      </c>
      <c r="M4073" s="13">
        <f t="shared" si="568"/>
        <v>2016</v>
      </c>
      <c r="N4073" t="b">
        <v>0</v>
      </c>
      <c r="O4073">
        <v>0</v>
      </c>
      <c r="P4073" t="b">
        <v>0</v>
      </c>
      <c r="Q4073" t="s">
        <v>8270</v>
      </c>
      <c r="R4073" s="6">
        <f t="shared" si="569"/>
        <v>-1</v>
      </c>
      <c r="S4073" s="10" t="e">
        <f t="shared" si="570"/>
        <v>#DIV/0!</v>
      </c>
      <c r="T4073" t="str">
        <f t="shared" si="571"/>
        <v>theater/</v>
      </c>
      <c r="U4073" t="str">
        <f t="shared" si="572"/>
        <v>plays</v>
      </c>
      <c r="V4073">
        <f t="shared" si="573"/>
        <v>8</v>
      </c>
      <c r="W4073">
        <f t="shared" si="574"/>
        <v>13</v>
      </c>
    </row>
    <row r="4074" spans="1:23" ht="45" x14ac:dyDescent="0.25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f t="shared" si="575"/>
        <v>41872.566099537034</v>
      </c>
      <c r="K4074">
        <v>1403462111</v>
      </c>
      <c r="L4074" s="14">
        <f t="shared" si="567"/>
        <v>41812.566099537034</v>
      </c>
      <c r="M4074" s="13">
        <f t="shared" si="568"/>
        <v>2014</v>
      </c>
      <c r="N4074" t="b">
        <v>0</v>
      </c>
      <c r="O4074">
        <v>2</v>
      </c>
      <c r="P4074" t="b">
        <v>0</v>
      </c>
      <c r="Q4074" t="s">
        <v>8270</v>
      </c>
      <c r="R4074" s="6">
        <f t="shared" si="569"/>
        <v>-0.996</v>
      </c>
      <c r="S4074" s="10">
        <f t="shared" si="570"/>
        <v>2</v>
      </c>
      <c r="T4074" t="str">
        <f t="shared" si="571"/>
        <v>theater/</v>
      </c>
      <c r="U4074" t="str">
        <f t="shared" si="572"/>
        <v>plays</v>
      </c>
      <c r="V4074">
        <f t="shared" si="573"/>
        <v>8</v>
      </c>
      <c r="W4074">
        <f t="shared" si="574"/>
        <v>13</v>
      </c>
    </row>
    <row r="4075" spans="1:23" ht="45" x14ac:dyDescent="0.25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f t="shared" si="575"/>
        <v>42132.958333333336</v>
      </c>
      <c r="K4075">
        <v>1426407426</v>
      </c>
      <c r="L4075" s="14">
        <f t="shared" si="567"/>
        <v>42078.136874999997</v>
      </c>
      <c r="M4075" s="13">
        <f t="shared" si="568"/>
        <v>2015</v>
      </c>
      <c r="N4075" t="b">
        <v>0</v>
      </c>
      <c r="O4075">
        <v>2</v>
      </c>
      <c r="P4075" t="b">
        <v>0</v>
      </c>
      <c r="Q4075" t="s">
        <v>8270</v>
      </c>
      <c r="R4075" s="6">
        <f t="shared" si="569"/>
        <v>-0.98942857142857144</v>
      </c>
      <c r="S4075" s="10">
        <f t="shared" si="570"/>
        <v>18.5</v>
      </c>
      <c r="T4075" t="str">
        <f t="shared" si="571"/>
        <v>theater/</v>
      </c>
      <c r="U4075" t="str">
        <f t="shared" si="572"/>
        <v>plays</v>
      </c>
      <c r="V4075">
        <f t="shared" si="573"/>
        <v>8</v>
      </c>
      <c r="W4075">
        <f t="shared" si="574"/>
        <v>13</v>
      </c>
    </row>
    <row r="4076" spans="1:23" ht="45" x14ac:dyDescent="0.25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f t="shared" si="575"/>
        <v>42313.386284722219</v>
      </c>
      <c r="K4076">
        <v>1444137375</v>
      </c>
      <c r="L4076" s="14">
        <f t="shared" si="567"/>
        <v>42283.344618055555</v>
      </c>
      <c r="M4076" s="13">
        <f t="shared" si="568"/>
        <v>2015</v>
      </c>
      <c r="N4076" t="b">
        <v>0</v>
      </c>
      <c r="O4076">
        <v>21</v>
      </c>
      <c r="P4076" t="b">
        <v>0</v>
      </c>
      <c r="Q4076" t="s">
        <v>8270</v>
      </c>
      <c r="R4076" s="6">
        <f t="shared" si="569"/>
        <v>-0.73272727272727278</v>
      </c>
      <c r="S4076" s="10">
        <f t="shared" si="570"/>
        <v>35</v>
      </c>
      <c r="T4076" t="str">
        <f t="shared" si="571"/>
        <v>theater/</v>
      </c>
      <c r="U4076" t="str">
        <f t="shared" si="572"/>
        <v>plays</v>
      </c>
      <c r="V4076">
        <f t="shared" si="573"/>
        <v>8</v>
      </c>
      <c r="W4076">
        <f t="shared" si="574"/>
        <v>13</v>
      </c>
    </row>
    <row r="4077" spans="1:23" ht="45" x14ac:dyDescent="0.25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f t="shared" si="575"/>
        <v>41820.519444444442</v>
      </c>
      <c r="K4077">
        <v>1400547969</v>
      </c>
      <c r="L4077" s="14">
        <f t="shared" si="567"/>
        <v>41778.837604166663</v>
      </c>
      <c r="M4077" s="13">
        <f t="shared" si="568"/>
        <v>2014</v>
      </c>
      <c r="N4077" t="b">
        <v>0</v>
      </c>
      <c r="O4077">
        <v>13</v>
      </c>
      <c r="P4077" t="b">
        <v>0</v>
      </c>
      <c r="Q4077" t="s">
        <v>8270</v>
      </c>
      <c r="R4077" s="6">
        <f t="shared" si="569"/>
        <v>-0.71199999999999997</v>
      </c>
      <c r="S4077" s="10">
        <f t="shared" si="570"/>
        <v>44.307692307692307</v>
      </c>
      <c r="T4077" t="str">
        <f t="shared" si="571"/>
        <v>theater/</v>
      </c>
      <c r="U4077" t="str">
        <f t="shared" si="572"/>
        <v>plays</v>
      </c>
      <c r="V4077">
        <f t="shared" si="573"/>
        <v>8</v>
      </c>
      <c r="W4077">
        <f t="shared" si="574"/>
        <v>13</v>
      </c>
    </row>
    <row r="4078" spans="1:23" ht="30" x14ac:dyDescent="0.25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f t="shared" si="575"/>
        <v>41933.618750000001</v>
      </c>
      <c r="K4078">
        <v>1411499149</v>
      </c>
      <c r="L4078" s="14">
        <f t="shared" si="567"/>
        <v>41905.587372685179</v>
      </c>
      <c r="M4078" s="13">
        <f t="shared" si="568"/>
        <v>2014</v>
      </c>
      <c r="N4078" t="b">
        <v>0</v>
      </c>
      <c r="O4078">
        <v>0</v>
      </c>
      <c r="P4078" t="b">
        <v>0</v>
      </c>
      <c r="Q4078" t="s">
        <v>8270</v>
      </c>
      <c r="R4078" s="6">
        <f t="shared" si="569"/>
        <v>-1</v>
      </c>
      <c r="S4078" s="10" t="e">
        <f t="shared" si="570"/>
        <v>#DIV/0!</v>
      </c>
      <c r="T4078" t="str">
        <f t="shared" si="571"/>
        <v>theater/</v>
      </c>
      <c r="U4078" t="str">
        <f t="shared" si="572"/>
        <v>plays</v>
      </c>
      <c r="V4078">
        <f t="shared" si="573"/>
        <v>8</v>
      </c>
      <c r="W4078">
        <f t="shared" si="574"/>
        <v>13</v>
      </c>
    </row>
    <row r="4079" spans="1:23" ht="45" x14ac:dyDescent="0.25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f t="shared" si="575"/>
        <v>42725.502245370364</v>
      </c>
      <c r="K4079">
        <v>1479747794</v>
      </c>
      <c r="L4079" s="14">
        <f t="shared" si="567"/>
        <v>42695.502245370364</v>
      </c>
      <c r="M4079" s="13">
        <f t="shared" si="568"/>
        <v>2016</v>
      </c>
      <c r="N4079" t="b">
        <v>0</v>
      </c>
      <c r="O4079">
        <v>6</v>
      </c>
      <c r="P4079" t="b">
        <v>0</v>
      </c>
      <c r="Q4079" t="s">
        <v>8270</v>
      </c>
      <c r="R4079" s="6">
        <f t="shared" si="569"/>
        <v>-0.91100000000000003</v>
      </c>
      <c r="S4079" s="10">
        <f t="shared" si="570"/>
        <v>222.5</v>
      </c>
      <c r="T4079" t="str">
        <f t="shared" si="571"/>
        <v>theater/</v>
      </c>
      <c r="U4079" t="str">
        <f t="shared" si="572"/>
        <v>plays</v>
      </c>
      <c r="V4079">
        <f t="shared" si="573"/>
        <v>8</v>
      </c>
      <c r="W4079">
        <f t="shared" si="574"/>
        <v>13</v>
      </c>
    </row>
    <row r="4080" spans="1:23" ht="45" x14ac:dyDescent="0.25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f t="shared" si="575"/>
        <v>42762.579189814809</v>
      </c>
      <c r="K4080">
        <v>1482951242</v>
      </c>
      <c r="L4080" s="14">
        <f t="shared" si="567"/>
        <v>42732.579189814809</v>
      </c>
      <c r="M4080" s="13">
        <f t="shared" si="568"/>
        <v>2016</v>
      </c>
      <c r="N4080" t="b">
        <v>0</v>
      </c>
      <c r="O4080">
        <v>0</v>
      </c>
      <c r="P4080" t="b">
        <v>0</v>
      </c>
      <c r="Q4080" t="s">
        <v>8270</v>
      </c>
      <c r="R4080" s="6">
        <f t="shared" si="569"/>
        <v>-1</v>
      </c>
      <c r="S4080" s="10" t="e">
        <f t="shared" si="570"/>
        <v>#DIV/0!</v>
      </c>
      <c r="T4080" t="str">
        <f t="shared" si="571"/>
        <v>theater/</v>
      </c>
      <c r="U4080" t="str">
        <f t="shared" si="572"/>
        <v>plays</v>
      </c>
      <c r="V4080">
        <f t="shared" si="573"/>
        <v>8</v>
      </c>
      <c r="W4080">
        <f t="shared" si="574"/>
        <v>13</v>
      </c>
    </row>
    <row r="4081" spans="1:23" ht="45" x14ac:dyDescent="0.25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f t="shared" si="575"/>
        <v>42540.730567129627</v>
      </c>
      <c r="K4081">
        <v>1463783521</v>
      </c>
      <c r="L4081" s="14">
        <f t="shared" si="567"/>
        <v>42510.730567129627</v>
      </c>
      <c r="M4081" s="13">
        <f t="shared" si="568"/>
        <v>2016</v>
      </c>
      <c r="N4081" t="b">
        <v>0</v>
      </c>
      <c r="O4081">
        <v>1</v>
      </c>
      <c r="P4081" t="b">
        <v>0</v>
      </c>
      <c r="Q4081" t="s">
        <v>8270</v>
      </c>
      <c r="R4081" s="6">
        <f t="shared" si="569"/>
        <v>-0.99833333333333329</v>
      </c>
      <c r="S4081" s="10">
        <f t="shared" si="570"/>
        <v>5</v>
      </c>
      <c r="T4081" t="str">
        <f t="shared" si="571"/>
        <v>theater/</v>
      </c>
      <c r="U4081" t="str">
        <f t="shared" si="572"/>
        <v>plays</v>
      </c>
      <c r="V4081">
        <f t="shared" si="573"/>
        <v>8</v>
      </c>
      <c r="W4081">
        <f t="shared" si="574"/>
        <v>13</v>
      </c>
    </row>
    <row r="4082" spans="1:23" ht="45" x14ac:dyDescent="0.25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f t="shared" si="575"/>
        <v>42535.579166666663</v>
      </c>
      <c r="K4082">
        <v>1463849116</v>
      </c>
      <c r="L4082" s="14">
        <f t="shared" si="567"/>
        <v>42511.489768518521</v>
      </c>
      <c r="M4082" s="13">
        <f t="shared" si="568"/>
        <v>2016</v>
      </c>
      <c r="N4082" t="b">
        <v>0</v>
      </c>
      <c r="O4082">
        <v>0</v>
      </c>
      <c r="P4082" t="b">
        <v>0</v>
      </c>
      <c r="Q4082" t="s">
        <v>8270</v>
      </c>
      <c r="R4082" s="6">
        <f t="shared" si="569"/>
        <v>-1</v>
      </c>
      <c r="S4082" s="10" t="e">
        <f t="shared" si="570"/>
        <v>#DIV/0!</v>
      </c>
      <c r="T4082" t="str">
        <f t="shared" si="571"/>
        <v>theater/</v>
      </c>
      <c r="U4082" t="str">
        <f t="shared" si="572"/>
        <v>plays</v>
      </c>
      <c r="V4082">
        <f t="shared" si="573"/>
        <v>8</v>
      </c>
      <c r="W4082">
        <f t="shared" si="574"/>
        <v>13</v>
      </c>
    </row>
    <row r="4083" spans="1:23" ht="45" x14ac:dyDescent="0.25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f t="shared" si="575"/>
        <v>42071.331307870372</v>
      </c>
      <c r="K4083">
        <v>1423231025</v>
      </c>
      <c r="L4083" s="14">
        <f t="shared" si="567"/>
        <v>42041.372974537029</v>
      </c>
      <c r="M4083" s="13">
        <f t="shared" si="568"/>
        <v>2015</v>
      </c>
      <c r="N4083" t="b">
        <v>0</v>
      </c>
      <c r="O4083">
        <v>12</v>
      </c>
      <c r="P4083" t="b">
        <v>0</v>
      </c>
      <c r="Q4083" t="s">
        <v>8270</v>
      </c>
      <c r="R4083" s="6">
        <f t="shared" si="569"/>
        <v>-0.84262589928057552</v>
      </c>
      <c r="S4083" s="10">
        <f t="shared" si="570"/>
        <v>29.166666666666668</v>
      </c>
      <c r="T4083" t="str">
        <f t="shared" si="571"/>
        <v>theater/</v>
      </c>
      <c r="U4083" t="str">
        <f t="shared" si="572"/>
        <v>plays</v>
      </c>
      <c r="V4083">
        <f t="shared" si="573"/>
        <v>8</v>
      </c>
      <c r="W4083">
        <f t="shared" si="574"/>
        <v>13</v>
      </c>
    </row>
    <row r="4084" spans="1:23" ht="45" x14ac:dyDescent="0.25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f t="shared" si="575"/>
        <v>42322.749999999993</v>
      </c>
      <c r="K4084">
        <v>1446179553</v>
      </c>
      <c r="L4084" s="14">
        <f t="shared" si="567"/>
        <v>42306.980937499997</v>
      </c>
      <c r="M4084" s="13">
        <f t="shared" si="568"/>
        <v>2015</v>
      </c>
      <c r="N4084" t="b">
        <v>0</v>
      </c>
      <c r="O4084">
        <v>2</v>
      </c>
      <c r="P4084" t="b">
        <v>0</v>
      </c>
      <c r="Q4084" t="s">
        <v>8270</v>
      </c>
      <c r="R4084" s="6">
        <f t="shared" si="569"/>
        <v>-0.98</v>
      </c>
      <c r="S4084" s="10">
        <f t="shared" si="570"/>
        <v>1.5</v>
      </c>
      <c r="T4084" t="str">
        <f t="shared" si="571"/>
        <v>theater/</v>
      </c>
      <c r="U4084" t="str">
        <f t="shared" si="572"/>
        <v>plays</v>
      </c>
      <c r="V4084">
        <f t="shared" si="573"/>
        <v>8</v>
      </c>
      <c r="W4084">
        <f t="shared" si="574"/>
        <v>13</v>
      </c>
    </row>
    <row r="4085" spans="1:23" ht="45" x14ac:dyDescent="0.25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f t="shared" si="575"/>
        <v>42383.553425925922</v>
      </c>
      <c r="K4085">
        <v>1450203416</v>
      </c>
      <c r="L4085" s="14">
        <f t="shared" si="567"/>
        <v>42353.553425925922</v>
      </c>
      <c r="M4085" s="13">
        <f t="shared" si="568"/>
        <v>2015</v>
      </c>
      <c r="N4085" t="b">
        <v>0</v>
      </c>
      <c r="O4085">
        <v>6</v>
      </c>
      <c r="P4085" t="b">
        <v>0</v>
      </c>
      <c r="Q4085" t="s">
        <v>8270</v>
      </c>
      <c r="R4085" s="6">
        <f t="shared" si="569"/>
        <v>-0.78314285714285714</v>
      </c>
      <c r="S4085" s="10">
        <f t="shared" si="570"/>
        <v>126.5</v>
      </c>
      <c r="T4085" t="str">
        <f t="shared" si="571"/>
        <v>theater/</v>
      </c>
      <c r="U4085" t="str">
        <f t="shared" si="572"/>
        <v>plays</v>
      </c>
      <c r="V4085">
        <f t="shared" si="573"/>
        <v>8</v>
      </c>
      <c r="W4085">
        <f t="shared" si="574"/>
        <v>13</v>
      </c>
    </row>
    <row r="4086" spans="1:23" ht="45" x14ac:dyDescent="0.25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f t="shared" si="575"/>
        <v>42652.228078703702</v>
      </c>
      <c r="K4086">
        <v>1473416906</v>
      </c>
      <c r="L4086" s="14">
        <f t="shared" si="567"/>
        <v>42622.228078703702</v>
      </c>
      <c r="M4086" s="13">
        <f t="shared" si="568"/>
        <v>2016</v>
      </c>
      <c r="N4086" t="b">
        <v>0</v>
      </c>
      <c r="O4086">
        <v>1</v>
      </c>
      <c r="P4086" t="b">
        <v>0</v>
      </c>
      <c r="Q4086" t="s">
        <v>8270</v>
      </c>
      <c r="R4086" s="6">
        <f t="shared" si="569"/>
        <v>-0.9966666666666667</v>
      </c>
      <c r="S4086" s="10">
        <f t="shared" si="570"/>
        <v>10</v>
      </c>
      <c r="T4086" t="str">
        <f t="shared" si="571"/>
        <v>theater/</v>
      </c>
      <c r="U4086" t="str">
        <f t="shared" si="572"/>
        <v>plays</v>
      </c>
      <c r="V4086">
        <f t="shared" si="573"/>
        <v>8</v>
      </c>
      <c r="W4086">
        <f t="shared" si="574"/>
        <v>13</v>
      </c>
    </row>
    <row r="4087" spans="1:23" ht="45" x14ac:dyDescent="0.25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f t="shared" si="575"/>
        <v>42086.957638888889</v>
      </c>
      <c r="K4087">
        <v>1424701775</v>
      </c>
      <c r="L4087" s="14">
        <f t="shared" si="567"/>
        <v>42058.395543981482</v>
      </c>
      <c r="M4087" s="13">
        <f t="shared" si="568"/>
        <v>2015</v>
      </c>
      <c r="N4087" t="b">
        <v>0</v>
      </c>
      <c r="O4087">
        <v>1</v>
      </c>
      <c r="P4087" t="b">
        <v>0</v>
      </c>
      <c r="Q4087" t="s">
        <v>8270</v>
      </c>
      <c r="R4087" s="6">
        <f t="shared" si="569"/>
        <v>-0.99714285714285711</v>
      </c>
      <c r="S4087" s="10">
        <f t="shared" si="570"/>
        <v>10</v>
      </c>
      <c r="T4087" t="str">
        <f t="shared" si="571"/>
        <v>theater/</v>
      </c>
      <c r="U4087" t="str">
        <f t="shared" si="572"/>
        <v>plays</v>
      </c>
      <c r="V4087">
        <f t="shared" si="573"/>
        <v>8</v>
      </c>
      <c r="W4087">
        <f t="shared" si="574"/>
        <v>13</v>
      </c>
    </row>
    <row r="4088" spans="1:23" ht="45" x14ac:dyDescent="0.25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f t="shared" si="575"/>
        <v>42328.958333333336</v>
      </c>
      <c r="K4088">
        <v>1445985299</v>
      </c>
      <c r="L4088" s="14">
        <f t="shared" si="567"/>
        <v>42304.732627314814</v>
      </c>
      <c r="M4088" s="13">
        <f t="shared" si="568"/>
        <v>2015</v>
      </c>
      <c r="N4088" t="b">
        <v>0</v>
      </c>
      <c r="O4088">
        <v>5</v>
      </c>
      <c r="P4088" t="b">
        <v>0</v>
      </c>
      <c r="Q4088" t="s">
        <v>8270</v>
      </c>
      <c r="R4088" s="6">
        <f t="shared" si="569"/>
        <v>-0.95299999999999996</v>
      </c>
      <c r="S4088" s="10">
        <f t="shared" si="570"/>
        <v>9.4</v>
      </c>
      <c r="T4088" t="str">
        <f t="shared" si="571"/>
        <v>theater/</v>
      </c>
      <c r="U4088" t="str">
        <f t="shared" si="572"/>
        <v>plays</v>
      </c>
      <c r="V4088">
        <f t="shared" si="573"/>
        <v>8</v>
      </c>
      <c r="W4088">
        <f t="shared" si="574"/>
        <v>13</v>
      </c>
    </row>
    <row r="4089" spans="1:23" x14ac:dyDescent="0.25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f t="shared" si="575"/>
        <v>42568.53456018518</v>
      </c>
      <c r="K4089">
        <v>1466185786</v>
      </c>
      <c r="L4089" s="14">
        <f t="shared" si="567"/>
        <v>42538.53456018518</v>
      </c>
      <c r="M4089" s="13">
        <f t="shared" si="568"/>
        <v>2016</v>
      </c>
      <c r="N4089" t="b">
        <v>0</v>
      </c>
      <c r="O4089">
        <v>0</v>
      </c>
      <c r="P4089" t="b">
        <v>0</v>
      </c>
      <c r="Q4089" t="s">
        <v>8270</v>
      </c>
      <c r="R4089" s="6">
        <f t="shared" si="569"/>
        <v>-1</v>
      </c>
      <c r="S4089" s="10" t="e">
        <f t="shared" si="570"/>
        <v>#DIV/0!</v>
      </c>
      <c r="T4089" t="str">
        <f t="shared" si="571"/>
        <v>theater/</v>
      </c>
      <c r="U4089" t="str">
        <f t="shared" si="572"/>
        <v>plays</v>
      </c>
      <c r="V4089">
        <f t="shared" si="573"/>
        <v>8</v>
      </c>
      <c r="W4089">
        <f t="shared" si="574"/>
        <v>13</v>
      </c>
    </row>
    <row r="4090" spans="1:23" ht="45" x14ac:dyDescent="0.25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f t="shared" si="575"/>
        <v>42020.226388888885</v>
      </c>
      <c r="K4090">
        <v>1418827324</v>
      </c>
      <c r="L4090" s="14">
        <f t="shared" si="567"/>
        <v>41990.40421296296</v>
      </c>
      <c r="M4090" s="13">
        <f t="shared" si="568"/>
        <v>2014</v>
      </c>
      <c r="N4090" t="b">
        <v>0</v>
      </c>
      <c r="O4090">
        <v>3</v>
      </c>
      <c r="P4090" t="b">
        <v>0</v>
      </c>
      <c r="Q4090" t="s">
        <v>8270</v>
      </c>
      <c r="R4090" s="6">
        <f t="shared" si="569"/>
        <v>-0.89200000000000002</v>
      </c>
      <c r="S4090" s="10">
        <f t="shared" si="570"/>
        <v>72</v>
      </c>
      <c r="T4090" t="str">
        <f t="shared" si="571"/>
        <v>theater/</v>
      </c>
      <c r="U4090" t="str">
        <f t="shared" si="572"/>
        <v>plays</v>
      </c>
      <c r="V4090">
        <f t="shared" si="573"/>
        <v>8</v>
      </c>
      <c r="W4090">
        <f t="shared" si="574"/>
        <v>13</v>
      </c>
    </row>
    <row r="4091" spans="1:23" ht="45" x14ac:dyDescent="0.25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f t="shared" si="575"/>
        <v>42155.524305555555</v>
      </c>
      <c r="K4091">
        <v>1430242488</v>
      </c>
      <c r="L4091" s="14">
        <f t="shared" si="567"/>
        <v>42122.524166666662</v>
      </c>
      <c r="M4091" s="13">
        <f t="shared" si="568"/>
        <v>2015</v>
      </c>
      <c r="N4091" t="b">
        <v>0</v>
      </c>
      <c r="O4091">
        <v>8</v>
      </c>
      <c r="P4091" t="b">
        <v>0</v>
      </c>
      <c r="Q4091" t="s">
        <v>8270</v>
      </c>
      <c r="R4091" s="6">
        <f t="shared" si="569"/>
        <v>-0.95199999999999996</v>
      </c>
      <c r="S4091" s="10">
        <f t="shared" si="570"/>
        <v>30</v>
      </c>
      <c r="T4091" t="str">
        <f t="shared" si="571"/>
        <v>theater/</v>
      </c>
      <c r="U4091" t="str">
        <f t="shared" si="572"/>
        <v>plays</v>
      </c>
      <c r="V4091">
        <f t="shared" si="573"/>
        <v>8</v>
      </c>
      <c r="W4091">
        <f t="shared" si="574"/>
        <v>13</v>
      </c>
    </row>
    <row r="4092" spans="1:23" ht="45" x14ac:dyDescent="0.25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f t="shared" si="575"/>
        <v>42223.416666666664</v>
      </c>
      <c r="K4092">
        <v>1437754137</v>
      </c>
      <c r="L4092" s="14">
        <f t="shared" si="567"/>
        <v>42209.464548611104</v>
      </c>
      <c r="M4092" s="13">
        <f t="shared" si="568"/>
        <v>2015</v>
      </c>
      <c r="N4092" t="b">
        <v>0</v>
      </c>
      <c r="O4092">
        <v>3</v>
      </c>
      <c r="P4092" t="b">
        <v>0</v>
      </c>
      <c r="Q4092" t="s">
        <v>8270</v>
      </c>
      <c r="R4092" s="6">
        <f t="shared" si="569"/>
        <v>-0.96799999999999997</v>
      </c>
      <c r="S4092" s="10">
        <f t="shared" si="570"/>
        <v>10.666666666666666</v>
      </c>
      <c r="T4092" t="str">
        <f t="shared" si="571"/>
        <v>theater/</v>
      </c>
      <c r="U4092" t="str">
        <f t="shared" si="572"/>
        <v>plays</v>
      </c>
      <c r="V4092">
        <f t="shared" si="573"/>
        <v>8</v>
      </c>
      <c r="W4092">
        <f t="shared" si="574"/>
        <v>13</v>
      </c>
    </row>
    <row r="4093" spans="1:23" ht="45" x14ac:dyDescent="0.25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f t="shared" si="575"/>
        <v>42020.298043981478</v>
      </c>
      <c r="K4093">
        <v>1418818151</v>
      </c>
      <c r="L4093" s="14">
        <f t="shared" si="567"/>
        <v>41990.298043981478</v>
      </c>
      <c r="M4093" s="13">
        <f t="shared" si="568"/>
        <v>2014</v>
      </c>
      <c r="N4093" t="b">
        <v>0</v>
      </c>
      <c r="O4093">
        <v>8</v>
      </c>
      <c r="P4093" t="b">
        <v>0</v>
      </c>
      <c r="Q4093" t="s">
        <v>8270</v>
      </c>
      <c r="R4093" s="6">
        <f t="shared" si="569"/>
        <v>-0.87250000000000005</v>
      </c>
      <c r="S4093" s="10">
        <f t="shared" si="570"/>
        <v>25.5</v>
      </c>
      <c r="T4093" t="str">
        <f t="shared" si="571"/>
        <v>theater/</v>
      </c>
      <c r="U4093" t="str">
        <f t="shared" si="572"/>
        <v>plays</v>
      </c>
      <c r="V4093">
        <f t="shared" si="573"/>
        <v>8</v>
      </c>
      <c r="W4093">
        <f t="shared" si="574"/>
        <v>13</v>
      </c>
    </row>
    <row r="4094" spans="1:23" ht="45" x14ac:dyDescent="0.25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f t="shared" si="575"/>
        <v>42098.944988425923</v>
      </c>
      <c r="K4094">
        <v>1423024847</v>
      </c>
      <c r="L4094" s="14">
        <f t="shared" si="567"/>
        <v>42038.986655092587</v>
      </c>
      <c r="M4094" s="13">
        <f t="shared" si="568"/>
        <v>2015</v>
      </c>
      <c r="N4094" t="b">
        <v>0</v>
      </c>
      <c r="O4094">
        <v>1</v>
      </c>
      <c r="P4094" t="b">
        <v>0</v>
      </c>
      <c r="Q4094" t="s">
        <v>8270</v>
      </c>
      <c r="R4094" s="6">
        <f t="shared" si="569"/>
        <v>-0.99981818181818183</v>
      </c>
      <c r="S4094" s="10">
        <f t="shared" si="570"/>
        <v>20</v>
      </c>
      <c r="T4094" t="str">
        <f t="shared" si="571"/>
        <v>theater/</v>
      </c>
      <c r="U4094" t="str">
        <f t="shared" si="572"/>
        <v>plays</v>
      </c>
      <c r="V4094">
        <f t="shared" si="573"/>
        <v>8</v>
      </c>
      <c r="W4094">
        <f t="shared" si="574"/>
        <v>13</v>
      </c>
    </row>
    <row r="4095" spans="1:23" ht="45" x14ac:dyDescent="0.25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f t="shared" si="575"/>
        <v>42238.607557870368</v>
      </c>
      <c r="K4095">
        <v>1435088093</v>
      </c>
      <c r="L4095" s="14">
        <f t="shared" si="567"/>
        <v>42178.607557870368</v>
      </c>
      <c r="M4095" s="13">
        <f t="shared" si="568"/>
        <v>2015</v>
      </c>
      <c r="N4095" t="b">
        <v>0</v>
      </c>
      <c r="O4095">
        <v>4</v>
      </c>
      <c r="P4095" t="b">
        <v>0</v>
      </c>
      <c r="Q4095" t="s">
        <v>8270</v>
      </c>
      <c r="R4095" s="6">
        <f t="shared" si="569"/>
        <v>-0.97599999999999998</v>
      </c>
      <c r="S4095" s="10">
        <f t="shared" si="570"/>
        <v>15</v>
      </c>
      <c r="T4095" t="str">
        <f t="shared" si="571"/>
        <v>theater/</v>
      </c>
      <c r="U4095" t="str">
        <f t="shared" si="572"/>
        <v>plays</v>
      </c>
      <c r="V4095">
        <f t="shared" si="573"/>
        <v>8</v>
      </c>
      <c r="W4095">
        <f t="shared" si="574"/>
        <v>13</v>
      </c>
    </row>
    <row r="4096" spans="1:23" ht="45" x14ac:dyDescent="0.25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f t="shared" si="575"/>
        <v>41933.999305555553</v>
      </c>
      <c r="K4096">
        <v>1410141900</v>
      </c>
      <c r="L4096" s="14">
        <f t="shared" si="567"/>
        <v>41889.878472222219</v>
      </c>
      <c r="M4096" s="13">
        <f t="shared" si="568"/>
        <v>2014</v>
      </c>
      <c r="N4096" t="b">
        <v>0</v>
      </c>
      <c r="O4096">
        <v>8</v>
      </c>
      <c r="P4096" t="b">
        <v>0</v>
      </c>
      <c r="Q4096" t="s">
        <v>8270</v>
      </c>
      <c r="R4096" s="6">
        <f t="shared" si="569"/>
        <v>-0.63500000000000001</v>
      </c>
      <c r="S4096" s="10">
        <f t="shared" si="570"/>
        <v>91.25</v>
      </c>
      <c r="T4096" t="str">
        <f t="shared" si="571"/>
        <v>theater/</v>
      </c>
      <c r="U4096" t="str">
        <f t="shared" si="572"/>
        <v>plays</v>
      </c>
      <c r="V4096">
        <f t="shared" si="573"/>
        <v>8</v>
      </c>
      <c r="W4096">
        <f t="shared" si="574"/>
        <v>13</v>
      </c>
    </row>
    <row r="4097" spans="1:23" ht="30" x14ac:dyDescent="0.25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f t="shared" si="575"/>
        <v>42722.823495370372</v>
      </c>
      <c r="K4097">
        <v>1479516350</v>
      </c>
      <c r="L4097" s="14">
        <f t="shared" si="567"/>
        <v>42692.823495370372</v>
      </c>
      <c r="M4097" s="13">
        <f t="shared" si="568"/>
        <v>2016</v>
      </c>
      <c r="N4097" t="b">
        <v>0</v>
      </c>
      <c r="O4097">
        <v>1</v>
      </c>
      <c r="P4097" t="b">
        <v>0</v>
      </c>
      <c r="Q4097" t="s">
        <v>8270</v>
      </c>
      <c r="R4097" s="6">
        <f t="shared" si="569"/>
        <v>-0.97333333333333338</v>
      </c>
      <c r="S4097" s="10">
        <f t="shared" si="570"/>
        <v>800</v>
      </c>
      <c r="T4097" t="str">
        <f t="shared" si="571"/>
        <v>theater/</v>
      </c>
      <c r="U4097" t="str">
        <f t="shared" si="572"/>
        <v>plays</v>
      </c>
      <c r="V4097">
        <f t="shared" si="573"/>
        <v>8</v>
      </c>
      <c r="W4097">
        <f t="shared" si="574"/>
        <v>13</v>
      </c>
    </row>
    <row r="4098" spans="1:23" ht="45" x14ac:dyDescent="0.25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f t="shared" si="575"/>
        <v>42794.160416666666</v>
      </c>
      <c r="K4098">
        <v>1484484219</v>
      </c>
      <c r="L4098" s="14">
        <f t="shared" si="567"/>
        <v>42750.321979166663</v>
      </c>
      <c r="M4098" s="13">
        <f t="shared" si="568"/>
        <v>2017</v>
      </c>
      <c r="N4098" t="b">
        <v>0</v>
      </c>
      <c r="O4098">
        <v>5</v>
      </c>
      <c r="P4098" t="b">
        <v>0</v>
      </c>
      <c r="Q4098" t="s">
        <v>8270</v>
      </c>
      <c r="R4098" s="6">
        <f t="shared" si="569"/>
        <v>-0.88571428571428568</v>
      </c>
      <c r="S4098" s="10">
        <f t="shared" si="570"/>
        <v>80</v>
      </c>
      <c r="T4098" t="str">
        <f t="shared" si="571"/>
        <v>theater/</v>
      </c>
      <c r="U4098" t="str">
        <f t="shared" si="572"/>
        <v>plays</v>
      </c>
      <c r="V4098">
        <f t="shared" si="573"/>
        <v>8</v>
      </c>
      <c r="W4098">
        <f t="shared" si="574"/>
        <v>13</v>
      </c>
    </row>
    <row r="4099" spans="1:23" ht="45" x14ac:dyDescent="0.25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f t="shared" si="575"/>
        <v>42400.788194444445</v>
      </c>
      <c r="K4099">
        <v>1449431237</v>
      </c>
      <c r="L4099" s="14">
        <f t="shared" ref="L4099:L4115" si="576">(K4099/86400)+25569+(-5/24)</f>
        <v>42344.616168981483</v>
      </c>
      <c r="M4099" s="13">
        <f t="shared" ref="M4099:M4116" si="577">YEAR(L4099)</f>
        <v>2015</v>
      </c>
      <c r="N4099" t="b">
        <v>0</v>
      </c>
      <c r="O4099">
        <v>0</v>
      </c>
      <c r="P4099" t="b">
        <v>0</v>
      </c>
      <c r="Q4099" t="s">
        <v>8270</v>
      </c>
      <c r="R4099" s="6">
        <f t="shared" ref="R4099:R4115" si="578">(E4099-D4099)/D4099</f>
        <v>-1</v>
      </c>
      <c r="S4099" s="10" t="e">
        <f t="shared" ref="S4099:S4115" si="579">E4099/O4099</f>
        <v>#DIV/0!</v>
      </c>
      <c r="T4099" t="str">
        <f t="shared" ref="T4099:T4115" si="580">LEFT(Q4099,V4099)</f>
        <v>theater/</v>
      </c>
      <c r="U4099" t="str">
        <f t="shared" ref="U4099:U4115" si="581">RIGHT(Q4099, W4099-V4099)</f>
        <v>plays</v>
      </c>
      <c r="V4099">
        <f t="shared" ref="V4099:V4115" si="582">FIND("/",Q4099)</f>
        <v>8</v>
      </c>
      <c r="W4099">
        <f t="shared" ref="W4099:W4115" si="583">LEN(Q4099)</f>
        <v>13</v>
      </c>
    </row>
    <row r="4100" spans="1:23" ht="45" x14ac:dyDescent="0.25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f t="shared" ref="J4100:J4115" si="584">(I4100/86400)+25569+(-5/24)</f>
        <v>42525.51385416666</v>
      </c>
      <c r="K4100">
        <v>1462468797</v>
      </c>
      <c r="L4100" s="14">
        <f t="shared" si="576"/>
        <v>42495.51385416666</v>
      </c>
      <c r="M4100" s="13">
        <f t="shared" si="577"/>
        <v>2016</v>
      </c>
      <c r="N4100" t="b">
        <v>0</v>
      </c>
      <c r="O4100">
        <v>0</v>
      </c>
      <c r="P4100" t="b">
        <v>0</v>
      </c>
      <c r="Q4100" t="s">
        <v>8270</v>
      </c>
      <c r="R4100" s="6">
        <f t="shared" si="578"/>
        <v>-1</v>
      </c>
      <c r="S4100" s="10" t="e">
        <f t="shared" si="579"/>
        <v>#DIV/0!</v>
      </c>
      <c r="T4100" t="str">
        <f t="shared" si="580"/>
        <v>theater/</v>
      </c>
      <c r="U4100" t="str">
        <f t="shared" si="581"/>
        <v>plays</v>
      </c>
      <c r="V4100">
        <f t="shared" si="582"/>
        <v>8</v>
      </c>
      <c r="W4100">
        <f t="shared" si="583"/>
        <v>13</v>
      </c>
    </row>
    <row r="4101" spans="1:23" ht="45" x14ac:dyDescent="0.25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f t="shared" si="584"/>
        <v>42615.642048611109</v>
      </c>
      <c r="K4101">
        <v>1468959873</v>
      </c>
      <c r="L4101" s="14">
        <f t="shared" si="576"/>
        <v>42570.642048611109</v>
      </c>
      <c r="M4101" s="13">
        <f t="shared" si="577"/>
        <v>2016</v>
      </c>
      <c r="N4101" t="b">
        <v>0</v>
      </c>
      <c r="O4101">
        <v>1</v>
      </c>
      <c r="P4101" t="b">
        <v>0</v>
      </c>
      <c r="Q4101" t="s">
        <v>8270</v>
      </c>
      <c r="R4101" s="6">
        <f t="shared" si="578"/>
        <v>-0.98888888888888893</v>
      </c>
      <c r="S4101" s="10">
        <f t="shared" si="579"/>
        <v>50</v>
      </c>
      <c r="T4101" t="str">
        <f t="shared" si="580"/>
        <v>theater/</v>
      </c>
      <c r="U4101" t="str">
        <f t="shared" si="581"/>
        <v>plays</v>
      </c>
      <c r="V4101">
        <f t="shared" si="582"/>
        <v>8</v>
      </c>
      <c r="W4101">
        <f t="shared" si="583"/>
        <v>13</v>
      </c>
    </row>
    <row r="4102" spans="1:23" ht="30" x14ac:dyDescent="0.25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f t="shared" si="584"/>
        <v>41936.916550925926</v>
      </c>
      <c r="K4102">
        <v>1413341990</v>
      </c>
      <c r="L4102" s="14">
        <f t="shared" si="576"/>
        <v>41926.916550925926</v>
      </c>
      <c r="M4102" s="13">
        <f t="shared" si="577"/>
        <v>2014</v>
      </c>
      <c r="N4102" t="b">
        <v>0</v>
      </c>
      <c r="O4102">
        <v>0</v>
      </c>
      <c r="P4102" t="b">
        <v>0</v>
      </c>
      <c r="Q4102" t="s">
        <v>8270</v>
      </c>
      <c r="R4102" s="6">
        <f t="shared" si="578"/>
        <v>-1</v>
      </c>
      <c r="S4102" s="10" t="e">
        <f t="shared" si="579"/>
        <v>#DIV/0!</v>
      </c>
      <c r="T4102" t="str">
        <f t="shared" si="580"/>
        <v>theater/</v>
      </c>
      <c r="U4102" t="str">
        <f t="shared" si="581"/>
        <v>plays</v>
      </c>
      <c r="V4102">
        <f t="shared" si="582"/>
        <v>8</v>
      </c>
      <c r="W4102">
        <f t="shared" si="583"/>
        <v>13</v>
      </c>
    </row>
    <row r="4103" spans="1:23" ht="45" x14ac:dyDescent="0.25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f t="shared" si="584"/>
        <v>42760.695393518516</v>
      </c>
      <c r="K4103">
        <v>1482788482</v>
      </c>
      <c r="L4103" s="14">
        <f t="shared" si="576"/>
        <v>42730.695393518516</v>
      </c>
      <c r="M4103" s="13">
        <f t="shared" si="577"/>
        <v>2016</v>
      </c>
      <c r="N4103" t="b">
        <v>0</v>
      </c>
      <c r="O4103">
        <v>0</v>
      </c>
      <c r="P4103" t="b">
        <v>0</v>
      </c>
      <c r="Q4103" t="s">
        <v>8270</v>
      </c>
      <c r="R4103" s="6">
        <f t="shared" si="578"/>
        <v>-1</v>
      </c>
      <c r="S4103" s="10" t="e">
        <f t="shared" si="579"/>
        <v>#DIV/0!</v>
      </c>
      <c r="T4103" t="str">
        <f t="shared" si="580"/>
        <v>theater/</v>
      </c>
      <c r="U4103" t="str">
        <f t="shared" si="581"/>
        <v>plays</v>
      </c>
      <c r="V4103">
        <f t="shared" si="582"/>
        <v>8</v>
      </c>
      <c r="W4103">
        <f t="shared" si="583"/>
        <v>13</v>
      </c>
    </row>
    <row r="4104" spans="1:23" ht="45" x14ac:dyDescent="0.25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f t="shared" si="584"/>
        <v>42505.639733796292</v>
      </c>
      <c r="K4104">
        <v>1460751673</v>
      </c>
      <c r="L4104" s="14">
        <f t="shared" si="576"/>
        <v>42475.639733796292</v>
      </c>
      <c r="M4104" s="13">
        <f t="shared" si="577"/>
        <v>2016</v>
      </c>
      <c r="N4104" t="b">
        <v>0</v>
      </c>
      <c r="O4104">
        <v>6</v>
      </c>
      <c r="P4104" t="b">
        <v>0</v>
      </c>
      <c r="Q4104" t="s">
        <v>8270</v>
      </c>
      <c r="R4104" s="6">
        <f t="shared" si="578"/>
        <v>-0.72599999999999998</v>
      </c>
      <c r="S4104" s="10">
        <f t="shared" si="579"/>
        <v>22.833333333333332</v>
      </c>
      <c r="T4104" t="str">
        <f t="shared" si="580"/>
        <v>theater/</v>
      </c>
      <c r="U4104" t="str">
        <f t="shared" si="581"/>
        <v>plays</v>
      </c>
      <c r="V4104">
        <f t="shared" si="582"/>
        <v>8</v>
      </c>
      <c r="W4104">
        <f t="shared" si="583"/>
        <v>13</v>
      </c>
    </row>
    <row r="4105" spans="1:23" ht="45" x14ac:dyDescent="0.25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f t="shared" si="584"/>
        <v>42242.563888888886</v>
      </c>
      <c r="K4105">
        <v>1435953566</v>
      </c>
      <c r="L4105" s="14">
        <f t="shared" si="576"/>
        <v>42188.624606481484</v>
      </c>
      <c r="M4105" s="13">
        <f t="shared" si="577"/>
        <v>2015</v>
      </c>
      <c r="N4105" t="b">
        <v>0</v>
      </c>
      <c r="O4105">
        <v>6</v>
      </c>
      <c r="P4105" t="b">
        <v>0</v>
      </c>
      <c r="Q4105" t="s">
        <v>8270</v>
      </c>
      <c r="R4105" s="6">
        <f t="shared" si="578"/>
        <v>-0.9</v>
      </c>
      <c r="S4105" s="10">
        <f t="shared" si="579"/>
        <v>16.666666666666668</v>
      </c>
      <c r="T4105" t="str">
        <f t="shared" si="580"/>
        <v>theater/</v>
      </c>
      <c r="U4105" t="str">
        <f t="shared" si="581"/>
        <v>plays</v>
      </c>
      <c r="V4105">
        <f t="shared" si="582"/>
        <v>8</v>
      </c>
      <c r="W4105">
        <f t="shared" si="583"/>
        <v>13</v>
      </c>
    </row>
    <row r="4106" spans="1:23" ht="45" x14ac:dyDescent="0.25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f t="shared" si="584"/>
        <v>42670.069837962961</v>
      </c>
      <c r="K4106">
        <v>1474958434</v>
      </c>
      <c r="L4106" s="14">
        <f t="shared" si="576"/>
        <v>42640.069837962961</v>
      </c>
      <c r="M4106" s="13">
        <f t="shared" si="577"/>
        <v>2016</v>
      </c>
      <c r="N4106" t="b">
        <v>0</v>
      </c>
      <c r="O4106">
        <v>14</v>
      </c>
      <c r="P4106" t="b">
        <v>0</v>
      </c>
      <c r="Q4106" t="s">
        <v>8270</v>
      </c>
      <c r="R4106" s="6">
        <f t="shared" si="578"/>
        <v>-0.78633333333333333</v>
      </c>
      <c r="S4106" s="10">
        <f t="shared" si="579"/>
        <v>45.785714285714285</v>
      </c>
      <c r="T4106" t="str">
        <f t="shared" si="580"/>
        <v>theater/</v>
      </c>
      <c r="U4106" t="str">
        <f t="shared" si="581"/>
        <v>plays</v>
      </c>
      <c r="V4106">
        <f t="shared" si="582"/>
        <v>8</v>
      </c>
      <c r="W4106">
        <f t="shared" si="583"/>
        <v>13</v>
      </c>
    </row>
    <row r="4107" spans="1:23" ht="45" x14ac:dyDescent="0.25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f t="shared" si="584"/>
        <v>42729.802187499998</v>
      </c>
      <c r="K4107">
        <v>1479860109</v>
      </c>
      <c r="L4107" s="14">
        <f t="shared" si="576"/>
        <v>42696.802187499998</v>
      </c>
      <c r="M4107" s="13">
        <f t="shared" si="577"/>
        <v>2016</v>
      </c>
      <c r="N4107" t="b">
        <v>0</v>
      </c>
      <c r="O4107">
        <v>6</v>
      </c>
      <c r="P4107" t="b">
        <v>0</v>
      </c>
      <c r="Q4107" t="s">
        <v>8270</v>
      </c>
      <c r="R4107" s="6">
        <f t="shared" si="578"/>
        <v>-0.9303030303030303</v>
      </c>
      <c r="S4107" s="10">
        <f t="shared" si="579"/>
        <v>383.33333333333331</v>
      </c>
      <c r="T4107" t="str">
        <f t="shared" si="580"/>
        <v>theater/</v>
      </c>
      <c r="U4107" t="str">
        <f t="shared" si="581"/>
        <v>plays</v>
      </c>
      <c r="V4107">
        <f t="shared" si="582"/>
        <v>8</v>
      </c>
      <c r="W4107">
        <f t="shared" si="583"/>
        <v>13</v>
      </c>
    </row>
    <row r="4108" spans="1:23" ht="45" x14ac:dyDescent="0.25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f t="shared" si="584"/>
        <v>42095.833333333336</v>
      </c>
      <c r="K4108">
        <v>1424221866</v>
      </c>
      <c r="L4108" s="14">
        <f t="shared" si="576"/>
        <v>42052.841041666667</v>
      </c>
      <c r="M4108" s="13">
        <f t="shared" si="577"/>
        <v>2015</v>
      </c>
      <c r="N4108" t="b">
        <v>0</v>
      </c>
      <c r="O4108">
        <v>33</v>
      </c>
      <c r="P4108" t="b">
        <v>0</v>
      </c>
      <c r="Q4108" t="s">
        <v>8270</v>
      </c>
      <c r="R4108" s="6">
        <f t="shared" si="578"/>
        <v>-0.29399999999999998</v>
      </c>
      <c r="S4108" s="10">
        <f t="shared" si="579"/>
        <v>106.96969696969697</v>
      </c>
      <c r="T4108" t="str">
        <f t="shared" si="580"/>
        <v>theater/</v>
      </c>
      <c r="U4108" t="str">
        <f t="shared" si="581"/>
        <v>plays</v>
      </c>
      <c r="V4108">
        <f t="shared" si="582"/>
        <v>8</v>
      </c>
      <c r="W4108">
        <f t="shared" si="583"/>
        <v>13</v>
      </c>
    </row>
    <row r="4109" spans="1:23" ht="45" x14ac:dyDescent="0.25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f t="shared" si="584"/>
        <v>41906.708344907405</v>
      </c>
      <c r="K4109">
        <v>1409608801</v>
      </c>
      <c r="L4109" s="14">
        <f t="shared" si="576"/>
        <v>41883.708344907405</v>
      </c>
      <c r="M4109" s="13">
        <f t="shared" si="577"/>
        <v>2014</v>
      </c>
      <c r="N4109" t="b">
        <v>0</v>
      </c>
      <c r="O4109">
        <v>4</v>
      </c>
      <c r="P4109" t="b">
        <v>0</v>
      </c>
      <c r="Q4109" t="s">
        <v>8270</v>
      </c>
      <c r="R4109" s="6">
        <f t="shared" si="578"/>
        <v>-0.97950000000000004</v>
      </c>
      <c r="S4109" s="10">
        <f t="shared" si="579"/>
        <v>10.25</v>
      </c>
      <c r="T4109" t="str">
        <f t="shared" si="580"/>
        <v>theater/</v>
      </c>
      <c r="U4109" t="str">
        <f t="shared" si="581"/>
        <v>plays</v>
      </c>
      <c r="V4109">
        <f t="shared" si="582"/>
        <v>8</v>
      </c>
      <c r="W4109">
        <f t="shared" si="583"/>
        <v>13</v>
      </c>
    </row>
    <row r="4110" spans="1:23" ht="45" x14ac:dyDescent="0.25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f t="shared" si="584"/>
        <v>42796.999999999993</v>
      </c>
      <c r="K4110">
        <v>1485909937</v>
      </c>
      <c r="L4110" s="14">
        <f t="shared" si="576"/>
        <v>42766.823344907403</v>
      </c>
      <c r="M4110" s="13">
        <f t="shared" si="577"/>
        <v>2017</v>
      </c>
      <c r="N4110" t="b">
        <v>0</v>
      </c>
      <c r="O4110">
        <v>1</v>
      </c>
      <c r="P4110" t="b">
        <v>0</v>
      </c>
      <c r="Q4110" t="s">
        <v>8270</v>
      </c>
      <c r="R4110" s="6">
        <f t="shared" si="578"/>
        <v>-0.98033333333333328</v>
      </c>
      <c r="S4110" s="10">
        <f t="shared" si="579"/>
        <v>59</v>
      </c>
      <c r="T4110" t="str">
        <f t="shared" si="580"/>
        <v>theater/</v>
      </c>
      <c r="U4110" t="str">
        <f t="shared" si="581"/>
        <v>plays</v>
      </c>
      <c r="V4110">
        <f t="shared" si="582"/>
        <v>8</v>
      </c>
      <c r="W4110">
        <f t="shared" si="583"/>
        <v>13</v>
      </c>
    </row>
    <row r="4111" spans="1:23" ht="45" x14ac:dyDescent="0.25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f t="shared" si="584"/>
        <v>42337.372731481482</v>
      </c>
      <c r="K4111">
        <v>1446209804</v>
      </c>
      <c r="L4111" s="14">
        <f t="shared" si="576"/>
        <v>42307.331064814811</v>
      </c>
      <c r="M4111" s="13">
        <f t="shared" si="577"/>
        <v>2015</v>
      </c>
      <c r="N4111" t="b">
        <v>0</v>
      </c>
      <c r="O4111">
        <v>0</v>
      </c>
      <c r="P4111" t="b">
        <v>0</v>
      </c>
      <c r="Q4111" t="s">
        <v>8270</v>
      </c>
      <c r="R4111" s="6">
        <f t="shared" si="578"/>
        <v>-1</v>
      </c>
      <c r="S4111" s="10" t="e">
        <f t="shared" si="579"/>
        <v>#DIV/0!</v>
      </c>
      <c r="T4111" t="str">
        <f t="shared" si="580"/>
        <v>theater/</v>
      </c>
      <c r="U4111" t="str">
        <f t="shared" si="581"/>
        <v>plays</v>
      </c>
      <c r="V4111">
        <f t="shared" si="582"/>
        <v>8</v>
      </c>
      <c r="W4111">
        <f t="shared" si="583"/>
        <v>13</v>
      </c>
    </row>
    <row r="4112" spans="1:23" ht="45" x14ac:dyDescent="0.25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f t="shared" si="584"/>
        <v>42572.418414351851</v>
      </c>
      <c r="K4112">
        <v>1463929351</v>
      </c>
      <c r="L4112" s="14">
        <f t="shared" si="576"/>
        <v>42512.418414351851</v>
      </c>
      <c r="M4112" s="13">
        <f t="shared" si="577"/>
        <v>2016</v>
      </c>
      <c r="N4112" t="b">
        <v>0</v>
      </c>
      <c r="O4112">
        <v>6</v>
      </c>
      <c r="P4112" t="b">
        <v>0</v>
      </c>
      <c r="Q4112" t="s">
        <v>8270</v>
      </c>
      <c r="R4112" s="6">
        <f t="shared" si="578"/>
        <v>-0.71333333333333337</v>
      </c>
      <c r="S4112" s="10">
        <f t="shared" si="579"/>
        <v>14.333333333333334</v>
      </c>
      <c r="T4112" t="str">
        <f t="shared" si="580"/>
        <v>theater/</v>
      </c>
      <c r="U4112" t="str">
        <f t="shared" si="581"/>
        <v>plays</v>
      </c>
      <c r="V4112">
        <f t="shared" si="582"/>
        <v>8</v>
      </c>
      <c r="W4112">
        <f t="shared" si="583"/>
        <v>13</v>
      </c>
    </row>
    <row r="4113" spans="1:23" ht="45" x14ac:dyDescent="0.25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f t="shared" si="584"/>
        <v>42058.927546296291</v>
      </c>
      <c r="K4113">
        <v>1422155740</v>
      </c>
      <c r="L4113" s="14">
        <f t="shared" si="576"/>
        <v>42028.927546296291</v>
      </c>
      <c r="M4113" s="13">
        <f t="shared" si="577"/>
        <v>2015</v>
      </c>
      <c r="N4113" t="b">
        <v>0</v>
      </c>
      <c r="O4113">
        <v>6</v>
      </c>
      <c r="P4113" t="b">
        <v>0</v>
      </c>
      <c r="Q4113" t="s">
        <v>8270</v>
      </c>
      <c r="R4113" s="6">
        <f t="shared" si="578"/>
        <v>-0.96866666666666668</v>
      </c>
      <c r="S4113" s="10">
        <f t="shared" si="579"/>
        <v>15.666666666666666</v>
      </c>
      <c r="T4113" t="str">
        <f t="shared" si="580"/>
        <v>theater/</v>
      </c>
      <c r="U4113" t="str">
        <f t="shared" si="581"/>
        <v>plays</v>
      </c>
      <c r="V4113">
        <f t="shared" si="582"/>
        <v>8</v>
      </c>
      <c r="W4113">
        <f t="shared" si="583"/>
        <v>13</v>
      </c>
    </row>
    <row r="4114" spans="1:23" ht="45" x14ac:dyDescent="0.25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f t="shared" si="584"/>
        <v>42427.791666666664</v>
      </c>
      <c r="K4114">
        <v>1454280186</v>
      </c>
      <c r="L4114" s="14">
        <f t="shared" si="576"/>
        <v>42400.738263888888</v>
      </c>
      <c r="M4114" s="13">
        <f t="shared" si="577"/>
        <v>2016</v>
      </c>
      <c r="N4114" t="b">
        <v>0</v>
      </c>
      <c r="O4114">
        <v>1</v>
      </c>
      <c r="P4114" t="b">
        <v>0</v>
      </c>
      <c r="Q4114" t="s">
        <v>8270</v>
      </c>
      <c r="R4114" s="6">
        <f t="shared" si="578"/>
        <v>-0.99960000000000004</v>
      </c>
      <c r="S4114" s="10">
        <f t="shared" si="579"/>
        <v>1</v>
      </c>
      <c r="T4114" t="str">
        <f t="shared" si="580"/>
        <v>theater/</v>
      </c>
      <c r="U4114" t="str">
        <f t="shared" si="581"/>
        <v>plays</v>
      </c>
      <c r="V4114">
        <f t="shared" si="582"/>
        <v>8</v>
      </c>
      <c r="W4114">
        <f t="shared" si="583"/>
        <v>13</v>
      </c>
    </row>
    <row r="4115" spans="1:23" ht="45" x14ac:dyDescent="0.25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f t="shared" si="584"/>
        <v>42377.06527777778</v>
      </c>
      <c r="K4115">
        <v>1450619123</v>
      </c>
      <c r="L4115" s="14">
        <f t="shared" si="576"/>
        <v>42358.364849537036</v>
      </c>
      <c r="M4115" s="13">
        <f t="shared" si="577"/>
        <v>2015</v>
      </c>
      <c r="N4115" t="b">
        <v>0</v>
      </c>
      <c r="O4115">
        <v>3</v>
      </c>
      <c r="P4115" t="b">
        <v>0</v>
      </c>
      <c r="Q4115" t="s">
        <v>8270</v>
      </c>
      <c r="R4115" s="6">
        <f t="shared" si="578"/>
        <v>-0.998</v>
      </c>
      <c r="S4115" s="10">
        <f t="shared" si="579"/>
        <v>1</v>
      </c>
      <c r="T4115" t="str">
        <f t="shared" si="580"/>
        <v>theater/</v>
      </c>
      <c r="U4115" t="str">
        <f t="shared" si="581"/>
        <v>plays</v>
      </c>
      <c r="V4115">
        <f t="shared" si="582"/>
        <v>8</v>
      </c>
      <c r="W4115">
        <f t="shared" si="583"/>
        <v>13</v>
      </c>
    </row>
    <row r="4116" spans="1:23" x14ac:dyDescent="0.25">
      <c r="J4116" s="14"/>
    </row>
    <row r="4117" spans="1:23" x14ac:dyDescent="0.25">
      <c r="J4117" s="14"/>
    </row>
    <row r="4118" spans="1:23" x14ac:dyDescent="0.25">
      <c r="J4118" s="14"/>
    </row>
    <row r="4119" spans="1:23" x14ac:dyDescent="0.25">
      <c r="J4119" s="14"/>
    </row>
  </sheetData>
  <autoFilter ref="A1:U4115" xr:uid="{6E4EC51F-73B0-4DCF-95FA-1DF2C794CD7C}"/>
  <conditionalFormatting sqref="F1:F1048576">
    <cfRule type="cellIs" dxfId="6" priority="6" operator="equal">
      <formula>$F$2323</formula>
    </cfRule>
    <cfRule type="cellIs" dxfId="5" priority="8" operator="equal">
      <formula>$F$545</formula>
    </cfRule>
    <cfRule type="cellIs" dxfId="4" priority="9" operator="equal">
      <formula>$F$6</formula>
    </cfRule>
  </conditionalFormatting>
  <conditionalFormatting sqref="R2:R4115">
    <cfRule type="cellIs" dxfId="3" priority="3" operator="greaterThan">
      <formula>2</formula>
    </cfRule>
    <cfRule type="cellIs" dxfId="2" priority="4" operator="between">
      <formula>1</formula>
      <formula>1.9999</formula>
    </cfRule>
    <cfRule type="cellIs" dxfId="1" priority="5" operator="between">
      <formula>0</formula>
      <formula>0.9999</formula>
    </cfRule>
  </conditionalFormatting>
  <conditionalFormatting sqref="F2:F4115">
    <cfRule type="cellIs" dxfId="0" priority="1" operator="equal">
      <formula>$F$3879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E1F6C-8A40-4716-BF8B-DBCCEA4CFDFC}">
  <sheetPr codeName="Sheet8"/>
  <dimension ref="A1:H14"/>
  <sheetViews>
    <sheetView tabSelected="1" topLeftCell="A19" workbookViewId="0">
      <selection activeCell="H20" sqref="H20"/>
    </sheetView>
  </sheetViews>
  <sheetFormatPr defaultRowHeight="15" x14ac:dyDescent="0.25"/>
  <cols>
    <col min="1" max="1" width="28.140625" bestFit="1" customWidth="1"/>
    <col min="2" max="2" width="17.28515625" style="7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style="6" bestFit="1" customWidth="1"/>
    <col min="7" max="7" width="17" style="6" bestFit="1" customWidth="1"/>
    <col min="8" max="8" width="19.85546875" style="6" bestFit="1" customWidth="1"/>
  </cols>
  <sheetData>
    <row r="1" spans="1:8" s="5" customFormat="1" x14ac:dyDescent="0.25">
      <c r="A1" s="5" t="s">
        <v>8384</v>
      </c>
      <c r="B1" s="17" t="s">
        <v>8385</v>
      </c>
      <c r="C1" s="5" t="s">
        <v>8386</v>
      </c>
      <c r="D1" s="5" t="s">
        <v>8387</v>
      </c>
      <c r="E1" s="5" t="s">
        <v>8388</v>
      </c>
      <c r="F1" s="19" t="s">
        <v>8389</v>
      </c>
      <c r="G1" s="19" t="s">
        <v>8403</v>
      </c>
      <c r="H1" s="19" t="s">
        <v>8390</v>
      </c>
    </row>
    <row r="2" spans="1:8" x14ac:dyDescent="0.25">
      <c r="A2" t="s">
        <v>8391</v>
      </c>
      <c r="B2" s="18">
        <f>COUNTIFS(Data!$D$2:$D$4115,"&lt;1000",Data!$F$2:$F$4115,"successful")</f>
        <v>322</v>
      </c>
      <c r="C2" s="18">
        <f>COUNTIFS(Data!$D$2:$D$4115,"&lt;1000",Data!$F$2:$F$4115,"Failed")</f>
        <v>113</v>
      </c>
      <c r="D2" s="18">
        <f>COUNTIFS(Data!$D$2:$D$4115,"&lt;1000",Data!$F$2:$F$4115,"Canceled")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8392</v>
      </c>
      <c r="B3" s="18">
        <f>COUNTIFS(Data!$D$2:$D$4115,"&gt;=1000",Data!$D$2:$D$4115, "&lt;4999", Data!$F$2:$F$4115, "Successful")</f>
        <v>931</v>
      </c>
      <c r="C3" s="18">
        <f>COUNTIFS(Data!$D$2:$D$4115,"&gt;=1000",Data!$D$2:$D$4115, "&lt;4999", Data!$F$2:$F$4115, "Failed")</f>
        <v>420</v>
      </c>
      <c r="D3" s="18">
        <f>COUNTIFS(Data!$D$2:$D$4115,"&gt;=1000",Data!$D$2:$D$4115, "&lt;4999", Data!$F$2:$F$4115, "Canceled")</f>
        <v>60</v>
      </c>
      <c r="E3">
        <f t="shared" ref="E3:E13" si="0">SUM(B3:D3)</f>
        <v>1411</v>
      </c>
      <c r="F3" s="6">
        <f t="shared" ref="F3:F14" si="1">B3/E3</f>
        <v>0.65981573352232459</v>
      </c>
      <c r="G3" s="6">
        <f t="shared" ref="G3:G14" si="2">C3/E3</f>
        <v>0.297661233167966</v>
      </c>
      <c r="H3" s="6">
        <f t="shared" ref="H3:H14" si="3">D3/E3</f>
        <v>4.2523033309709427E-2</v>
      </c>
    </row>
    <row r="4" spans="1:8" x14ac:dyDescent="0.25">
      <c r="A4" t="s">
        <v>8393</v>
      </c>
      <c r="B4" s="18">
        <f>COUNTIFS(Data!$D$2:$D$4115,"&gt;=5000",Data!$D$2:$D$4115, "&lt;9999", Data!$F$2:$F$4115, "Successful")</f>
        <v>380</v>
      </c>
      <c r="C4" s="18">
        <f>COUNTIFS(Data!$D$2:$D$4115,"&gt;=5000",Data!$D$2:$D$4115, "&lt;9999", Data!$F$2:$F$4115, "Failed")</f>
        <v>282</v>
      </c>
      <c r="D4" s="18">
        <f>COUNTIFS(Data!$D$2:$D$4115,"&gt;=5000",Data!$D$2:$D$4115, "&lt;9999", Data!$F$2:$F$4115, "Canceled")</f>
        <v>51</v>
      </c>
      <c r="E4">
        <f t="shared" si="0"/>
        <v>713</v>
      </c>
      <c r="F4" s="6">
        <f t="shared" si="1"/>
        <v>0.53295932678821878</v>
      </c>
      <c r="G4" s="6">
        <f t="shared" si="2"/>
        <v>0.39551192145862551</v>
      </c>
      <c r="H4" s="6">
        <f t="shared" si="3"/>
        <v>7.1528751753155678E-2</v>
      </c>
    </row>
    <row r="5" spans="1:8" x14ac:dyDescent="0.25">
      <c r="A5" t="s">
        <v>8394</v>
      </c>
      <c r="B5" s="18">
        <f>COUNTIFS(Data!$D$2:$D$4115,"&gt;=10000",Data!$D$2:$D$4115, "&lt;14999", Data!$F$2:$F$4115, "Successful")</f>
        <v>168</v>
      </c>
      <c r="C5" s="18">
        <f>COUNTIFS(Data!$D$2:$D$4115,"&gt;=10000",Data!$D$2:$D$4115, "&lt;14999", Data!$F$2:$F$4115, "Failed")</f>
        <v>144</v>
      </c>
      <c r="D5" s="18">
        <f>COUNTIFS(Data!$D$2:$D$4115,"&gt;=10000",Data!$D$2:$D$4115, "&lt;14999", Data!$F$2:$F$4115, 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8395</v>
      </c>
      <c r="B6" s="18">
        <f>COUNTIFS(Data!$D$2:$D$4115,"&gt;=15000",Data!$D$2:$D$4115, "&lt;19999", Data!$F$2:$F$4115, "Successful")</f>
        <v>94</v>
      </c>
      <c r="C6" s="18">
        <f>COUNTIFS(Data!$D$2:$D$4115,"&gt;=15000",Data!$D$2:$D$4115, "&lt;19999", Data!$F$2:$F$4115, "Failed")</f>
        <v>90</v>
      </c>
      <c r="D6" s="18">
        <f>COUNTIFS(Data!$D$2:$D$4115,"&gt;=15000",Data!$D$2:$D$4115, "&lt;19999", Data!$F$2:$F$4115, 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8396</v>
      </c>
      <c r="B7" s="18">
        <f>COUNTIFS(Data!$D$2:$D$4115,"&gt;=20000",Data!$D$2:$D$4115, "&lt;24999", Data!$F$2:$F$4115, "Successful")</f>
        <v>62</v>
      </c>
      <c r="C7" s="18">
        <f>COUNTIFS(Data!$D$2:$D$4115,"&gt;=20000",Data!$D$2:$D$4115, "&lt;24999", Data!$F$2:$F$4115, "Failed")</f>
        <v>72</v>
      </c>
      <c r="D7" s="18">
        <f>COUNTIFS(Data!$D$2:$D$4115,"&gt;=20000",Data!$D$2:$D$4115, "&lt;24999", Data!$F$2:$F$4115, 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8397</v>
      </c>
      <c r="B8" s="18">
        <f>COUNTIFS(Data!$D$2:$D$4115,"&gt;=25000",Data!$D$2:$D$4115, "&lt;28999", Data!$F$2:$F$4115, "Successful")</f>
        <v>55</v>
      </c>
      <c r="C8" s="18">
        <f>COUNTIFS(Data!$D$2:$D$4115,"&gt;=25000",Data!$D$2:$D$4115, "&lt;28999", Data!$F$2:$F$4115, "Failed")</f>
        <v>62</v>
      </c>
      <c r="D8" s="18">
        <f>COUNTIFS(Data!$D$2:$D$4115,"&gt;=25000",Data!$D$2:$D$4115, "&lt;28999", Data!$F$2:$F$4115, "Canceled")</f>
        <v>18</v>
      </c>
      <c r="E8">
        <f t="shared" si="0"/>
        <v>135</v>
      </c>
      <c r="F8" s="6">
        <f t="shared" si="1"/>
        <v>0.40740740740740738</v>
      </c>
      <c r="G8" s="6">
        <f t="shared" si="2"/>
        <v>0.45925925925925926</v>
      </c>
      <c r="H8" s="6">
        <f t="shared" si="3"/>
        <v>0.13333333333333333</v>
      </c>
    </row>
    <row r="9" spans="1:8" x14ac:dyDescent="0.25">
      <c r="A9" t="s">
        <v>8398</v>
      </c>
      <c r="B9" s="18">
        <f>COUNTIFS(Data!$D$2:$D$4115,"&gt;=30000",Data!$D$2:$D$4115, "&lt;34999", Data!$F$2:$F$4115, "Successful")</f>
        <v>32</v>
      </c>
      <c r="C9" s="18">
        <f>COUNTIFS(Data!$D$2:$D$4115,"&gt;=30000",Data!$D$2:$D$4115, "&lt;34999", Data!$F$2:$F$4115, "Failed")</f>
        <v>37</v>
      </c>
      <c r="D9" s="18">
        <f>COUNTIFS(Data!$D$2:$D$4115,"&gt;=30000",Data!$D$2:$D$4115, "&lt;34999", Data!$F$2:$F$4115, 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8399</v>
      </c>
      <c r="B10" s="18">
        <f>COUNTIFS(Data!$D$2:$D$4115,"&gt;=35000",Data!$D$2:$D$4115, "&lt;39999", Data!$F$2:$F$4115, "Successful")</f>
        <v>26</v>
      </c>
      <c r="C10" s="18">
        <f>COUNTIFS(Data!$D$2:$D$4115,"&gt;=35000",Data!$D$2:$D$4115, "&lt;39999", Data!$F$2:$F$4115, "Failed")</f>
        <v>22</v>
      </c>
      <c r="D10" s="18">
        <f>COUNTIFS(Data!$D$2:$D$4115,"&gt;=35000",Data!$D$2:$D$4115, "&lt;39999", Data!$F$2:$F$4115, 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8400</v>
      </c>
      <c r="B11" s="18">
        <f>COUNTIFS(Data!$D$2:$D$4115,"&gt;=40000",Data!$D$2:$D$4115, "&lt;44999", Data!$F$2:$F$4115, "successful")</f>
        <v>21</v>
      </c>
      <c r="C11" s="18">
        <f>COUNTIFS(Data!$D$2:$D$4115,"&gt;=40000",Data!$D$2:$D$4115, "&lt;44999", Data!$F$2:$F$4115, "Failed")</f>
        <v>16</v>
      </c>
      <c r="D11" s="18">
        <f>COUNTIFS(Data!$D$2:$D$4115,"&gt;=40000",Data!$D$2:$D$4115, "&lt;44999", Data!$F$2:$F$4115, 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8401</v>
      </c>
      <c r="B12" s="18">
        <f>COUNTIFS(Data!$D$2:$D$4115,"&gt;=45000",Data!$D$2:$D$4115, "&lt;49999", Data!$F$2:$F$4115, "Successful")</f>
        <v>6</v>
      </c>
      <c r="C12" s="18">
        <f>COUNTIFS(Data!$D$2:$D$4115,"&gt;=45000",Data!$D$2:$D$4115, "&lt;49999", Data!$F$2:$F$4115, "Failed")</f>
        <v>11</v>
      </c>
      <c r="D12" s="18">
        <f>COUNTIFS(Data!$D$2:$D$4115,"&gt;=45000",Data!$D$2:$D$4115, "&lt;49999", Data!$F$2:$F$4115, 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8402</v>
      </c>
      <c r="B13" s="18">
        <f>COUNTIFS(Data!$D$2:$D$4115,"&gt;=50000", Data!$F$2:$F$4115, "Successful")</f>
        <v>86</v>
      </c>
      <c r="C13" s="18">
        <f>COUNTIFS(Data!$D$2:$D$4115,"&gt;=50000", Data!$F$2:$F$4115, "Failed")</f>
        <v>258</v>
      </c>
      <c r="D13" s="18">
        <f>COUNTIFS(Data!$D$2:$D$4115,"&gt;=50000", Data!$F$2:$F$4115, 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  <row r="14" spans="1:8" x14ac:dyDescent="0.25">
      <c r="B14" s="7">
        <f>SUM(B2:B13)</f>
        <v>2183</v>
      </c>
      <c r="C14" s="7">
        <f t="shared" ref="C14:D14" si="4">SUM(C2:C13)</f>
        <v>1527</v>
      </c>
      <c r="D14" s="7">
        <f t="shared" si="4"/>
        <v>348</v>
      </c>
      <c r="E14">
        <f>SUM(E2:E13)</f>
        <v>4058</v>
      </c>
      <c r="F14" s="6">
        <f t="shared" si="1"/>
        <v>0.53794972893050763</v>
      </c>
      <c r="G14" s="6">
        <f t="shared" si="2"/>
        <v>0.37629374075899458</v>
      </c>
      <c r="H14" s="6">
        <f t="shared" si="3"/>
        <v>8.5756530310497778E-2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148D4-F42D-43C8-95B6-ED4625D4BA3C}">
  <sheetPr codeName="Sheet5"/>
  <dimension ref="A3:F46"/>
  <sheetViews>
    <sheetView topLeftCell="A25" workbookViewId="0">
      <selection activeCell="L45" sqref="L4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.28515625" bestFit="1" customWidth="1"/>
    <col min="8" max="8" width="11.140625" bestFit="1" customWidth="1"/>
    <col min="9" max="9" width="11.7109375" bestFit="1" customWidth="1"/>
    <col min="10" max="10" width="8.42578125" bestFit="1" customWidth="1"/>
    <col min="11" max="11" width="11.28515625" bestFit="1" customWidth="1"/>
    <col min="12" max="41" width="28" bestFit="1" customWidth="1"/>
    <col min="42" max="42" width="11.28515625" bestFit="1" customWidth="1"/>
  </cols>
  <sheetData>
    <row r="3" spans="1:6" x14ac:dyDescent="0.25">
      <c r="A3" s="11" t="s">
        <v>8367</v>
      </c>
      <c r="B3" s="11" t="s">
        <v>8364</v>
      </c>
    </row>
    <row r="4" spans="1:6" x14ac:dyDescent="0.25">
      <c r="A4" s="11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8322</v>
      </c>
    </row>
    <row r="5" spans="1:6" x14ac:dyDescent="0.25">
      <c r="A5" s="12" t="s">
        <v>8323</v>
      </c>
      <c r="B5" s="13"/>
      <c r="C5" s="13">
        <v>100</v>
      </c>
      <c r="D5" s="13"/>
      <c r="E5" s="13"/>
      <c r="F5" s="13">
        <v>100</v>
      </c>
    </row>
    <row r="6" spans="1:6" x14ac:dyDescent="0.25">
      <c r="A6" s="12" t="s">
        <v>8349</v>
      </c>
      <c r="B6" s="13">
        <v>20</v>
      </c>
      <c r="C6" s="13"/>
      <c r="D6" s="13"/>
      <c r="E6" s="13"/>
      <c r="F6" s="13">
        <v>20</v>
      </c>
    </row>
    <row r="7" spans="1:6" x14ac:dyDescent="0.25">
      <c r="A7" s="12" t="s">
        <v>8335</v>
      </c>
      <c r="B7" s="13">
        <v>24</v>
      </c>
      <c r="C7" s="13"/>
      <c r="D7" s="13"/>
      <c r="E7" s="13"/>
      <c r="F7" s="13">
        <v>24</v>
      </c>
    </row>
    <row r="8" spans="1:6" x14ac:dyDescent="0.25">
      <c r="A8" s="12" t="s">
        <v>8350</v>
      </c>
      <c r="B8" s="13"/>
      <c r="C8" s="13">
        <v>40</v>
      </c>
      <c r="D8" s="13"/>
      <c r="E8" s="13"/>
      <c r="F8" s="13">
        <v>40</v>
      </c>
    </row>
    <row r="9" spans="1:6" x14ac:dyDescent="0.25">
      <c r="A9" s="12" t="s">
        <v>8336</v>
      </c>
      <c r="B9" s="13"/>
      <c r="C9" s="13"/>
      <c r="D9" s="13"/>
      <c r="E9" s="13">
        <v>40</v>
      </c>
      <c r="F9" s="13">
        <v>40</v>
      </c>
    </row>
    <row r="10" spans="1:6" x14ac:dyDescent="0.25">
      <c r="A10" s="12" t="s">
        <v>8324</v>
      </c>
      <c r="B10" s="13"/>
      <c r="C10" s="13"/>
      <c r="D10" s="13"/>
      <c r="E10" s="13">
        <v>180</v>
      </c>
      <c r="F10" s="13">
        <v>180</v>
      </c>
    </row>
    <row r="11" spans="1:6" x14ac:dyDescent="0.25">
      <c r="A11" s="12" t="s">
        <v>8325</v>
      </c>
      <c r="B11" s="13"/>
      <c r="C11" s="13">
        <v>80</v>
      </c>
      <c r="D11" s="13"/>
      <c r="E11" s="13"/>
      <c r="F11" s="13">
        <v>80</v>
      </c>
    </row>
    <row r="12" spans="1:6" x14ac:dyDescent="0.25">
      <c r="A12" s="12" t="s">
        <v>8337</v>
      </c>
      <c r="B12" s="13"/>
      <c r="C12" s="13"/>
      <c r="D12" s="13"/>
      <c r="E12" s="13">
        <v>40</v>
      </c>
      <c r="F12" s="13">
        <v>40</v>
      </c>
    </row>
    <row r="13" spans="1:6" x14ac:dyDescent="0.25">
      <c r="A13" s="12" t="s">
        <v>8338</v>
      </c>
      <c r="B13" s="13"/>
      <c r="C13" s="13">
        <v>40</v>
      </c>
      <c r="D13" s="13">
        <v>20</v>
      </c>
      <c r="E13" s="13"/>
      <c r="F13" s="13">
        <v>60</v>
      </c>
    </row>
    <row r="14" spans="1:6" x14ac:dyDescent="0.25">
      <c r="A14" s="12" t="s">
        <v>8351</v>
      </c>
      <c r="B14" s="13"/>
      <c r="C14" s="13">
        <v>40</v>
      </c>
      <c r="D14" s="13"/>
      <c r="E14" s="13"/>
      <c r="F14" s="13">
        <v>40</v>
      </c>
    </row>
    <row r="15" spans="1:6" x14ac:dyDescent="0.25">
      <c r="A15" s="12" t="s">
        <v>8329</v>
      </c>
      <c r="B15" s="13">
        <v>20</v>
      </c>
      <c r="C15" s="13">
        <v>120</v>
      </c>
      <c r="D15" s="13"/>
      <c r="E15" s="13"/>
      <c r="F15" s="13">
        <v>140</v>
      </c>
    </row>
    <row r="16" spans="1:6" x14ac:dyDescent="0.25">
      <c r="A16" s="12" t="s">
        <v>8355</v>
      </c>
      <c r="B16" s="13"/>
      <c r="C16" s="13">
        <v>20</v>
      </c>
      <c r="D16" s="13"/>
      <c r="E16" s="13"/>
      <c r="F16" s="13">
        <v>20</v>
      </c>
    </row>
    <row r="17" spans="1:6" x14ac:dyDescent="0.25">
      <c r="A17" s="12" t="s">
        <v>8356</v>
      </c>
      <c r="B17" s="13"/>
      <c r="C17" s="13"/>
      <c r="D17" s="13"/>
      <c r="E17" s="13">
        <v>140</v>
      </c>
      <c r="F17" s="13">
        <v>140</v>
      </c>
    </row>
    <row r="18" spans="1:6" x14ac:dyDescent="0.25">
      <c r="A18" s="12" t="s">
        <v>8339</v>
      </c>
      <c r="B18" s="13"/>
      <c r="C18" s="13">
        <v>20</v>
      </c>
      <c r="D18" s="13"/>
      <c r="E18" s="13">
        <v>140</v>
      </c>
      <c r="F18" s="13">
        <v>160</v>
      </c>
    </row>
    <row r="19" spans="1:6" x14ac:dyDescent="0.25">
      <c r="A19" s="12" t="s">
        <v>8340</v>
      </c>
      <c r="B19" s="13"/>
      <c r="C19" s="13">
        <v>60</v>
      </c>
      <c r="D19" s="13"/>
      <c r="E19" s="13"/>
      <c r="F19" s="13">
        <v>60</v>
      </c>
    </row>
    <row r="20" spans="1:6" x14ac:dyDescent="0.25">
      <c r="A20" s="12" t="s">
        <v>8357</v>
      </c>
      <c r="B20" s="13"/>
      <c r="C20" s="13">
        <v>11</v>
      </c>
      <c r="D20" s="13"/>
      <c r="E20" s="13">
        <v>9</v>
      </c>
      <c r="F20" s="13">
        <v>20</v>
      </c>
    </row>
    <row r="21" spans="1:6" x14ac:dyDescent="0.25">
      <c r="A21" s="12" t="s">
        <v>8341</v>
      </c>
      <c r="B21" s="13"/>
      <c r="C21" s="13"/>
      <c r="D21" s="13"/>
      <c r="E21" s="13">
        <v>20</v>
      </c>
      <c r="F21" s="13">
        <v>20</v>
      </c>
    </row>
    <row r="22" spans="1:6" x14ac:dyDescent="0.25">
      <c r="A22" s="12" t="s">
        <v>8332</v>
      </c>
      <c r="B22" s="13"/>
      <c r="C22" s="13">
        <v>40</v>
      </c>
      <c r="D22" s="13"/>
      <c r="E22" s="13"/>
      <c r="F22" s="13">
        <v>40</v>
      </c>
    </row>
    <row r="23" spans="1:6" x14ac:dyDescent="0.25">
      <c r="A23" s="12" t="s">
        <v>8361</v>
      </c>
      <c r="B23" s="13">
        <v>20</v>
      </c>
      <c r="C23" s="13">
        <v>60</v>
      </c>
      <c r="D23" s="13"/>
      <c r="E23" s="13">
        <v>60</v>
      </c>
      <c r="F23" s="13">
        <v>140</v>
      </c>
    </row>
    <row r="24" spans="1:6" x14ac:dyDescent="0.25">
      <c r="A24" s="12" t="s">
        <v>8345</v>
      </c>
      <c r="B24" s="13"/>
      <c r="C24" s="13">
        <v>20</v>
      </c>
      <c r="D24" s="13"/>
      <c r="E24" s="13"/>
      <c r="F24" s="13">
        <v>20</v>
      </c>
    </row>
    <row r="25" spans="1:6" x14ac:dyDescent="0.25">
      <c r="A25" s="12" t="s">
        <v>8352</v>
      </c>
      <c r="B25" s="13"/>
      <c r="C25" s="13"/>
      <c r="D25" s="13"/>
      <c r="E25" s="13">
        <v>60</v>
      </c>
      <c r="F25" s="13">
        <v>60</v>
      </c>
    </row>
    <row r="26" spans="1:6" x14ac:dyDescent="0.25">
      <c r="A26" s="12" t="s">
        <v>8346</v>
      </c>
      <c r="B26" s="13"/>
      <c r="C26" s="13">
        <v>20</v>
      </c>
      <c r="D26" s="13"/>
      <c r="E26" s="13"/>
      <c r="F26" s="13">
        <v>20</v>
      </c>
    </row>
    <row r="27" spans="1:6" x14ac:dyDescent="0.25">
      <c r="A27" s="12" t="s">
        <v>8347</v>
      </c>
      <c r="B27" s="13"/>
      <c r="C27" s="13">
        <v>57</v>
      </c>
      <c r="D27" s="13"/>
      <c r="E27" s="13">
        <v>103</v>
      </c>
      <c r="F27" s="13">
        <v>160</v>
      </c>
    </row>
    <row r="28" spans="1:6" x14ac:dyDescent="0.25">
      <c r="A28" s="12" t="s">
        <v>8348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12" t="s">
        <v>8362</v>
      </c>
      <c r="B29" s="13"/>
      <c r="C29" s="13">
        <v>353</v>
      </c>
      <c r="D29" s="13">
        <v>19</v>
      </c>
      <c r="E29" s="13">
        <v>694</v>
      </c>
      <c r="F29" s="13">
        <v>1066</v>
      </c>
    </row>
    <row r="30" spans="1:6" x14ac:dyDescent="0.25">
      <c r="A30" s="12" t="s">
        <v>8342</v>
      </c>
      <c r="B30" s="13"/>
      <c r="C30" s="13"/>
      <c r="D30" s="13"/>
      <c r="E30" s="13">
        <v>40</v>
      </c>
      <c r="F30" s="13">
        <v>40</v>
      </c>
    </row>
    <row r="31" spans="1:6" x14ac:dyDescent="0.25">
      <c r="A31" s="12" t="s">
        <v>8353</v>
      </c>
      <c r="B31" s="13"/>
      <c r="C31" s="13"/>
      <c r="D31" s="13"/>
      <c r="E31" s="13">
        <v>20</v>
      </c>
      <c r="F31" s="13">
        <v>20</v>
      </c>
    </row>
    <row r="32" spans="1:6" x14ac:dyDescent="0.25">
      <c r="A32" s="12" t="s">
        <v>8330</v>
      </c>
      <c r="B32" s="13"/>
      <c r="C32" s="13">
        <v>20</v>
      </c>
      <c r="D32" s="13"/>
      <c r="E32" s="13"/>
      <c r="F32" s="13">
        <v>20</v>
      </c>
    </row>
    <row r="33" spans="1:6" x14ac:dyDescent="0.25">
      <c r="A33" s="12" t="s">
        <v>8343</v>
      </c>
      <c r="B33" s="13"/>
      <c r="C33" s="13"/>
      <c r="D33" s="13"/>
      <c r="E33" s="13">
        <v>260</v>
      </c>
      <c r="F33" s="13">
        <v>260</v>
      </c>
    </row>
    <row r="34" spans="1:6" x14ac:dyDescent="0.25">
      <c r="A34" s="12" t="s">
        <v>8326</v>
      </c>
      <c r="B34" s="13">
        <v>40</v>
      </c>
      <c r="C34" s="13"/>
      <c r="D34" s="13"/>
      <c r="E34" s="13"/>
      <c r="F34" s="13">
        <v>40</v>
      </c>
    </row>
    <row r="35" spans="1:6" x14ac:dyDescent="0.25">
      <c r="A35" s="12" t="s">
        <v>8327</v>
      </c>
      <c r="B35" s="13"/>
      <c r="C35" s="13"/>
      <c r="D35" s="13"/>
      <c r="E35" s="13">
        <v>60</v>
      </c>
      <c r="F35" s="13">
        <v>60</v>
      </c>
    </row>
    <row r="36" spans="1:6" x14ac:dyDescent="0.25">
      <c r="A36" s="12" t="s">
        <v>8331</v>
      </c>
      <c r="B36" s="13"/>
      <c r="C36" s="13"/>
      <c r="D36" s="13">
        <v>6</v>
      </c>
      <c r="E36" s="13">
        <v>34</v>
      </c>
      <c r="F36" s="13">
        <v>40</v>
      </c>
    </row>
    <row r="37" spans="1:6" x14ac:dyDescent="0.25">
      <c r="A37" s="12" t="s">
        <v>8358</v>
      </c>
      <c r="B37" s="13">
        <v>18</v>
      </c>
      <c r="C37" s="13">
        <v>2</v>
      </c>
      <c r="D37" s="13"/>
      <c r="E37" s="13">
        <v>40</v>
      </c>
      <c r="F37" s="13">
        <v>60</v>
      </c>
    </row>
    <row r="38" spans="1:6" x14ac:dyDescent="0.25">
      <c r="A38" s="12" t="s">
        <v>8363</v>
      </c>
      <c r="B38" s="13">
        <v>17</v>
      </c>
      <c r="C38" s="13">
        <v>80</v>
      </c>
      <c r="D38" s="13">
        <v>5</v>
      </c>
      <c r="E38" s="13">
        <v>85</v>
      </c>
      <c r="F38" s="13">
        <v>187</v>
      </c>
    </row>
    <row r="39" spans="1:6" x14ac:dyDescent="0.25">
      <c r="A39" s="12" t="s">
        <v>8333</v>
      </c>
      <c r="B39" s="13"/>
      <c r="C39" s="13"/>
      <c r="D39" s="13"/>
      <c r="E39" s="13">
        <v>80</v>
      </c>
      <c r="F39" s="13">
        <v>80</v>
      </c>
    </row>
    <row r="40" spans="1:6" x14ac:dyDescent="0.25">
      <c r="A40" s="12" t="s">
        <v>8328</v>
      </c>
      <c r="B40" s="13"/>
      <c r="C40" s="13"/>
      <c r="D40" s="13"/>
      <c r="E40" s="13">
        <v>60</v>
      </c>
      <c r="F40" s="13">
        <v>60</v>
      </c>
    </row>
    <row r="41" spans="1:6" x14ac:dyDescent="0.25">
      <c r="A41" s="12" t="s">
        <v>8354</v>
      </c>
      <c r="B41" s="13">
        <v>10</v>
      </c>
      <c r="C41" s="13">
        <v>47</v>
      </c>
      <c r="D41" s="13"/>
      <c r="E41" s="13"/>
      <c r="F41" s="13">
        <v>57</v>
      </c>
    </row>
    <row r="42" spans="1:6" x14ac:dyDescent="0.25">
      <c r="A42" s="12" t="s">
        <v>8334</v>
      </c>
      <c r="B42" s="13"/>
      <c r="C42" s="13">
        <v>100</v>
      </c>
      <c r="D42" s="13"/>
      <c r="E42" s="13"/>
      <c r="F42" s="13">
        <v>100</v>
      </c>
    </row>
    <row r="43" spans="1:6" x14ac:dyDescent="0.25">
      <c r="A43" s="12" t="s">
        <v>8359</v>
      </c>
      <c r="B43" s="13">
        <v>60</v>
      </c>
      <c r="C43" s="13">
        <v>120</v>
      </c>
      <c r="D43" s="13"/>
      <c r="E43" s="13">
        <v>20</v>
      </c>
      <c r="F43" s="13">
        <v>200</v>
      </c>
    </row>
    <row r="44" spans="1:6" x14ac:dyDescent="0.25">
      <c r="A44" s="12" t="s">
        <v>8360</v>
      </c>
      <c r="B44" s="13">
        <v>100</v>
      </c>
      <c r="C44" s="13">
        <v>60</v>
      </c>
      <c r="D44" s="13"/>
      <c r="E44" s="13"/>
      <c r="F44" s="13">
        <v>160</v>
      </c>
    </row>
    <row r="45" spans="1:6" x14ac:dyDescent="0.25">
      <c r="A45" s="12" t="s">
        <v>8344</v>
      </c>
      <c r="B45" s="13">
        <v>20</v>
      </c>
      <c r="C45" s="13"/>
      <c r="D45" s="13"/>
      <c r="E45" s="13"/>
      <c r="F45" s="13">
        <v>20</v>
      </c>
    </row>
    <row r="46" spans="1:6" x14ac:dyDescent="0.25">
      <c r="A46" s="12" t="s">
        <v>8322</v>
      </c>
      <c r="B46" s="13">
        <v>349</v>
      </c>
      <c r="C46" s="13">
        <v>1530</v>
      </c>
      <c r="D46" s="13">
        <v>50</v>
      </c>
      <c r="E46" s="13">
        <v>2185</v>
      </c>
      <c r="F46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Chart by Category</vt:lpstr>
      <vt:lpstr>Pivot Chart </vt:lpstr>
      <vt:lpstr>Data</vt:lpstr>
      <vt:lpstr>Bonus</vt:lpstr>
      <vt:lpstr>Pivot Chart by 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roman</cp:lastModifiedBy>
  <dcterms:created xsi:type="dcterms:W3CDTF">2017-04-20T15:17:24Z</dcterms:created>
  <dcterms:modified xsi:type="dcterms:W3CDTF">2019-06-04T21:51:16Z</dcterms:modified>
</cp:coreProperties>
</file>