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C26" i="1" s="1"/>
  <c r="C27" i="1" l="1"/>
  <c r="C3" i="1"/>
  <c r="E5" i="1" l="1"/>
  <c r="E6" i="1" s="1"/>
  <c r="C9" i="1"/>
  <c r="C8" i="1"/>
  <c r="C10" i="1" s="1"/>
  <c r="C4" i="1"/>
  <c r="G3" i="1"/>
  <c r="C11" i="1" l="1"/>
  <c r="E10" i="1"/>
  <c r="E11" i="1" s="1"/>
  <c r="E12" i="1" s="1"/>
  <c r="C5" i="1"/>
  <c r="C14" i="1" l="1"/>
  <c r="C12" i="1"/>
</calcChain>
</file>

<file path=xl/sharedStrings.xml><?xml version="1.0" encoding="utf-8"?>
<sst xmlns="http://schemas.openxmlformats.org/spreadsheetml/2006/main" count="55" uniqueCount="50">
  <si>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</si>
  <si>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</si>
  <si>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</si>
  <si>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</si>
  <si>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</si>
  <si>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</si>
  <si>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</si>
  <si>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</si>
  <si>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</si>
  <si>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</si>
  <si>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</si>
  <si>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</si>
  <si>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</si>
  <si>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</si>
  <si>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</si>
  <si>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</si>
  <si>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</si>
  <si>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</si>
  <si>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</si>
  <si>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</si>
  <si>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</si>
  <si>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</si>
  <si>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</si>
  <si>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</si>
  <si>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</si>
  <si>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</si>
  <si>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</si>
  <si>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</si>
  <si>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</si>
  <si>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</si>
  <si>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</si>
  <si>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</si>
  <si>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</si>
  <si>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</si>
  <si>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</si>
  <si>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</si>
  <si>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</si>
  <si>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</si>
  <si>
    <t>Sideways on 30 degree slope:</t>
  </si>
  <si>
    <t xml:space="preserve">Mass: </t>
  </si>
  <si>
    <t>kg</t>
  </si>
  <si>
    <t>N</t>
  </si>
  <si>
    <t>Sum Moments about wheel origin:</t>
  </si>
  <si>
    <t>Required Torque</t>
  </si>
  <si>
    <t>force on 30 degree grade</t>
  </si>
  <si>
    <t>Angle:</t>
  </si>
  <si>
    <t>wheel base distance</t>
  </si>
  <si>
    <t>weight distance</t>
  </si>
  <si>
    <t>m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</si>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</sst>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1" applyFont="1" applyBorder="1" applyAlignment="1" applyProtection="1"/>
    <xf numFmtId="0" fontId="2" fillId="0" borderId="0" xfId="0" applyFont="1"/>
    <xf numFmtId="0" fontId="4" fillId="0" borderId="1" xfId="0" applyFont="1" applyBorder="1"/>
    <xf numFmtId="0" fontId="0" fillId="0" borderId="1" xfId="0" applyFont="1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topLeftCell="A6" zoomScaleNormal="100" workbookViewId="0">
      <selection activeCell="B20" sqref="B20:D27"/>
    </sheetView>
  </sheetViews>
  <sheetFormatPr defaultRowHeight="15" x14ac:dyDescent="0.25"/>
  <cols>
    <col min="1" max="1" width="9.140625" style="3"/>
    <col min="2" max="2" width="34" style="3"/>
    <col min="3" max="1026" width="8.5703125" style="3"/>
    <col min="1027" max="16384" width="9.140625" style="3"/>
  </cols>
  <sheetData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8" x14ac:dyDescent="0.25">
      <c r="B3" s="2" t="s">
        <v>5</v>
      </c>
      <c r="C3" s="2">
        <f>E3*0.0254</f>
        <v>0.127</v>
      </c>
      <c r="D3" s="2" t="s">
        <v>6</v>
      </c>
      <c r="E3" s="1">
        <v>5</v>
      </c>
      <c r="F3" s="2" t="s">
        <v>7</v>
      </c>
      <c r="G3" s="3">
        <f>E3*2</f>
        <v>10</v>
      </c>
      <c r="H3" s="3" t="s">
        <v>8</v>
      </c>
    </row>
    <row r="4" spans="2:8" x14ac:dyDescent="0.25">
      <c r="B4" s="2" t="s">
        <v>9</v>
      </c>
      <c r="C4" s="2">
        <f>E4*1.60934</f>
        <v>6.43736</v>
      </c>
      <c r="D4" s="2" t="s">
        <v>10</v>
      </c>
      <c r="E4" s="1">
        <v>4</v>
      </c>
      <c r="F4" s="2" t="s">
        <v>11</v>
      </c>
    </row>
    <row r="5" spans="2:8" x14ac:dyDescent="0.25">
      <c r="B5" s="2" t="s">
        <v>12</v>
      </c>
      <c r="C5" s="4">
        <f>E5*2*PI()</f>
        <v>14.08</v>
      </c>
      <c r="D5" s="2" t="s">
        <v>13</v>
      </c>
      <c r="E5" s="4">
        <f>E4*17.6/(PI()*E3*2)</f>
        <v>2.2409015987338865</v>
      </c>
      <c r="F5" s="2" t="s">
        <v>14</v>
      </c>
    </row>
    <row r="6" spans="2:8" x14ac:dyDescent="0.25">
      <c r="B6" s="2"/>
      <c r="C6" s="5"/>
      <c r="D6" s="5"/>
      <c r="E6" s="4">
        <f>E5*60</f>
        <v>134.4540959240332</v>
      </c>
      <c r="F6" s="2" t="s">
        <v>15</v>
      </c>
    </row>
    <row r="7" spans="2:8" x14ac:dyDescent="0.25">
      <c r="B7" s="2" t="s">
        <v>16</v>
      </c>
      <c r="C7" s="5"/>
      <c r="D7" s="5"/>
      <c r="E7" s="1">
        <v>10</v>
      </c>
      <c r="F7" s="2" t="s">
        <v>17</v>
      </c>
    </row>
    <row r="8" spans="2:8" x14ac:dyDescent="0.25">
      <c r="B8" s="2" t="s">
        <v>18</v>
      </c>
      <c r="C8" s="2">
        <f>E8*9.81</f>
        <v>0.98100000000000009</v>
      </c>
      <c r="D8" s="2" t="s">
        <v>19</v>
      </c>
      <c r="E8" s="1">
        <v>0.1</v>
      </c>
      <c r="F8" s="2" t="s">
        <v>20</v>
      </c>
    </row>
    <row r="9" spans="2:8" x14ac:dyDescent="0.25">
      <c r="B9" s="2" t="s">
        <v>21</v>
      </c>
      <c r="C9" s="2">
        <f>E9*0.453592</f>
        <v>54.431039999999996</v>
      </c>
      <c r="D9" s="2" t="s">
        <v>22</v>
      </c>
      <c r="E9" s="1">
        <v>120</v>
      </c>
      <c r="F9" s="2" t="s">
        <v>23</v>
      </c>
    </row>
    <row r="10" spans="2:8" x14ac:dyDescent="0.25">
      <c r="B10" s="2" t="s">
        <v>24</v>
      </c>
      <c r="C10" s="2">
        <f>(SIN(E7*PI()/180)*9.81+C8)*C9</f>
        <v>146.11950761329993</v>
      </c>
      <c r="D10" s="2" t="s">
        <v>25</v>
      </c>
      <c r="E10" s="2">
        <f>C10*0.224809</f>
        <v>32.848980387038345</v>
      </c>
      <c r="F10" s="2" t="s">
        <v>26</v>
      </c>
    </row>
    <row r="11" spans="2:8" x14ac:dyDescent="0.25">
      <c r="B11" s="2" t="s">
        <v>27</v>
      </c>
      <c r="C11" s="4">
        <f>C10/2*(C3)</f>
        <v>9.2785887334445452</v>
      </c>
      <c r="D11" s="2" t="s">
        <v>28</v>
      </c>
      <c r="E11" s="4">
        <f>E10/2*E3</f>
        <v>82.122450967595867</v>
      </c>
      <c r="F11" s="2" t="s">
        <v>29</v>
      </c>
    </row>
    <row r="12" spans="2:8" x14ac:dyDescent="0.25">
      <c r="B12" s="2"/>
      <c r="C12" s="4">
        <f>C11*10.2</f>
        <v>94.641605081134358</v>
      </c>
      <c r="D12" s="2" t="s">
        <v>30</v>
      </c>
      <c r="E12" s="4">
        <f>E11*16</f>
        <v>1313.9592154815339</v>
      </c>
      <c r="F12" s="2" t="s">
        <v>31</v>
      </c>
    </row>
    <row r="14" spans="2:8" x14ac:dyDescent="0.25">
      <c r="B14" s="6" t="s">
        <v>32</v>
      </c>
      <c r="C14" s="3">
        <f>C11*C5</f>
        <v>130.6425293668992</v>
      </c>
      <c r="D14" s="3" t="s">
        <v>33</v>
      </c>
    </row>
    <row r="16" spans="2:8" x14ac:dyDescent="0.25">
      <c r="B16" s="3" t="s">
        <v>34</v>
      </c>
      <c r="C16" s="3">
        <v>160</v>
      </c>
      <c r="D16" s="3" t="s">
        <v>33</v>
      </c>
    </row>
    <row r="17" spans="2:7" x14ac:dyDescent="0.25">
      <c r="B17" s="3" t="s">
        <v>35</v>
      </c>
      <c r="C17" s="7">
        <v>120</v>
      </c>
      <c r="D17" s="7">
        <v>100</v>
      </c>
      <c r="E17" s="7">
        <v>80</v>
      </c>
      <c r="F17" s="7">
        <v>60</v>
      </c>
      <c r="G17" s="3" t="s">
        <v>15</v>
      </c>
    </row>
    <row r="18" spans="2:7" x14ac:dyDescent="0.25">
      <c r="B18" s="3" t="s">
        <v>36</v>
      </c>
      <c r="C18" s="7">
        <v>12.73</v>
      </c>
      <c r="D18" s="7">
        <v>15.28</v>
      </c>
      <c r="E18" s="7">
        <v>19.100000000000001</v>
      </c>
      <c r="F18" s="7">
        <v>25.46</v>
      </c>
      <c r="G18" s="3" t="s">
        <v>37</v>
      </c>
    </row>
    <row r="20" spans="2:7" x14ac:dyDescent="0.25">
      <c r="B20" s="2" t="s">
        <v>38</v>
      </c>
    </row>
    <row r="21" spans="2:7" x14ac:dyDescent="0.25">
      <c r="B21" s="2" t="s">
        <v>39</v>
      </c>
      <c r="C21" s="2">
        <v>50</v>
      </c>
      <c r="D21" s="9" t="s">
        <v>40</v>
      </c>
    </row>
    <row r="22" spans="2:7" x14ac:dyDescent="0.25">
      <c r="B22" s="2" t="s">
        <v>45</v>
      </c>
      <c r="C22" s="2">
        <v>30</v>
      </c>
      <c r="D22" s="9" t="s">
        <v>49</v>
      </c>
    </row>
    <row r="23" spans="2:7" x14ac:dyDescent="0.25">
      <c r="B23" s="8" t="s">
        <v>44</v>
      </c>
      <c r="C23" s="2">
        <f>C21*9.81*SIN(C22*PI()/180)</f>
        <v>245.24999999999997</v>
      </c>
      <c r="D23" s="2" t="s">
        <v>41</v>
      </c>
    </row>
    <row r="24" spans="2:7" x14ac:dyDescent="0.25">
      <c r="B24" s="8" t="s">
        <v>46</v>
      </c>
      <c r="C24" s="2">
        <v>0.56799999999999995</v>
      </c>
      <c r="D24" s="9" t="s">
        <v>48</v>
      </c>
    </row>
    <row r="25" spans="2:7" x14ac:dyDescent="0.25">
      <c r="B25" s="8" t="s">
        <v>47</v>
      </c>
      <c r="C25" s="2">
        <v>0.13</v>
      </c>
      <c r="D25" s="10" t="s">
        <v>48</v>
      </c>
    </row>
    <row r="26" spans="2:7" x14ac:dyDescent="0.25">
      <c r="B26" s="2" t="s">
        <v>42</v>
      </c>
      <c r="C26" s="2">
        <f>(C23*C25)/2/(C24/2)</f>
        <v>56.131161971830984</v>
      </c>
      <c r="D26" s="2" t="s">
        <v>41</v>
      </c>
    </row>
    <row r="27" spans="2:7" x14ac:dyDescent="0.25">
      <c r="B27" s="2" t="s">
        <v>43</v>
      </c>
      <c r="C27" s="2">
        <f>C26*C3</f>
        <v>7.1286575704225354</v>
      </c>
      <c r="D27" s="2" t="s">
        <v>37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2017-12-14T01:17:40Z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