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"/>
    </mc:Choice>
  </mc:AlternateContent>
  <bookViews>
    <workbookView xWindow="0" yWindow="0" windowWidth="16380" windowHeight="8190" tabRatio="985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" l="1"/>
  <c r="D5" i="1" s="1"/>
  <c r="B8" i="1"/>
  <c r="B7" i="1"/>
  <c r="B9" i="1" s="1"/>
  <c r="B3" i="1"/>
  <c r="F2" i="1"/>
  <c r="B2" i="1"/>
  <c r="B10" i="1" l="1"/>
  <c r="D9" i="1"/>
  <c r="D10" i="1" s="1"/>
  <c r="D11" i="1" s="1"/>
  <c r="B4" i="1"/>
  <c r="B13" i="1" l="1"/>
  <c r="B11" i="1"/>
</calcChain>
</file>

<file path=xl/sharedStrings.xml><?xml version="1.0" encoding="utf-8"?>
<sst xmlns="http://schemas.openxmlformats.org/spreadsheetml/2006/main" count="40" uniqueCount="38">
  <si>
    <t>bold = input value</t>
  </si>
  <si>
    <t>Metric</t>
  </si>
  <si>
    <t>(units)</t>
  </si>
  <si>
    <t>Imperial</t>
  </si>
  <si>
    <t>(unitS)</t>
  </si>
  <si>
    <t>Approximate Radius:</t>
  </si>
  <si>
    <t>meters</t>
  </si>
  <si>
    <t>inches</t>
  </si>
  <si>
    <t>inches diameter wheel</t>
  </si>
  <si>
    <t>Max Speed:</t>
  </si>
  <si>
    <t>kmh</t>
  </si>
  <si>
    <t>mph</t>
  </si>
  <si>
    <t>Required Motor Speed:</t>
  </si>
  <si>
    <t>rad/s</t>
  </si>
  <si>
    <t>rot/sec</t>
  </si>
  <si>
    <t>RPM</t>
  </si>
  <si>
    <t>Required Grade:</t>
  </si>
  <si>
    <t>degrees</t>
  </si>
  <si>
    <t>Acceleration on Grade:</t>
  </si>
  <si>
    <t>m/s^2</t>
  </si>
  <si>
    <t>g's</t>
  </si>
  <si>
    <t>Approximate Mass:</t>
  </si>
  <si>
    <t>kgs</t>
  </si>
  <si>
    <t>lbs</t>
  </si>
  <si>
    <t>Approximate Acceleration Force:</t>
  </si>
  <si>
    <t>Newtons</t>
  </si>
  <si>
    <t>lbf</t>
  </si>
  <si>
    <t>Approximate Torque:</t>
  </si>
  <si>
    <t>N*m</t>
  </si>
  <si>
    <t>lbf-in</t>
  </si>
  <si>
    <t>kgf*cm</t>
  </si>
  <si>
    <t>oz-in</t>
  </si>
  <si>
    <t>Motor Power:</t>
  </si>
  <si>
    <t>Watts</t>
  </si>
  <si>
    <t>Actual Motor Power:</t>
  </si>
  <si>
    <t>Actual Motor Speed:</t>
  </si>
  <si>
    <t>Actual Motor Torque: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</si>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</sst>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F7F7F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2" borderId="0" xfId="0" applyFont="1" applyFill="1"/>
    <xf numFmtId="0" fontId="3" fillId="3" borderId="0" xfId="0" applyFont="1" applyFill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activeCell="D7" sqref="D7"/>
    </sheetView>
  </sheetViews>
  <sheetFormatPr defaultRowHeight="15" x14ac:dyDescent="0.25"/>
  <cols>
    <col min="1" max="1" width="34" style="2"/>
    <col min="2" max="1025" width="8.5703125" style="2"/>
    <col min="1026" max="16384" width="9.140625" style="2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25">
      <c r="A2" s="2" t="s">
        <v>5</v>
      </c>
      <c r="B2" s="2">
        <f>D2*0.0254</f>
        <v>0.13969999999999999</v>
      </c>
      <c r="C2" s="2" t="s">
        <v>6</v>
      </c>
      <c r="D2" s="3">
        <v>5.5</v>
      </c>
      <c r="E2" s="2" t="s">
        <v>7</v>
      </c>
      <c r="F2" s="2">
        <f>D2*2</f>
        <v>11</v>
      </c>
      <c r="G2" s="2" t="s">
        <v>8</v>
      </c>
    </row>
    <row r="3" spans="1:7" x14ac:dyDescent="0.25">
      <c r="A3" s="2" t="s">
        <v>9</v>
      </c>
      <c r="B3" s="2">
        <f>D3*1.60934</f>
        <v>6.2764259999999998</v>
      </c>
      <c r="C3" s="2" t="s">
        <v>10</v>
      </c>
      <c r="D3" s="3">
        <v>3.9</v>
      </c>
      <c r="E3" s="2" t="s">
        <v>11</v>
      </c>
    </row>
    <row r="4" spans="1:7" x14ac:dyDescent="0.25">
      <c r="A4" s="2" t="s">
        <v>12</v>
      </c>
      <c r="B4" s="4">
        <f>D4*2*PI()</f>
        <v>12.480000000000002</v>
      </c>
      <c r="C4" s="2" t="s">
        <v>13</v>
      </c>
      <c r="D4" s="4">
        <f>D3*17.6/(PI()*D2*2)</f>
        <v>1.9862536897868541</v>
      </c>
      <c r="E4" s="2" t="s">
        <v>14</v>
      </c>
    </row>
    <row r="5" spans="1:7" x14ac:dyDescent="0.25">
      <c r="B5" s="5"/>
      <c r="C5" s="5"/>
      <c r="D5" s="4">
        <f>D4*60</f>
        <v>119.17522138721125</v>
      </c>
      <c r="E5" s="2" t="s">
        <v>15</v>
      </c>
    </row>
    <row r="6" spans="1:7" x14ac:dyDescent="0.25">
      <c r="A6" s="2" t="s">
        <v>16</v>
      </c>
      <c r="B6" s="5"/>
      <c r="C6" s="5"/>
      <c r="D6" s="3">
        <v>20</v>
      </c>
      <c r="E6" s="2" t="s">
        <v>17</v>
      </c>
    </row>
    <row r="7" spans="1:7" x14ac:dyDescent="0.25">
      <c r="A7" s="2" t="s">
        <v>18</v>
      </c>
      <c r="B7" s="2">
        <f>D7*9.81</f>
        <v>0.98100000000000009</v>
      </c>
      <c r="C7" s="2" t="s">
        <v>19</v>
      </c>
      <c r="D7" s="1">
        <v>0.1</v>
      </c>
      <c r="E7" s="2" t="s">
        <v>20</v>
      </c>
    </row>
    <row r="8" spans="1:7" x14ac:dyDescent="0.25">
      <c r="A8" s="2" t="s">
        <v>21</v>
      </c>
      <c r="B8" s="2">
        <f>D8*0.453592</f>
        <v>54.431039999999996</v>
      </c>
      <c r="C8" s="2" t="s">
        <v>22</v>
      </c>
      <c r="D8" s="3">
        <v>120</v>
      </c>
      <c r="E8" s="2" t="s">
        <v>23</v>
      </c>
    </row>
    <row r="9" spans="1:7" x14ac:dyDescent="0.25">
      <c r="A9" s="2" t="s">
        <v>24</v>
      </c>
      <c r="B9" s="2">
        <f>(SIN(D6*PI()/180)*9.81+B7)*B8</f>
        <v>236.02483396224068</v>
      </c>
      <c r="C9" s="2" t="s">
        <v>25</v>
      </c>
      <c r="D9" s="2">
        <f>B9*0.224809</f>
        <v>53.060506898217369</v>
      </c>
      <c r="E9" s="2" t="s">
        <v>26</v>
      </c>
    </row>
    <row r="10" spans="1:7" x14ac:dyDescent="0.25">
      <c r="A10" s="2" t="s">
        <v>27</v>
      </c>
      <c r="B10" s="4">
        <f>B9/2*(B2)</f>
        <v>16.48633465226251</v>
      </c>
      <c r="C10" s="2" t="s">
        <v>28</v>
      </c>
      <c r="D10" s="4">
        <f>D9/2*D2</f>
        <v>145.91639397009777</v>
      </c>
      <c r="E10" s="2" t="s">
        <v>29</v>
      </c>
    </row>
    <row r="11" spans="1:7" x14ac:dyDescent="0.25">
      <c r="B11" s="4">
        <f>B10*10.2</f>
        <v>168.16061345307759</v>
      </c>
      <c r="C11" s="2" t="s">
        <v>30</v>
      </c>
      <c r="D11" s="4">
        <f>D10*16</f>
        <v>2334.6623035215644</v>
      </c>
      <c r="E11" s="2" t="s">
        <v>31</v>
      </c>
    </row>
    <row r="13" spans="1:7" x14ac:dyDescent="0.25">
      <c r="A13" s="6" t="s">
        <v>32</v>
      </c>
      <c r="B13" s="2">
        <f>B10*B4</f>
        <v>205.74945646023616</v>
      </c>
      <c r="C13" s="2" t="s">
        <v>33</v>
      </c>
    </row>
    <row r="15" spans="1:7" x14ac:dyDescent="0.25">
      <c r="A15" s="2" t="s">
        <v>34</v>
      </c>
      <c r="B15" s="2">
        <v>160</v>
      </c>
      <c r="C15" s="2" t="s">
        <v>33</v>
      </c>
    </row>
    <row r="16" spans="1:7" x14ac:dyDescent="0.25">
      <c r="A16" s="2" t="s">
        <v>35</v>
      </c>
      <c r="B16" s="1">
        <v>120</v>
      </c>
      <c r="C16" s="1">
        <v>100</v>
      </c>
      <c r="D16" s="1">
        <v>80</v>
      </c>
      <c r="E16" s="1">
        <v>60</v>
      </c>
      <c r="F16" s="2" t="s">
        <v>15</v>
      </c>
    </row>
    <row r="17" spans="1:6" x14ac:dyDescent="0.25">
      <c r="A17" s="2" t="s">
        <v>36</v>
      </c>
      <c r="B17" s="1">
        <v>12.73</v>
      </c>
      <c r="C17" s="1">
        <v>15.28</v>
      </c>
      <c r="D17" s="1">
        <v>19.100000000000001</v>
      </c>
      <c r="E17" s="1">
        <v>25.46</v>
      </c>
      <c r="F17" s="2" t="s">
        <v>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Bennett</cp:lastModifiedBy>
  <cp:revision>2</cp:revision>
  <dcterms:created xsi:type="dcterms:W3CDTF">2015-06-05T18:17:20Z</dcterms:created>
  <dcterms:modified xsi:type="dcterms:W3CDTF">2017-10-07T03:53:43Z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