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<sst xmlns="http://schemas.openxmlformats.org/spreadsheetml/2006/main" count="40" uniqueCount="38">
  <si>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bold = input value</t>
  </si>
  <si>
    <t xml:space="preserve">Metric</t>
  </si>
  <si>
    <t xml:space="preserve">(units)</t>
  </si>
  <si>
    <t xml:space="preserve">Imperial</t>
  </si>
  <si>
    <t xml:space="preserve">(unitS)</t>
  </si>
  <si>
    <t xml:space="preserve">Approximate Radius:</t>
  </si>
  <si>
    <t xml:space="preserve">meters</t>
  </si>
  <si>
    <t xml:space="preserve">inches</t>
  </si>
  <si>
    <t xml:space="preserve">inches diameter wheel</t>
  </si>
  <si>
    <t xml:space="preserve">Max Speed:</t>
  </si>
  <si>
    <t xml:space="preserve">kmh</t>
  </si>
  <si>
    <t xml:space="preserve">mph</t>
  </si>
  <si>
    <t xml:space="preserve">Required Motor Speed:</t>
  </si>
  <si>
    <t xml:space="preserve">rad/s</t>
  </si>
  <si>
    <t xml:space="preserve">rot/sec</t>
  </si>
  <si>
    <t xml:space="preserve">RPM</t>
  </si>
  <si>
    <t xml:space="preserve">Required Grade:</t>
  </si>
  <si>
    <t xml:space="preserve">degrees</t>
  </si>
  <si>
    <t xml:space="preserve">Acceleration on Grade:</t>
  </si>
  <si>
    <t xml:space="preserve">m/s^2</t>
  </si>
  <si>
    <t xml:space="preserve">g's</t>
  </si>
  <si>
    <t xml:space="preserve">Approximate Mass:</t>
  </si>
  <si>
    <t xml:space="preserve">kgs</t>
  </si>
  <si>
    <t xml:space="preserve">lbs</t>
  </si>
  <si>
    <t xml:space="preserve">Approximate Acceleration Force:</t>
  </si>
  <si>
    <t xml:space="preserve">Newtons</t>
  </si>
  <si>
    <t xml:space="preserve">lbf</t>
  </si>
  <si>
    <t xml:space="preserve">Approximate Torque:</t>
  </si>
  <si>
    <t xml:space="preserve">N*m</t>
  </si>
  <si>
    <t xml:space="preserve">lbf-in</t>
  </si>
  <si>
    <t xml:space="preserve">kgf*cm</t>
  </si>
  <si>
    <t xml:space="preserve">oz-in</t>
  </si>
  <si>
    <t xml:space="preserve">Motor Power:</t>
  </si>
  <si>
    <t xml:space="preserve">Watts</t>
  </si>
  <si>
    <t xml:space="preserve">Actual Motor Power:</t>
  </si>
  <si>
    <t xml:space="preserve">Actual Motor Speed:</t>
  </si>
  <si>
    <t xml:space="preserve">Actual Motor Torque:</t>
  </si>
  <si>
    <t xml:space="preserve">Nm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</si>
</sst>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3.9554655870445"/>
    <col collapsed="false" hidden="false" max="1025" min="2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f aca="false">D2*0.0254</f>
        <v>0.127</v>
      </c>
      <c r="C2" s="0" t="s">
        <v>6</v>
      </c>
      <c r="D2" s="2" t="n">
        <v>5</v>
      </c>
      <c r="E2" s="0" t="s">
        <v>7</v>
      </c>
      <c r="F2" s="0" t="n">
        <f aca="false">D2*2</f>
        <v>10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f aca="false">D3*1.60934</f>
        <v>5.793624</v>
      </c>
      <c r="C3" s="0" t="s">
        <v>10</v>
      </c>
      <c r="D3" s="2" t="n">
        <v>3.6</v>
      </c>
      <c r="E3" s="0" t="s">
        <v>11</v>
      </c>
    </row>
    <row r="4" customFormat="false" ht="15" hidden="false" customHeight="false" outlineLevel="0" collapsed="false">
      <c r="A4" s="0" t="s">
        <v>12</v>
      </c>
      <c r="B4" s="3" t="n">
        <f aca="false">D4*2*PI()</f>
        <v>12.672</v>
      </c>
      <c r="C4" s="4" t="s">
        <v>13</v>
      </c>
      <c r="D4" s="5" t="n">
        <f aca="false">D3*17.6/(PI()*D2*2)</f>
        <v>2.0168114388605</v>
      </c>
      <c r="E4" s="0" t="s">
        <v>14</v>
      </c>
    </row>
    <row r="5" customFormat="false" ht="15" hidden="false" customHeight="false" outlineLevel="0" collapsed="false">
      <c r="B5" s="6"/>
      <c r="C5" s="6"/>
      <c r="D5" s="5" t="n">
        <f aca="false">D4*60</f>
        <v>121.00868633163</v>
      </c>
      <c r="E5" s="0" t="s">
        <v>15</v>
      </c>
    </row>
    <row r="6" customFormat="false" ht="15" hidden="false" customHeight="false" outlineLevel="0" collapsed="false">
      <c r="A6" s="0" t="s">
        <v>16</v>
      </c>
      <c r="B6" s="6"/>
      <c r="C6" s="6"/>
      <c r="D6" s="2" t="n">
        <v>30</v>
      </c>
      <c r="E6" s="0" t="s">
        <v>17</v>
      </c>
    </row>
    <row r="7" customFormat="false" ht="15" hidden="false" customHeight="false" outlineLevel="0" collapsed="false">
      <c r="A7" s="0" t="s">
        <v>18</v>
      </c>
      <c r="B7" s="0" t="n">
        <f aca="false">D7*9.81</f>
        <v>0.981</v>
      </c>
      <c r="C7" s="0" t="s">
        <v>19</v>
      </c>
      <c r="D7" s="1" t="n">
        <v>0.1</v>
      </c>
      <c r="E7" s="0" t="s">
        <v>20</v>
      </c>
    </row>
    <row r="8" customFormat="false" ht="15" hidden="false" customHeight="false" outlineLevel="0" collapsed="false">
      <c r="A8" s="0" t="s">
        <v>21</v>
      </c>
      <c r="B8" s="0" t="n">
        <f aca="false">D8*0.453592</f>
        <v>54.43104</v>
      </c>
      <c r="C8" s="0" t="s">
        <v>22</v>
      </c>
      <c r="D8" s="2" t="n">
        <v>120</v>
      </c>
      <c r="E8" s="0" t="s">
        <v>23</v>
      </c>
    </row>
    <row r="9" customFormat="false" ht="15" hidden="false" customHeight="false" outlineLevel="0" collapsed="false">
      <c r="A9" s="0" t="s">
        <v>24</v>
      </c>
      <c r="B9" s="0" t="n">
        <f aca="false">(SIN(D6*PI()/180)*9.81+B7)*B8</f>
        <v>320.38110144</v>
      </c>
      <c r="C9" s="0" t="s">
        <v>25</v>
      </c>
      <c r="D9" s="0" t="n">
        <f aca="false">B9*0.224809</f>
        <v>72.024555033625</v>
      </c>
      <c r="E9" s="0" t="s">
        <v>26</v>
      </c>
    </row>
    <row r="10" customFormat="false" ht="15" hidden="false" customHeight="false" outlineLevel="0" collapsed="false">
      <c r="A10" s="0" t="s">
        <v>27</v>
      </c>
      <c r="B10" s="3" t="n">
        <f aca="false">B9/2*(B2)</f>
        <v>20.34419994144</v>
      </c>
      <c r="C10" s="0" t="s">
        <v>28</v>
      </c>
      <c r="D10" s="3" t="n">
        <f aca="false">D9/2*D2</f>
        <v>180.061387584063</v>
      </c>
      <c r="E10" s="0" t="s">
        <v>29</v>
      </c>
    </row>
    <row r="11" customFormat="false" ht="15" hidden="false" customHeight="false" outlineLevel="0" collapsed="false">
      <c r="B11" s="3" t="n">
        <f aca="false">B10*10.2</f>
        <v>207.510839402688</v>
      </c>
      <c r="C11" s="0" t="s">
        <v>30</v>
      </c>
      <c r="D11" s="3" t="n">
        <f aca="false">D10*16</f>
        <v>2880.982201345</v>
      </c>
      <c r="E11" s="0" t="s">
        <v>31</v>
      </c>
    </row>
    <row r="13" customFormat="false" ht="13.8" hidden="false" customHeight="false" outlineLevel="0" collapsed="false">
      <c r="A13" s="7" t="s">
        <v>32</v>
      </c>
      <c r="B13" s="0" t="n">
        <f aca="false">B10*B4</f>
        <v>257.801701657928</v>
      </c>
      <c r="C13" s="0" t="s">
        <v>33</v>
      </c>
    </row>
    <row r="15" customFormat="false" ht="15" hidden="false" customHeight="false" outlineLevel="0" collapsed="false">
      <c r="A15" s="0" t="s">
        <v>34</v>
      </c>
      <c r="B15" s="0" t="n">
        <v>160</v>
      </c>
      <c r="C15" s="0" t="s">
        <v>33</v>
      </c>
    </row>
    <row r="16" customFormat="false" ht="13.8" hidden="false" customHeight="false" outlineLevel="0" collapsed="false">
      <c r="A16" s="0" t="s">
        <v>35</v>
      </c>
      <c r="B16" s="1" t="n">
        <v>120</v>
      </c>
      <c r="C16" s="1" t="n">
        <v>100</v>
      </c>
      <c r="D16" s="1" t="n">
        <v>80</v>
      </c>
      <c r="E16" s="1" t="n">
        <v>60</v>
      </c>
      <c r="F16" s="0" t="s">
        <v>15</v>
      </c>
    </row>
    <row r="17" customFormat="false" ht="13.8" hidden="false" customHeight="false" outlineLevel="0" collapsed="false">
      <c r="A17" s="0" t="s">
        <v>36</v>
      </c>
      <c r="B17" s="1" t="n">
        <v>12.73</v>
      </c>
      <c r="C17" s="1" t="n">
        <v>15.28</v>
      </c>
      <c r="D17" s="1" t="n">
        <v>19.1</v>
      </c>
      <c r="E17" s="1" t="n">
        <v>25.46</v>
      </c>
      <c r="F17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2017-10-06T13:54:31Z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