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grupococal-my.sharepoint.com/personal/matheus_rezende_cocal_com_br/Documents/Projetos/Dash-Gestao-Semanal/"/>
    </mc:Choice>
  </mc:AlternateContent>
  <xr:revisionPtr revIDLastSave="5" documentId="8_{B8188279-B269-467D-AF32-E91FF5FE58C6}" xr6:coauthVersionLast="47" xr6:coauthVersionMax="47" xr10:uidLastSave="{428D4EF1-E185-48AC-93D7-6D4BDCF4717F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N5" i="1" s="1"/>
  <c r="K6" i="1"/>
  <c r="K7" i="1"/>
  <c r="K8" i="1"/>
  <c r="K9" i="1"/>
  <c r="N9" i="1" s="1"/>
  <c r="K10" i="1"/>
  <c r="N10" i="1" s="1"/>
  <c r="N3" i="1"/>
  <c r="N4" i="1"/>
  <c r="N6" i="1"/>
  <c r="N7" i="1"/>
  <c r="N8" i="1"/>
  <c r="Q3" i="1"/>
  <c r="Q4" i="1"/>
  <c r="Q5" i="1"/>
  <c r="Q6" i="1"/>
  <c r="Q7" i="1"/>
  <c r="Q8" i="1"/>
  <c r="Q9" i="1"/>
  <c r="Q10" i="1"/>
  <c r="T3" i="1"/>
  <c r="T4" i="1"/>
  <c r="T5" i="1"/>
  <c r="T6" i="1"/>
  <c r="T7" i="1"/>
  <c r="T8" i="1"/>
  <c r="T9" i="1"/>
  <c r="T10" i="1"/>
  <c r="W3" i="1"/>
  <c r="W4" i="1"/>
  <c r="W5" i="1"/>
  <c r="W6" i="1"/>
  <c r="W7" i="1"/>
  <c r="W8" i="1"/>
  <c r="W9" i="1"/>
  <c r="W10" i="1"/>
  <c r="Z3" i="1"/>
  <c r="Z4" i="1"/>
  <c r="Z5" i="1"/>
  <c r="Z6" i="1"/>
  <c r="Z7" i="1"/>
  <c r="Z8" i="1"/>
  <c r="Z9" i="1"/>
  <c r="Z10" i="1"/>
  <c r="AC3" i="1"/>
  <c r="AC4" i="1"/>
  <c r="AC5" i="1"/>
  <c r="AC6" i="1"/>
  <c r="AC7" i="1"/>
  <c r="AC8" i="1"/>
  <c r="AC9" i="1"/>
  <c r="AC10" i="1"/>
  <c r="AF3" i="1"/>
  <c r="AF4" i="1"/>
  <c r="AF5" i="1"/>
  <c r="AF6" i="1"/>
  <c r="AF7" i="1"/>
  <c r="AF8" i="1"/>
  <c r="AF9" i="1"/>
  <c r="AF10" i="1"/>
  <c r="AI3" i="1"/>
  <c r="AI4" i="1"/>
  <c r="AI5" i="1"/>
  <c r="AI6" i="1"/>
  <c r="AI7" i="1"/>
  <c r="AI8" i="1"/>
  <c r="AJ8" i="1" s="1"/>
  <c r="AI9" i="1"/>
  <c r="AI10" i="1"/>
  <c r="AJ3" i="1"/>
  <c r="AJ4" i="1"/>
  <c r="AJ2" i="1"/>
  <c r="AI2" i="1"/>
  <c r="AF2" i="1"/>
  <c r="AC2" i="1"/>
  <c r="Z2" i="1"/>
  <c r="W2" i="1"/>
  <c r="T2" i="1"/>
  <c r="Q2" i="1"/>
  <c r="N2" i="1"/>
  <c r="K2" i="1"/>
  <c r="AJ5" i="1" l="1"/>
  <c r="AJ9" i="1"/>
  <c r="AJ10" i="1"/>
  <c r="AJ7" i="1"/>
  <c r="AJ6" i="1"/>
</calcChain>
</file>

<file path=xl/sharedStrings.xml><?xml version="1.0" encoding="utf-8"?>
<sst xmlns="http://schemas.openxmlformats.org/spreadsheetml/2006/main" count="146" uniqueCount="57">
  <si>
    <t>ID</t>
  </si>
  <si>
    <t>Email</t>
  </si>
  <si>
    <t>Data da Auditoria</t>
  </si>
  <si>
    <t>Data Referente</t>
  </si>
  <si>
    <t>Setor</t>
  </si>
  <si>
    <t>Área agricultável</t>
  </si>
  <si>
    <t>Unidade</t>
  </si>
  <si>
    <t>Auditores</t>
  </si>
  <si>
    <t xml:space="preserve">Projetado - Tipo de plantio </t>
  </si>
  <si>
    <t xml:space="preserve">Executado - Tipo de plantio </t>
  </si>
  <si>
    <t xml:space="preserve">Projetado - Tipo de terraço </t>
  </si>
  <si>
    <t xml:space="preserve">Executado - Tipo de terraço </t>
  </si>
  <si>
    <t xml:space="preserve">Projetado - Quantidade de terraço </t>
  </si>
  <si>
    <t xml:space="preserve">Executado - Quantidade de terraço </t>
  </si>
  <si>
    <t>Projetado - Levantes</t>
  </si>
  <si>
    <t>Executado - Levantes</t>
  </si>
  <si>
    <t>Projetado - Levantes a desmanchar</t>
  </si>
  <si>
    <t>Executado - Levantes a desmanchar</t>
  </si>
  <si>
    <t xml:space="preserve">Projetado - Bigodes </t>
  </si>
  <si>
    <t xml:space="preserve">Executado - Bigodes </t>
  </si>
  <si>
    <t>Projetado - Bigodes a desmanchar</t>
  </si>
  <si>
    <t>Executado - Bigodes a desmanchar</t>
  </si>
  <si>
    <t>Aderência - Tipo de plantio</t>
  </si>
  <si>
    <t>Aderência - Tipo de terraço</t>
  </si>
  <si>
    <t>Aderência - Quantidade de terraço</t>
  </si>
  <si>
    <t>Aderência - Levantes</t>
  </si>
  <si>
    <t>Aderência - Levantes a desmanchar</t>
  </si>
  <si>
    <t>Aderência - Bigodes</t>
  </si>
  <si>
    <t>Aderência - Bigodes a desmanchar</t>
  </si>
  <si>
    <t xml:space="preserve">Projetado - Carreadores </t>
  </si>
  <si>
    <t>Executado - Carreadores</t>
  </si>
  <si>
    <t>Aderência - Carreadores</t>
  </si>
  <si>
    <t xml:space="preserve">Projetado - Pátios </t>
  </si>
  <si>
    <t>Executado - Pátios</t>
  </si>
  <si>
    <t>Aderência - Pátios</t>
  </si>
  <si>
    <t>Aderência Total</t>
  </si>
  <si>
    <t>Observações</t>
  </si>
  <si>
    <t>camila.marques@cocal.com.br</t>
  </si>
  <si>
    <t>junho, 2024</t>
  </si>
  <si>
    <t>Paraguaçu</t>
  </si>
  <si>
    <t>Camila,Sebastião,Guilherme Gomes, Adriana Candido,Maria Teixeira</t>
  </si>
  <si>
    <t>Convencional</t>
  </si>
  <si>
    <t>Base Larga</t>
  </si>
  <si>
    <t>Ok</t>
  </si>
  <si>
    <t>setembro, 2024</t>
  </si>
  <si>
    <t>Camila,Guilherme Gomes</t>
  </si>
  <si>
    <t>Narandiba</t>
  </si>
  <si>
    <t>Camila,Marcia Viotto,João Chagas,Jose Rodrigo,Guilherme Gomes</t>
  </si>
  <si>
    <t>ESD e Convencional</t>
  </si>
  <si>
    <t>março, 2024</t>
  </si>
  <si>
    <t>Camila,Guilherme Gomes,João Chagas,Marcia Viotto,Jose Ricardo,Sebastião</t>
  </si>
  <si>
    <t>outubro, 2024</t>
  </si>
  <si>
    <t>Camila,Guilherme Gomes,Maico Luiz</t>
  </si>
  <si>
    <t>maico.paula@cocal.com.br</t>
  </si>
  <si>
    <t>Maico,Daiane,Guilherme</t>
  </si>
  <si>
    <t>Não</t>
  </si>
  <si>
    <t>1 Curva projetada para retirar, porem foi mantida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</si>
</sst>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b/>
      <sz val="11"/>
      <color rgb="FFFFFFFF"/>
      <name val="Aptos Narrow"/>
      <family val="2"/>
      <charset val="1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69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numFmt numFmtId="169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4EA72E"/>
          <bgColor rgb="FF4EA72E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F95E7-C995-438D-987A-F2025D1ECBF2}" name="Tabela1" displayName="Tabela1" ref="A1:AK10" totalsRowShown="0" headerRowDxfId="10">
  <autoFilter ref="A1:AK10" xr:uid="{E68F95E7-C995-438D-987A-F2025D1ECBF2}"/>
  <tableColumns count="37">
    <tableColumn id="1" xr3:uid="{72845CEF-84D9-4831-808A-D587871D09A7}" name="ID"/>
    <tableColumn id="2" xr3:uid="{8B51A70E-AE0E-44F9-8512-41504FB35D86}" name="Email"/>
    <tableColumn id="3" xr3:uid="{AD269C4C-C670-4A03-A303-2B0CCE778CE2}" name="Data da Auditoria"/>
    <tableColumn id="4" xr3:uid="{6324E577-8C07-46ED-A59C-F9CE6F6488F0}" name="Data Referente"/>
    <tableColumn id="5" xr3:uid="{C99DDEDB-B2C4-4595-9F03-23B6CBF078D5}" name="Setor"/>
    <tableColumn id="6" xr3:uid="{35AD4F3E-C048-4D07-A773-347C3CC64DCC}" name="Área agricultável"/>
    <tableColumn id="7" xr3:uid="{21E54A02-0EB7-4F2D-BD24-13B6BAD14613}" name="Unidade"/>
    <tableColumn id="8" xr3:uid="{DCC42CBF-E331-4FCD-B2F1-9B87A9E69576}" name="Auditores"/>
    <tableColumn id="9" xr3:uid="{17CCD61E-01BD-4029-BF49-95171F5E12E0}" name="Projetado - Tipo de plantio "/>
    <tableColumn id="10" xr3:uid="{CB14CE10-63B7-4095-BAA8-4B3145987D36}" name="Executado - Tipo de plantio "/>
    <tableColumn id="11" xr3:uid="{BA7D3045-CD0F-47BB-9F93-59ED92F81DDD}" name="Aderência - Tipo de plantio" dataDxfId="0">
      <calculatedColumnFormula>IF(I2=J2,100%,0%)</calculatedColumnFormula>
    </tableColumn>
    <tableColumn id="12" xr3:uid="{6DD27431-E92E-4E85-9095-774FC61A5E5C}" name="Projetado - Tipo de terraço "/>
    <tableColumn id="13" xr3:uid="{A567A19E-DFE4-401B-B609-D0B4A05E6E7A}" name="Executado - Tipo de terraço "/>
    <tableColumn id="14" xr3:uid="{C106CAAF-B459-4885-8D6C-54FFBF0FCE0D}" name="Aderência - Tipo de terraço" dataDxfId="1">
      <calculatedColumnFormula>IF(K2=K2,100%,0%)</calculatedColumnFormula>
    </tableColumn>
    <tableColumn id="15" xr3:uid="{2642456A-E32D-4433-BE2C-9BD918441E0C}" name="Projetado - Quantidade de terraço "/>
    <tableColumn id="16" xr3:uid="{53B48757-2EFC-42CE-A46F-9473D850477B}" name="Executado - Quantidade de terraço "/>
    <tableColumn id="17" xr3:uid="{14BEE13F-ED67-49E3-8139-B51925425EED}" name="Aderência - Quantidade de terraço" dataDxfId="2">
      <calculatedColumnFormula>IF(O2=P2,100%,0%)</calculatedColumnFormula>
    </tableColumn>
    <tableColumn id="18" xr3:uid="{4AAF4FE4-82F3-4401-A913-FB5A5F8A15C9}" name="Projetado - Levantes"/>
    <tableColumn id="19" xr3:uid="{F99E0E28-DE7A-46E2-B301-69A86C07DB8A}" name="Executado - Levantes"/>
    <tableColumn id="20" xr3:uid="{E748C31C-A739-4297-A8ED-5BD5522B898E}" name="Aderência - Levantes" dataDxfId="3">
      <calculatedColumnFormula>IF(R2&gt;S2,S2/R2,R2/S2)</calculatedColumnFormula>
    </tableColumn>
    <tableColumn id="21" xr3:uid="{1ADCE622-AF38-4AEC-B951-6C1DCEEC5622}" name="Projetado - Levantes a desmanchar"/>
    <tableColumn id="22" xr3:uid="{8CD54AF5-14E6-41B7-B987-FADD48ECA712}" name="Executado - Levantes a desmanchar"/>
    <tableColumn id="23" xr3:uid="{18DDAF99-4027-473C-865C-D5F807EDD7AF}" name="Aderência - Levantes a desmanchar" dataDxfId="4">
      <calculatedColumnFormula>IF(OR(U2=0,V2=0), 1, IF(U2&gt;V2, V2/U2, U2/V2))</calculatedColumnFormula>
    </tableColumn>
    <tableColumn id="24" xr3:uid="{ADA746F1-5463-4AB8-84AA-FDB9AAC7C1F1}" name="Projetado - Bigodes "/>
    <tableColumn id="25" xr3:uid="{73A072C8-2D64-4AF5-974C-864797474ECE}" name="Executado - Bigodes "/>
    <tableColumn id="26" xr3:uid="{D87BD7BE-2A34-473D-B3F9-FF285FFF39C2}" name="Aderência - Bigodes" dataDxfId="5">
      <calculatedColumnFormula>IF(X2&gt;Y2,Y2/X2,X2/Y2)</calculatedColumnFormula>
    </tableColumn>
    <tableColumn id="27" xr3:uid="{81752E8A-9037-4A8F-921A-A0A21EE90C8A}" name="Projetado - Bigodes a desmanchar"/>
    <tableColumn id="28" xr3:uid="{671459A8-8C15-4E7E-A542-0C2DB25A2CA0}" name="Executado - Bigodes a desmanchar"/>
    <tableColumn id="29" xr3:uid="{0135FAE2-7571-46A7-A65D-2775401D921F}" name="Aderência - Bigodes a desmanchar" dataDxfId="6">
      <calculatedColumnFormula>IF(OR(AA2=0,AB2=0), 1, IF(AA2&gt;AB2, AB2/AA2, AA2/AB2))</calculatedColumnFormula>
    </tableColumn>
    <tableColumn id="30" xr3:uid="{BC00F2B3-DF0C-452F-A586-9E79C84A71B2}" name="Projetado - Carreadores "/>
    <tableColumn id="31" xr3:uid="{6ECDC97A-9991-4B42-846D-0403B932C92F}" name="Executado - Carreadores"/>
    <tableColumn id="32" xr3:uid="{A4854B1B-C1B5-4D59-A175-37B523B9EBBE}" name="Aderência - Carreadores" dataDxfId="7">
      <calculatedColumnFormula>IF(AD2=AE2,100%,0%)</calculatedColumnFormula>
    </tableColumn>
    <tableColumn id="33" xr3:uid="{BAC460F0-B20B-4EF0-AA03-1B5E4029A7AC}" name="Projetado - Pátios "/>
    <tableColumn id="34" xr3:uid="{56755050-5778-4306-BBE6-A9BFF120D9E2}" name="Executado - Pátios"/>
    <tableColumn id="35" xr3:uid="{CC7E4B8F-7C6F-4CB7-9026-F7FFB79B8ADD}" name="Aderência - Pátios" dataDxfId="9">
      <calculatedColumnFormula>IF(OR(AG2=0,AH2=0), 1, IF(AG2&gt;AH2, AH2/AG2, AG2/AH2))</calculatedColumnFormula>
    </tableColumn>
    <tableColumn id="36" xr3:uid="{F739171E-4B80-4389-BF9D-A52DAC9EF3D3}" name="Aderência Total" dataDxfId="8">
      <calculatedColumnFormula>AVERAGE(K2,N2,Q2,T2,W2,Z2,AC2,AF2,AI2)</calculatedColumnFormula>
    </tableColumn>
    <tableColumn id="37" xr3:uid="{8740B4D3-99C9-48AC-A8BE-281F69A9B94C}" name="Observaçõ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abSelected="1" topLeftCell="AD1" workbookViewId="0">
      <selection activeCell="AK17" sqref="AK17"/>
    </sheetView>
  </sheetViews>
  <sheetFormatPr defaultRowHeight="14.5" x14ac:dyDescent="0.35"/>
  <cols>
    <col min="3" max="3" width="17.1796875" customWidth="1"/>
    <col min="4" max="4" width="15.26953125" customWidth="1"/>
    <col min="6" max="6" width="16.7265625" customWidth="1"/>
    <col min="7" max="7" width="9.90625" customWidth="1"/>
    <col min="8" max="8" width="10.81640625" customWidth="1"/>
    <col min="9" max="9" width="24.81640625" customWidth="1"/>
    <col min="10" max="10" width="25.54296875" customWidth="1"/>
    <col min="11" max="11" width="24.90625" customWidth="1"/>
    <col min="12" max="12" width="25.54296875" customWidth="1"/>
    <col min="13" max="13" width="31.08984375" customWidth="1"/>
    <col min="14" max="14" width="31.81640625" customWidth="1"/>
    <col min="15" max="15" width="31.08984375" customWidth="1"/>
    <col min="16" max="17" width="31.81640625" customWidth="1"/>
    <col min="18" max="18" width="32.54296875" customWidth="1"/>
    <col min="19" max="19" width="20.36328125" customWidth="1"/>
    <col min="20" max="20" width="20.08984375" customWidth="1"/>
    <col min="21" max="21" width="31.81640625" customWidth="1"/>
    <col min="22" max="22" width="32.54296875" customWidth="1"/>
    <col min="23" max="23" width="32.26953125" customWidth="1"/>
    <col min="24" max="24" width="23.08984375" customWidth="1"/>
    <col min="25" max="25" width="19.81640625" customWidth="1"/>
    <col min="26" max="26" width="19.1796875" customWidth="1"/>
    <col min="27" max="27" width="30.90625" customWidth="1"/>
    <col min="28" max="28" width="31.6328125" customWidth="1"/>
    <col min="29" max="29" width="31.36328125" customWidth="1"/>
    <col min="30" max="30" width="22.7265625" customWidth="1"/>
    <col min="31" max="31" width="23.08984375" customWidth="1"/>
    <col min="32" max="32" width="22.81640625" customWidth="1"/>
    <col min="33" max="33" width="17.7265625" customWidth="1"/>
    <col min="34" max="34" width="18.08984375" customWidth="1"/>
    <col min="35" max="35" width="17.81640625" customWidth="1"/>
    <col min="36" max="36" width="15.7265625" customWidth="1"/>
    <col min="37" max="37" width="40.453125" bestFit="1" customWidth="1"/>
  </cols>
  <sheetData>
    <row r="1" spans="1: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 t="s">
        <v>10</v>
      </c>
      <c r="M1" s="1" t="s">
        <v>11</v>
      </c>
      <c r="N1" s="1" t="s">
        <v>23</v>
      </c>
      <c r="O1" s="1" t="s">
        <v>12</v>
      </c>
      <c r="P1" s="1" t="s">
        <v>13</v>
      </c>
      <c r="Q1" s="1" t="s">
        <v>24</v>
      </c>
      <c r="R1" s="1" t="s">
        <v>14</v>
      </c>
      <c r="S1" s="1" t="s">
        <v>15</v>
      </c>
      <c r="T1" s="1" t="s">
        <v>25</v>
      </c>
      <c r="U1" s="1" t="s">
        <v>16</v>
      </c>
      <c r="V1" s="1" t="s">
        <v>17</v>
      </c>
      <c r="W1" s="2" t="s">
        <v>26</v>
      </c>
      <c r="X1" s="1" t="s">
        <v>18</v>
      </c>
      <c r="Y1" s="1" t="s">
        <v>19</v>
      </c>
      <c r="Z1" s="1" t="s">
        <v>27</v>
      </c>
      <c r="AA1" s="1" t="s">
        <v>20</v>
      </c>
      <c r="AB1" s="1" t="s">
        <v>21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s="3">
        <v>4</v>
      </c>
      <c r="B2" s="4" t="s">
        <v>37</v>
      </c>
      <c r="C2" s="5">
        <v>45461</v>
      </c>
      <c r="D2" s="3" t="s">
        <v>38</v>
      </c>
      <c r="E2" s="3">
        <v>1040</v>
      </c>
      <c r="F2" s="3">
        <v>46.18</v>
      </c>
      <c r="G2" s="3" t="s">
        <v>39</v>
      </c>
      <c r="H2" s="4" t="s">
        <v>40</v>
      </c>
      <c r="I2" s="3" t="s">
        <v>41</v>
      </c>
      <c r="J2" s="3" t="s">
        <v>41</v>
      </c>
      <c r="K2" s="9">
        <f>IF(I2=J2,100%,0%)</f>
        <v>1</v>
      </c>
      <c r="L2" s="3" t="s">
        <v>42</v>
      </c>
      <c r="M2" s="3" t="s">
        <v>42</v>
      </c>
      <c r="N2" s="9">
        <f>IF(K2=K2,100%,0%)</f>
        <v>1</v>
      </c>
      <c r="O2" s="3" t="s">
        <v>43</v>
      </c>
      <c r="P2" s="3" t="s">
        <v>43</v>
      </c>
      <c r="Q2" s="9">
        <f>IF(O2=P2,100%,0%)</f>
        <v>1</v>
      </c>
      <c r="R2" s="3">
        <v>35</v>
      </c>
      <c r="S2" s="3">
        <v>36</v>
      </c>
      <c r="T2" s="9">
        <f>IF(R2&gt;S2,S2/R2,R2/S2)</f>
        <v>0.97222222222222221</v>
      </c>
      <c r="U2" s="3">
        <v>12</v>
      </c>
      <c r="V2" s="3">
        <v>12</v>
      </c>
      <c r="W2" s="9">
        <f>IF(OR(U2=0,V2=0), 1, IF(U2&gt;V2, V2/U2, U2/V2))</f>
        <v>1</v>
      </c>
      <c r="X2" s="3">
        <v>9</v>
      </c>
      <c r="Y2" s="3">
        <v>14</v>
      </c>
      <c r="Z2" s="9">
        <f>IF(X2&gt;Y2,Y2/X2,X2/Y2)</f>
        <v>0.6428571428571429</v>
      </c>
      <c r="AA2" s="3">
        <v>6</v>
      </c>
      <c r="AB2" s="3">
        <v>6</v>
      </c>
      <c r="AC2" s="9">
        <f>IF(OR(AA2=0,AB2=0), 1, IF(AA2&gt;AB2, AB2/AA2, AA2/AB2))</f>
        <v>1</v>
      </c>
      <c r="AD2" s="3" t="s">
        <v>43</v>
      </c>
      <c r="AE2" s="3" t="s">
        <v>43</v>
      </c>
      <c r="AF2" s="9">
        <f>IF(AD2=AE2,100%,0%)</f>
        <v>1</v>
      </c>
      <c r="AG2" s="3">
        <v>2</v>
      </c>
      <c r="AH2" s="3">
        <v>2</v>
      </c>
      <c r="AI2" s="9">
        <f>IF(OR(AG2=0,AH2=0), 1, IF(AG2&gt;AH2, AH2/AG2, AG2/AH2))</f>
        <v>1</v>
      </c>
      <c r="AJ2" s="9">
        <f>AVERAGE(K2,N2,Q2,T2,W2,Z2,AC2,AF2,AI2)</f>
        <v>0.95723104056437391</v>
      </c>
      <c r="AK2" s="3"/>
    </row>
    <row r="3" spans="1:37" x14ac:dyDescent="0.35">
      <c r="A3" s="6">
        <v>5</v>
      </c>
      <c r="B3" s="7" t="s">
        <v>37</v>
      </c>
      <c r="C3" s="8">
        <v>45558</v>
      </c>
      <c r="D3" s="6" t="s">
        <v>44</v>
      </c>
      <c r="E3" s="6">
        <v>1521</v>
      </c>
      <c r="F3" s="6">
        <v>190.05</v>
      </c>
      <c r="G3" s="6" t="s">
        <v>39</v>
      </c>
      <c r="H3" s="7" t="s">
        <v>45</v>
      </c>
      <c r="I3" s="6" t="s">
        <v>41</v>
      </c>
      <c r="J3" s="6" t="s">
        <v>41</v>
      </c>
      <c r="K3" s="9">
        <f t="shared" ref="K3:K10" si="0">IF(I3=J3,100%,0%)</f>
        <v>1</v>
      </c>
      <c r="L3" s="6" t="s">
        <v>42</v>
      </c>
      <c r="M3" s="6" t="s">
        <v>42</v>
      </c>
      <c r="N3" s="9">
        <f t="shared" ref="N3:N10" si="1">IF(K3=K3,100%,0%)</f>
        <v>1</v>
      </c>
      <c r="O3" s="6" t="s">
        <v>43</v>
      </c>
      <c r="P3" s="6" t="s">
        <v>43</v>
      </c>
      <c r="Q3" s="9">
        <f t="shared" ref="Q3:Q10" si="2">IF(O3=P3,100%,0%)</f>
        <v>1</v>
      </c>
      <c r="R3" s="6">
        <v>94</v>
      </c>
      <c r="S3" s="6">
        <v>104</v>
      </c>
      <c r="T3" s="9">
        <f t="shared" ref="T3:T10" si="3">IF(R3&gt;S3,S3/R3,R3/S3)</f>
        <v>0.90384615384615385</v>
      </c>
      <c r="U3" s="6">
        <v>0</v>
      </c>
      <c r="V3" s="6">
        <v>0</v>
      </c>
      <c r="W3" s="9">
        <f t="shared" ref="W3:W10" si="4">IF(OR(U3=0,V3=0), 1, IF(U3&gt;V3, V3/U3, U3/V3))</f>
        <v>1</v>
      </c>
      <c r="X3" s="6">
        <v>70</v>
      </c>
      <c r="Y3" s="6">
        <v>81</v>
      </c>
      <c r="Z3" s="9">
        <f t="shared" ref="Z3:Z10" si="5">IF(X3&gt;Y3,Y3/X3,X3/Y3)</f>
        <v>0.86419753086419748</v>
      </c>
      <c r="AA3" s="6">
        <v>0</v>
      </c>
      <c r="AB3" s="6">
        <v>0</v>
      </c>
      <c r="AC3" s="9">
        <f t="shared" ref="AC3:AC10" si="6">IF(OR(AA3=0,AB3=0), 1, IF(AA3&gt;AB3, AB3/AA3, AA3/AB3))</f>
        <v>1</v>
      </c>
      <c r="AD3" s="6" t="s">
        <v>43</v>
      </c>
      <c r="AE3" s="6" t="s">
        <v>43</v>
      </c>
      <c r="AF3" s="9">
        <f t="shared" ref="AF3:AF10" si="7">IF(AD3=AE3,100%,0%)</f>
        <v>1</v>
      </c>
      <c r="AG3" s="6">
        <v>3</v>
      </c>
      <c r="AH3" s="6">
        <v>3</v>
      </c>
      <c r="AI3" s="9">
        <f t="shared" ref="AI3:AI10" si="8">IF(OR(AG3=0,AH3=0), 1, IF(AG3&gt;AH3, AH3/AG3, AG3/AH3))</f>
        <v>1</v>
      </c>
      <c r="AJ3" s="9">
        <f t="shared" ref="AJ3:AJ10" si="9">AVERAGE(K3,N3,Q3,T3,W3,Z3,AC3,AF3,AI3)</f>
        <v>0.97422707607892789</v>
      </c>
      <c r="AK3" s="6"/>
    </row>
    <row r="4" spans="1:37" x14ac:dyDescent="0.35">
      <c r="A4" s="3">
        <v>6</v>
      </c>
      <c r="B4" s="4" t="s">
        <v>37</v>
      </c>
      <c r="C4" s="5">
        <v>45558</v>
      </c>
      <c r="D4" s="3" t="s">
        <v>44</v>
      </c>
      <c r="E4" s="3">
        <v>1440</v>
      </c>
      <c r="F4" s="3">
        <v>24.33</v>
      </c>
      <c r="G4" s="3" t="s">
        <v>39</v>
      </c>
      <c r="H4" s="4" t="s">
        <v>45</v>
      </c>
      <c r="I4" s="3" t="s">
        <v>41</v>
      </c>
      <c r="J4" s="3" t="s">
        <v>41</v>
      </c>
      <c r="K4" s="9">
        <f t="shared" si="0"/>
        <v>1</v>
      </c>
      <c r="L4" s="3" t="s">
        <v>42</v>
      </c>
      <c r="M4" s="3" t="s">
        <v>42</v>
      </c>
      <c r="N4" s="9">
        <f t="shared" si="1"/>
        <v>1</v>
      </c>
      <c r="O4" s="3" t="s">
        <v>43</v>
      </c>
      <c r="P4" s="3" t="s">
        <v>43</v>
      </c>
      <c r="Q4" s="9">
        <f t="shared" si="2"/>
        <v>1</v>
      </c>
      <c r="R4" s="3">
        <v>17</v>
      </c>
      <c r="S4" s="3">
        <v>17</v>
      </c>
      <c r="T4" s="9">
        <f t="shared" si="3"/>
        <v>1</v>
      </c>
      <c r="U4" s="3">
        <v>0</v>
      </c>
      <c r="V4" s="3">
        <v>0</v>
      </c>
      <c r="W4" s="9">
        <f t="shared" si="4"/>
        <v>1</v>
      </c>
      <c r="X4" s="3">
        <v>11</v>
      </c>
      <c r="Y4" s="3">
        <v>11</v>
      </c>
      <c r="Z4" s="9">
        <f t="shared" si="5"/>
        <v>1</v>
      </c>
      <c r="AA4" s="3">
        <v>0</v>
      </c>
      <c r="AB4" s="3">
        <v>0</v>
      </c>
      <c r="AC4" s="9">
        <f t="shared" si="6"/>
        <v>1</v>
      </c>
      <c r="AD4" s="3" t="s">
        <v>43</v>
      </c>
      <c r="AE4" s="3" t="s">
        <v>43</v>
      </c>
      <c r="AF4" s="9">
        <f t="shared" si="7"/>
        <v>1</v>
      </c>
      <c r="AG4" s="3">
        <v>0</v>
      </c>
      <c r="AH4" s="3">
        <v>0</v>
      </c>
      <c r="AI4" s="9">
        <f t="shared" si="8"/>
        <v>1</v>
      </c>
      <c r="AJ4" s="9">
        <f t="shared" si="9"/>
        <v>1</v>
      </c>
      <c r="AK4" s="3"/>
    </row>
    <row r="5" spans="1:37" x14ac:dyDescent="0.35">
      <c r="A5" s="6">
        <v>7</v>
      </c>
      <c r="B5" s="7" t="s">
        <v>37</v>
      </c>
      <c r="C5" s="8">
        <v>45566</v>
      </c>
      <c r="D5" s="6" t="s">
        <v>44</v>
      </c>
      <c r="E5" s="6">
        <v>3211</v>
      </c>
      <c r="F5" s="6">
        <v>143.82</v>
      </c>
      <c r="G5" s="6" t="s">
        <v>46</v>
      </c>
      <c r="H5" s="7" t="s">
        <v>47</v>
      </c>
      <c r="I5" s="6" t="s">
        <v>48</v>
      </c>
      <c r="J5" s="6" t="s">
        <v>48</v>
      </c>
      <c r="K5" s="9">
        <f t="shared" si="0"/>
        <v>1</v>
      </c>
      <c r="L5" s="6" t="s">
        <v>42</v>
      </c>
      <c r="M5" s="6" t="s">
        <v>42</v>
      </c>
      <c r="N5" s="9">
        <f t="shared" si="1"/>
        <v>1</v>
      </c>
      <c r="O5" s="6" t="s">
        <v>43</v>
      </c>
      <c r="P5" s="6" t="s">
        <v>43</v>
      </c>
      <c r="Q5" s="9">
        <f t="shared" si="2"/>
        <v>1</v>
      </c>
      <c r="R5" s="6">
        <v>102</v>
      </c>
      <c r="S5" s="6">
        <v>112</v>
      </c>
      <c r="T5" s="9">
        <f t="shared" si="3"/>
        <v>0.9107142857142857</v>
      </c>
      <c r="U5" s="6">
        <v>0</v>
      </c>
      <c r="V5" s="6">
        <v>0</v>
      </c>
      <c r="W5" s="9">
        <f t="shared" si="4"/>
        <v>1</v>
      </c>
      <c r="X5" s="6">
        <v>62</v>
      </c>
      <c r="Y5" s="6">
        <v>70</v>
      </c>
      <c r="Z5" s="9">
        <f t="shared" si="5"/>
        <v>0.88571428571428568</v>
      </c>
      <c r="AA5" s="6">
        <v>0</v>
      </c>
      <c r="AB5" s="6">
        <v>0</v>
      </c>
      <c r="AC5" s="9">
        <f t="shared" si="6"/>
        <v>1</v>
      </c>
      <c r="AD5" s="6" t="s">
        <v>43</v>
      </c>
      <c r="AE5" s="6" t="s">
        <v>43</v>
      </c>
      <c r="AF5" s="9">
        <f t="shared" si="7"/>
        <v>1</v>
      </c>
      <c r="AG5" s="6">
        <v>3</v>
      </c>
      <c r="AH5" s="6">
        <v>3</v>
      </c>
      <c r="AI5" s="9">
        <f t="shared" si="8"/>
        <v>1</v>
      </c>
      <c r="AJ5" s="9">
        <f t="shared" si="9"/>
        <v>0.97738095238095235</v>
      </c>
      <c r="AK5" s="6"/>
    </row>
    <row r="6" spans="1:37" x14ac:dyDescent="0.35">
      <c r="A6" s="3">
        <v>8</v>
      </c>
      <c r="B6" s="4" t="s">
        <v>37</v>
      </c>
      <c r="C6" s="5">
        <v>45566</v>
      </c>
      <c r="D6" s="3" t="s">
        <v>49</v>
      </c>
      <c r="E6" s="3">
        <v>3241</v>
      </c>
      <c r="F6" s="3">
        <v>70.25</v>
      </c>
      <c r="G6" s="3" t="s">
        <v>46</v>
      </c>
      <c r="H6" s="4" t="s">
        <v>50</v>
      </c>
      <c r="I6" s="3" t="s">
        <v>41</v>
      </c>
      <c r="J6" s="3" t="s">
        <v>41</v>
      </c>
      <c r="K6" s="9">
        <f t="shared" si="0"/>
        <v>1</v>
      </c>
      <c r="L6" s="3" t="s">
        <v>42</v>
      </c>
      <c r="M6" s="3" t="s">
        <v>42</v>
      </c>
      <c r="N6" s="9">
        <f t="shared" si="1"/>
        <v>1</v>
      </c>
      <c r="O6" s="3" t="s">
        <v>43</v>
      </c>
      <c r="P6" s="3" t="s">
        <v>43</v>
      </c>
      <c r="Q6" s="9">
        <f t="shared" si="2"/>
        <v>1</v>
      </c>
      <c r="R6" s="3">
        <v>67</v>
      </c>
      <c r="S6" s="3">
        <v>65</v>
      </c>
      <c r="T6" s="9">
        <f t="shared" si="3"/>
        <v>0.97014925373134331</v>
      </c>
      <c r="U6" s="3">
        <v>0</v>
      </c>
      <c r="V6" s="3">
        <v>0</v>
      </c>
      <c r="W6" s="9">
        <f t="shared" si="4"/>
        <v>1</v>
      </c>
      <c r="X6" s="3">
        <v>23</v>
      </c>
      <c r="Y6" s="3">
        <v>20</v>
      </c>
      <c r="Z6" s="9">
        <f t="shared" si="5"/>
        <v>0.86956521739130432</v>
      </c>
      <c r="AA6" s="3">
        <v>0</v>
      </c>
      <c r="AB6" s="3">
        <v>0</v>
      </c>
      <c r="AC6" s="9">
        <f t="shared" si="6"/>
        <v>1</v>
      </c>
      <c r="AD6" s="3" t="s">
        <v>43</v>
      </c>
      <c r="AE6" s="3" t="s">
        <v>43</v>
      </c>
      <c r="AF6" s="9">
        <f t="shared" si="7"/>
        <v>1</v>
      </c>
      <c r="AG6" s="3">
        <v>2</v>
      </c>
      <c r="AH6" s="3">
        <v>2</v>
      </c>
      <c r="AI6" s="9">
        <f t="shared" si="8"/>
        <v>1</v>
      </c>
      <c r="AJ6" s="9">
        <f t="shared" si="9"/>
        <v>0.98219049679140524</v>
      </c>
      <c r="AK6" s="3"/>
    </row>
    <row r="7" spans="1:37" x14ac:dyDescent="0.35">
      <c r="A7" s="6">
        <v>9</v>
      </c>
      <c r="B7" s="7" t="s">
        <v>37</v>
      </c>
      <c r="C7" s="8">
        <v>45593</v>
      </c>
      <c r="D7" s="6" t="s">
        <v>51</v>
      </c>
      <c r="E7" s="6">
        <v>4</v>
      </c>
      <c r="F7" s="6">
        <v>59.9</v>
      </c>
      <c r="G7" s="6" t="s">
        <v>39</v>
      </c>
      <c r="H7" s="7" t="s">
        <v>52</v>
      </c>
      <c r="I7" s="6" t="s">
        <v>41</v>
      </c>
      <c r="J7" s="6" t="s">
        <v>41</v>
      </c>
      <c r="K7" s="9">
        <f t="shared" si="0"/>
        <v>1</v>
      </c>
      <c r="L7" s="6" t="s">
        <v>42</v>
      </c>
      <c r="M7" s="6" t="s">
        <v>42</v>
      </c>
      <c r="N7" s="9">
        <f t="shared" si="1"/>
        <v>1</v>
      </c>
      <c r="O7" s="6" t="s">
        <v>43</v>
      </c>
      <c r="P7" s="6" t="s">
        <v>43</v>
      </c>
      <c r="Q7" s="9">
        <f t="shared" si="2"/>
        <v>1</v>
      </c>
      <c r="R7" s="6">
        <v>24</v>
      </c>
      <c r="S7" s="6">
        <v>19</v>
      </c>
      <c r="T7" s="9">
        <f t="shared" si="3"/>
        <v>0.79166666666666663</v>
      </c>
      <c r="U7" s="6">
        <v>0</v>
      </c>
      <c r="V7" s="6">
        <v>0</v>
      </c>
      <c r="W7" s="9">
        <f t="shared" si="4"/>
        <v>1</v>
      </c>
      <c r="X7" s="6">
        <v>17</v>
      </c>
      <c r="Y7" s="6">
        <v>16</v>
      </c>
      <c r="Z7" s="9">
        <f t="shared" si="5"/>
        <v>0.94117647058823528</v>
      </c>
      <c r="AA7" s="6">
        <v>0</v>
      </c>
      <c r="AB7" s="6">
        <v>0</v>
      </c>
      <c r="AC7" s="9">
        <f t="shared" si="6"/>
        <v>1</v>
      </c>
      <c r="AD7" s="6" t="s">
        <v>43</v>
      </c>
      <c r="AE7" s="6" t="s">
        <v>43</v>
      </c>
      <c r="AF7" s="9">
        <f t="shared" si="7"/>
        <v>1</v>
      </c>
      <c r="AG7" s="6">
        <v>1</v>
      </c>
      <c r="AH7" s="6">
        <v>1</v>
      </c>
      <c r="AI7" s="9">
        <f t="shared" si="8"/>
        <v>1</v>
      </c>
      <c r="AJ7" s="9">
        <f t="shared" si="9"/>
        <v>0.97031590413943347</v>
      </c>
      <c r="AK7" s="6"/>
    </row>
    <row r="8" spans="1:37" x14ac:dyDescent="0.35">
      <c r="A8" s="3">
        <v>10</v>
      </c>
      <c r="B8" s="4" t="s">
        <v>37</v>
      </c>
      <c r="C8" s="5">
        <v>45593</v>
      </c>
      <c r="D8" s="3" t="s">
        <v>51</v>
      </c>
      <c r="E8" s="3">
        <v>595</v>
      </c>
      <c r="F8" s="3">
        <v>39.97</v>
      </c>
      <c r="G8" s="3" t="s">
        <v>39</v>
      </c>
      <c r="H8" s="4" t="s">
        <v>52</v>
      </c>
      <c r="I8" s="3" t="s">
        <v>41</v>
      </c>
      <c r="J8" s="3" t="s">
        <v>41</v>
      </c>
      <c r="K8" s="9">
        <f t="shared" si="0"/>
        <v>1</v>
      </c>
      <c r="L8" s="3" t="s">
        <v>42</v>
      </c>
      <c r="M8" s="3" t="s">
        <v>42</v>
      </c>
      <c r="N8" s="9">
        <f t="shared" si="1"/>
        <v>1</v>
      </c>
      <c r="O8" s="3" t="s">
        <v>43</v>
      </c>
      <c r="P8" s="3" t="s">
        <v>43</v>
      </c>
      <c r="Q8" s="9">
        <f t="shared" si="2"/>
        <v>1</v>
      </c>
      <c r="R8" s="3">
        <v>38</v>
      </c>
      <c r="S8" s="3">
        <v>52</v>
      </c>
      <c r="T8" s="9">
        <f t="shared" si="3"/>
        <v>0.73076923076923073</v>
      </c>
      <c r="U8" s="3">
        <v>0</v>
      </c>
      <c r="V8" s="3">
        <v>0</v>
      </c>
      <c r="W8" s="9">
        <f t="shared" si="4"/>
        <v>1</v>
      </c>
      <c r="X8" s="3">
        <v>29</v>
      </c>
      <c r="Y8" s="3">
        <v>16</v>
      </c>
      <c r="Z8" s="9">
        <f t="shared" si="5"/>
        <v>0.55172413793103448</v>
      </c>
      <c r="AA8" s="3">
        <v>0</v>
      </c>
      <c r="AB8" s="3">
        <v>0</v>
      </c>
      <c r="AC8" s="9">
        <f t="shared" si="6"/>
        <v>1</v>
      </c>
      <c r="AD8" s="3" t="s">
        <v>43</v>
      </c>
      <c r="AE8" s="3" t="s">
        <v>43</v>
      </c>
      <c r="AF8" s="9">
        <f t="shared" si="7"/>
        <v>1</v>
      </c>
      <c r="AG8" s="3">
        <v>1</v>
      </c>
      <c r="AH8" s="3">
        <v>1</v>
      </c>
      <c r="AI8" s="9">
        <f t="shared" si="8"/>
        <v>1</v>
      </c>
      <c r="AJ8" s="9">
        <f t="shared" si="9"/>
        <v>0.92027704096669616</v>
      </c>
      <c r="AK8" s="3"/>
    </row>
    <row r="9" spans="1:37" x14ac:dyDescent="0.35">
      <c r="A9" s="6">
        <v>11</v>
      </c>
      <c r="B9" s="7" t="s">
        <v>53</v>
      </c>
      <c r="C9" s="8">
        <v>45594</v>
      </c>
      <c r="D9" s="6" t="s">
        <v>51</v>
      </c>
      <c r="E9" s="6">
        <v>3215</v>
      </c>
      <c r="F9" s="6">
        <v>129.91999999999999</v>
      </c>
      <c r="G9" s="6" t="s">
        <v>39</v>
      </c>
      <c r="H9" s="7" t="s">
        <v>54</v>
      </c>
      <c r="I9" s="6" t="s">
        <v>48</v>
      </c>
      <c r="J9" s="6" t="s">
        <v>48</v>
      </c>
      <c r="K9" s="9">
        <f t="shared" si="0"/>
        <v>1</v>
      </c>
      <c r="L9" s="6" t="s">
        <v>42</v>
      </c>
      <c r="M9" s="6" t="s">
        <v>42</v>
      </c>
      <c r="N9" s="9">
        <f t="shared" si="1"/>
        <v>1</v>
      </c>
      <c r="O9" s="6" t="s">
        <v>43</v>
      </c>
      <c r="P9" s="6" t="s">
        <v>55</v>
      </c>
      <c r="Q9" s="9">
        <f t="shared" si="2"/>
        <v>0</v>
      </c>
      <c r="R9" s="6">
        <v>119</v>
      </c>
      <c r="S9" s="6">
        <v>129</v>
      </c>
      <c r="T9" s="9">
        <f t="shared" si="3"/>
        <v>0.92248062015503873</v>
      </c>
      <c r="U9" s="6">
        <v>0</v>
      </c>
      <c r="V9" s="6">
        <v>0</v>
      </c>
      <c r="W9" s="9">
        <f t="shared" si="4"/>
        <v>1</v>
      </c>
      <c r="X9" s="6">
        <v>77</v>
      </c>
      <c r="Y9" s="6">
        <v>87</v>
      </c>
      <c r="Z9" s="9">
        <f t="shared" si="5"/>
        <v>0.88505747126436785</v>
      </c>
      <c r="AA9" s="6">
        <v>0</v>
      </c>
      <c r="AB9" s="6">
        <v>0</v>
      </c>
      <c r="AC9" s="9">
        <f t="shared" si="6"/>
        <v>1</v>
      </c>
      <c r="AD9" s="6" t="s">
        <v>43</v>
      </c>
      <c r="AE9" s="6" t="s">
        <v>43</v>
      </c>
      <c r="AF9" s="9">
        <f t="shared" si="7"/>
        <v>1</v>
      </c>
      <c r="AG9" s="6">
        <v>2</v>
      </c>
      <c r="AH9" s="6">
        <v>2</v>
      </c>
      <c r="AI9" s="9">
        <f t="shared" si="8"/>
        <v>1</v>
      </c>
      <c r="AJ9" s="9">
        <f t="shared" si="9"/>
        <v>0.86750423237993401</v>
      </c>
      <c r="AK9" s="6" t="s">
        <v>56</v>
      </c>
    </row>
    <row r="10" spans="1:37" x14ac:dyDescent="0.35">
      <c r="A10" s="3">
        <v>12</v>
      </c>
      <c r="B10" s="4" t="s">
        <v>53</v>
      </c>
      <c r="C10" s="5">
        <v>45594</v>
      </c>
      <c r="D10" s="3" t="s">
        <v>51</v>
      </c>
      <c r="E10" s="3">
        <v>3255</v>
      </c>
      <c r="F10" s="3">
        <v>119.37</v>
      </c>
      <c r="G10" s="3" t="s">
        <v>46</v>
      </c>
      <c r="H10" s="4" t="s">
        <v>54</v>
      </c>
      <c r="I10" s="3" t="s">
        <v>48</v>
      </c>
      <c r="J10" s="3" t="s">
        <v>48</v>
      </c>
      <c r="K10" s="9">
        <f t="shared" si="0"/>
        <v>1</v>
      </c>
      <c r="L10" s="3" t="s">
        <v>42</v>
      </c>
      <c r="M10" s="3" t="s">
        <v>42</v>
      </c>
      <c r="N10" s="9">
        <f t="shared" si="1"/>
        <v>1</v>
      </c>
      <c r="O10" s="3" t="s">
        <v>43</v>
      </c>
      <c r="P10" s="3" t="s">
        <v>43</v>
      </c>
      <c r="Q10" s="9">
        <f t="shared" si="2"/>
        <v>1</v>
      </c>
      <c r="R10" s="3">
        <v>123</v>
      </c>
      <c r="S10" s="3">
        <v>126</v>
      </c>
      <c r="T10" s="9">
        <f t="shared" si="3"/>
        <v>0.97619047619047616</v>
      </c>
      <c r="U10" s="3">
        <v>12</v>
      </c>
      <c r="V10" s="3">
        <v>12</v>
      </c>
      <c r="W10" s="9">
        <f t="shared" si="4"/>
        <v>1</v>
      </c>
      <c r="X10" s="3">
        <v>84</v>
      </c>
      <c r="Y10" s="3">
        <v>88</v>
      </c>
      <c r="Z10" s="9">
        <f t="shared" si="5"/>
        <v>0.95454545454545459</v>
      </c>
      <c r="AA10" s="3">
        <v>0</v>
      </c>
      <c r="AB10" s="3">
        <v>0</v>
      </c>
      <c r="AC10" s="9">
        <f t="shared" si="6"/>
        <v>1</v>
      </c>
      <c r="AD10" s="3" t="s">
        <v>43</v>
      </c>
      <c r="AE10" s="3" t="s">
        <v>43</v>
      </c>
      <c r="AF10" s="9">
        <f t="shared" si="7"/>
        <v>1</v>
      </c>
      <c r="AG10" s="3">
        <v>1</v>
      </c>
      <c r="AH10" s="3">
        <v>1</v>
      </c>
      <c r="AI10" s="9">
        <f t="shared" si="8"/>
        <v>1</v>
      </c>
      <c r="AJ10" s="9">
        <f t="shared" si="9"/>
        <v>0.99230399230399235</v>
      </c>
      <c r="AK1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Prezia Rezende</dc:creator>
  <cp:lastModifiedBy>Matheus Prezia Rezende</cp:lastModifiedBy>
  <dcterms:created xsi:type="dcterms:W3CDTF">2015-06-05T18:19:34Z</dcterms:created>
  <dcterms:modified xsi:type="dcterms:W3CDTF">2025-01-27T16:57:36Z</dcterms:modified>
</cp:coreProperties>
</file>