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Área de Trabalho\MATLAB_TEMP\MR_Traffic_Sim\Article\"/>
    </mc:Choice>
  </mc:AlternateContent>
  <xr:revisionPtr revIDLastSave="0" documentId="13_ncr:1_{923A4A51-6A8F-4F56-B382-92FEFCF2E669}" xr6:coauthVersionLast="47" xr6:coauthVersionMax="47" xr10:uidLastSave="{00000000-0000-0000-0000-000000000000}"/>
  <bookViews>
    <workbookView xWindow="540" yWindow="1185" windowWidth="18135" windowHeight="9555" xr2:uid="{81AB8837-35FA-4C02-B0AD-E31F6553D623}"/>
  </bookViews>
  <sheets>
    <sheet name="statistics" sheetId="8" r:id="rId1"/>
    <sheet name="statistics 2" sheetId="9" r:id="rId2"/>
    <sheet name="data" sheetId="1" r:id="rId3"/>
    <sheet name="weather" sheetId="2" r:id="rId4"/>
  </sheets>
  <calcPr calcId="191029"/>
  <pivotCaches>
    <pivotCache cacheId="3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2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6" i="8"/>
  <c r="H4" i="8"/>
  <c r="F11" i="8"/>
  <c r="F4" i="8"/>
  <c r="D4" i="8"/>
</calcChain>
</file>

<file path=xl/sharedStrings.xml><?xml version="1.0" encoding="utf-8"?>
<sst xmlns="http://schemas.openxmlformats.org/spreadsheetml/2006/main" count="62" uniqueCount="33">
  <si>
    <t>Light</t>
  </si>
  <si>
    <t>Weather</t>
  </si>
  <si>
    <t>Elapsed Time</t>
  </si>
  <si>
    <t>DateTime</t>
  </si>
  <si>
    <t>Road1</t>
  </si>
  <si>
    <t>Road2</t>
  </si>
  <si>
    <t>Road3</t>
  </si>
  <si>
    <t>Road4</t>
  </si>
  <si>
    <t>WaitRoad1</t>
  </si>
  <si>
    <t>WaitRoad2</t>
  </si>
  <si>
    <t>WaitRoad3</t>
  </si>
  <si>
    <t>WaitRoad4</t>
  </si>
  <si>
    <t>TotalWait</t>
  </si>
  <si>
    <t>ID</t>
  </si>
  <si>
    <t>Visibility(m)</t>
  </si>
  <si>
    <t>DenseFog</t>
  </si>
  <si>
    <t>ThickFog</t>
  </si>
  <si>
    <t>Mild Fog</t>
  </si>
  <si>
    <t>LightFog</t>
  </si>
  <si>
    <t>Thin Fog</t>
  </si>
  <si>
    <t>ClearSky</t>
  </si>
  <si>
    <t>Traffic Light</t>
  </si>
  <si>
    <t>Number Cars</t>
  </si>
  <si>
    <t>Average Wait time for each car</t>
  </si>
  <si>
    <t>Simulation date</t>
  </si>
  <si>
    <t>Row Labels</t>
  </si>
  <si>
    <t>NO TRAFFIC LIGHT</t>
  </si>
  <si>
    <t>TRAFFIC LIGHT</t>
  </si>
  <si>
    <t>Grand Total</t>
  </si>
  <si>
    <t>Average of TotalWait</t>
  </si>
  <si>
    <t>Eficiencia</t>
  </si>
  <si>
    <t>Atraso entre Clear Sky e Dense Fog</t>
  </si>
  <si>
    <t>TRAFFIC LIGHT / NO TRAFFIC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</si>
</sst>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obalinho" refreshedDate="44977.4268212963" createdVersion="8" refreshedVersion="8" minRefreshableVersion="3" recordCount="37" xr:uid="{7085257C-EFCD-4585-A4D8-45DC648A4912}">
  <cacheSource type="worksheet">
    <worksheetSource ref="N1:Q38" sheet="data"/>
  </cacheSource>
  <cacheFields count="4">
    <cacheField name="TotalWait" numFmtId="0">
      <sharedItems containsSemiMixedTypes="0" containsString="0" containsNumber="1" containsInteger="1" minValue="3" maxValue="754"/>
    </cacheField>
    <cacheField name="Weather" numFmtId="0">
      <sharedItems count="6">
        <s v="ClearSky"/>
        <s v="DenseFog"/>
        <s v="LightFog"/>
        <s v="Mild Fog"/>
        <s v="Thin Fog"/>
        <s v="ThickFog"/>
      </sharedItems>
    </cacheField>
    <cacheField name="Traffic Light" numFmtId="0">
      <sharedItems count="2">
        <s v="TRAFFIC LIGHT"/>
        <s v="NO TRAFFIC LIGHT"/>
      </sharedItems>
    </cacheField>
    <cacheField name="Average Wait time for each car" numFmtId="2">
      <sharedItems containsSemiMixedTypes="0" containsString="0" containsNumber="1" minValue="0.125" maxValue="16.7555555555555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n v="581"/>
    <x v="0"/>
    <x v="0"/>
    <n v="12.911111111111111"/>
  </r>
  <r>
    <n v="190"/>
    <x v="0"/>
    <x v="0"/>
    <n v="4.3181818181818183"/>
  </r>
  <r>
    <n v="64"/>
    <x v="0"/>
    <x v="1"/>
    <n v="1.4545454545454546"/>
  </r>
  <r>
    <n v="324"/>
    <x v="0"/>
    <x v="0"/>
    <n v="7.3636363636363633"/>
  </r>
  <r>
    <n v="67"/>
    <x v="1"/>
    <x v="1"/>
    <n v="1.5227272727272727"/>
  </r>
  <r>
    <n v="18"/>
    <x v="2"/>
    <x v="1"/>
    <n v="0.4"/>
  </r>
  <r>
    <n v="687"/>
    <x v="0"/>
    <x v="0"/>
    <n v="15.266666666666667"/>
  </r>
  <r>
    <n v="14"/>
    <x v="3"/>
    <x v="1"/>
    <n v="0.31818181818181818"/>
  </r>
  <r>
    <n v="9"/>
    <x v="2"/>
    <x v="1"/>
    <n v="0.2"/>
  </r>
  <r>
    <n v="612"/>
    <x v="2"/>
    <x v="0"/>
    <n v="13.6"/>
  </r>
  <r>
    <n v="613"/>
    <x v="2"/>
    <x v="0"/>
    <n v="13.622222222222222"/>
  </r>
  <r>
    <n v="674"/>
    <x v="4"/>
    <x v="0"/>
    <n v="14.977777777777778"/>
  </r>
  <r>
    <n v="8"/>
    <x v="0"/>
    <x v="1"/>
    <n v="0.33333333333333331"/>
  </r>
  <r>
    <n v="6"/>
    <x v="0"/>
    <x v="1"/>
    <n v="0.25"/>
  </r>
  <r>
    <n v="4"/>
    <x v="0"/>
    <x v="1"/>
    <n v="0.16666666666666666"/>
  </r>
  <r>
    <n v="5"/>
    <x v="0"/>
    <x v="1"/>
    <n v="0.20833333333333334"/>
  </r>
  <r>
    <n v="4"/>
    <x v="0"/>
    <x v="1"/>
    <n v="0.16666666666666666"/>
  </r>
  <r>
    <n v="8"/>
    <x v="0"/>
    <x v="1"/>
    <n v="0.33333333333333331"/>
  </r>
  <r>
    <n v="85"/>
    <x v="5"/>
    <x v="1"/>
    <n v="1.9318181818181819"/>
  </r>
  <r>
    <n v="16"/>
    <x v="4"/>
    <x v="1"/>
    <n v="0.35555555555555557"/>
  </r>
  <r>
    <n v="260"/>
    <x v="1"/>
    <x v="0"/>
    <n v="5.9090909090909092"/>
  </r>
  <r>
    <n v="605"/>
    <x v="4"/>
    <x v="0"/>
    <n v="13.444444444444445"/>
  </r>
  <r>
    <n v="241"/>
    <x v="5"/>
    <x v="0"/>
    <n v="5.4772727272727275"/>
  </r>
  <r>
    <n v="367"/>
    <x v="3"/>
    <x v="0"/>
    <n v="8.3409090909090917"/>
  </r>
  <r>
    <n v="754"/>
    <x v="4"/>
    <x v="0"/>
    <n v="16.755555555555556"/>
  </r>
  <r>
    <n v="605"/>
    <x v="2"/>
    <x v="0"/>
    <n v="13.444444444444445"/>
  </r>
  <r>
    <n v="598"/>
    <x v="0"/>
    <x v="0"/>
    <n v="13.28888888888889"/>
  </r>
  <r>
    <n v="19"/>
    <x v="4"/>
    <x v="1"/>
    <n v="0.42222222222222222"/>
  </r>
  <r>
    <n v="135"/>
    <x v="1"/>
    <x v="1"/>
    <n v="3.0681818181818183"/>
  </r>
  <r>
    <n v="58"/>
    <x v="5"/>
    <x v="1"/>
    <n v="1.3181818181818181"/>
  </r>
  <r>
    <n v="11"/>
    <x v="0"/>
    <x v="1"/>
    <n v="0.45833333333333331"/>
  </r>
  <r>
    <n v="6"/>
    <x v="0"/>
    <x v="1"/>
    <n v="0.25"/>
  </r>
  <r>
    <n v="6"/>
    <x v="0"/>
    <x v="1"/>
    <n v="0.25"/>
  </r>
  <r>
    <n v="11"/>
    <x v="0"/>
    <x v="1"/>
    <n v="0.45833333333333331"/>
  </r>
  <r>
    <n v="4"/>
    <x v="0"/>
    <x v="1"/>
    <n v="0.16666666666666666"/>
  </r>
  <r>
    <n v="3"/>
    <x v="0"/>
    <x v="1"/>
    <n v="0.125"/>
  </r>
  <r>
    <n v="101"/>
    <x v="5"/>
    <x v="1"/>
    <n v="2.29545454545454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C7566-4270-42A8-AD26-437652721EAD}" name="PivotTable6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4">
    <pivotField dataField="1" showAll="0"/>
    <pivotField axis="axisRow" showAll="0">
      <items count="7">
        <item x="0"/>
        <item x="1"/>
        <item x="2"/>
        <item x="3"/>
        <item x="5"/>
        <item x="4"/>
        <item t="default"/>
      </items>
    </pivotField>
    <pivotField axis="axisRow" showAll="0">
      <items count="3">
        <item x="1"/>
        <item x="0"/>
        <item t="default"/>
      </items>
    </pivotField>
    <pivotField numFmtId="2" showAll="0"/>
  </pivotFields>
  <rowFields count="2">
    <field x="2"/>
    <field x="1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TotalWait" fld="0" subtotal="average" baseField="2" baseItem="0" numFmtId="2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24D03-FAAA-443B-8BB2-CE3658C1C656}" name="PivotTable7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4">
    <pivotField dataField="1" showAll="0"/>
    <pivotField axis="axisRow" showAll="0">
      <items count="7">
        <item x="0"/>
        <item x="1"/>
        <item x="2"/>
        <item x="3"/>
        <item x="5"/>
        <item x="4"/>
        <item t="default"/>
      </items>
    </pivotField>
    <pivotField axis="axisRow" showAll="0">
      <items count="3">
        <item x="1"/>
        <item h="1" x="0"/>
        <item t="default"/>
      </items>
    </pivotField>
    <pivotField numFmtId="2" showAll="0"/>
  </pivotFields>
  <rowFields count="2">
    <field x="1"/>
    <field x="2"/>
  </rowFields>
  <rowItems count="13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 t="grand">
      <x/>
    </i>
  </rowItems>
  <colItems count="1">
    <i/>
  </colItems>
  <dataFields count="1">
    <dataField name="Average of TotalWait" fld="0" subtotal="average" baseField="1" baseItem="0" numFmtId="2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A478-8DFA-48F5-9E0F-9E517710F926}">
  <dimension ref="A3:I18"/>
  <sheetViews>
    <sheetView tabSelected="1" topLeftCell="A4" workbookViewId="0">
      <selection activeCell="I4" sqref="I4"/>
    </sheetView>
  </sheetViews>
  <sheetFormatPr defaultRowHeight="15" x14ac:dyDescent="0.25"/>
  <cols>
    <col min="1" max="1" width="19.140625" bestFit="1" customWidth="1"/>
    <col min="2" max="2" width="11.5703125" style="3" customWidth="1"/>
  </cols>
  <sheetData>
    <row r="3" spans="1:9" x14ac:dyDescent="0.25">
      <c r="A3" s="7" t="s">
        <v>25</v>
      </c>
      <c r="B3" s="3" t="s">
        <v>29</v>
      </c>
      <c r="H3" t="s">
        <v>30</v>
      </c>
    </row>
    <row r="4" spans="1:9" x14ac:dyDescent="0.25">
      <c r="A4" s="2" t="s">
        <v>26</v>
      </c>
      <c r="B4" s="3">
        <v>28.782608695652176</v>
      </c>
      <c r="D4">
        <f>GETPIVOTDATA("TotalWait",$A$3,"Traffic Light","NO TRAFFIC LIGHT")+GETPIVOTDATA("TotalWait",$A$3,"Traffic Light","TRAFFIC LIGHT")</f>
        <v>536.71118012422357</v>
      </c>
      <c r="E4" s="9"/>
      <c r="F4" s="9">
        <f>GETPIVOTDATA("TotalWait",$A$3,"Traffic Light","NO TRAFFIC LIGHT")/D4</f>
        <v>5.362774199894689E-2</v>
      </c>
      <c r="H4" s="3">
        <f>GETPIVOTDATA("TotalWait",$A$3,"Traffic Light","TRAFFIC LIGHT")/GETPIVOTDATA("TotalWait",$A$3,"Traffic Light","NO TRAFFIC LIGHT")</f>
        <v>17.647065170479067</v>
      </c>
      <c r="I4" t="s">
        <v>32</v>
      </c>
    </row>
    <row r="5" spans="1:9" x14ac:dyDescent="0.25">
      <c r="A5" s="8" t="s">
        <v>20</v>
      </c>
      <c r="B5" s="3">
        <v>10.76923076923077</v>
      </c>
      <c r="F5" s="9"/>
    </row>
    <row r="6" spans="1:9" x14ac:dyDescent="0.25">
      <c r="A6" s="8" t="s">
        <v>15</v>
      </c>
      <c r="B6" s="3">
        <v>101</v>
      </c>
      <c r="F6" s="9"/>
      <c r="H6" s="3">
        <f>GETPIVOTDATA("TotalWait",$A$3,"Weather","DenseFog","Traffic Light","NO TRAFFIC LIGHT")/GETPIVOTDATA("TotalWait",$A$3,"Weather","ClearSky","Traffic Light","NO TRAFFIC LIGHT")</f>
        <v>9.3785714285714281</v>
      </c>
      <c r="I6" t="s">
        <v>31</v>
      </c>
    </row>
    <row r="7" spans="1:9" x14ac:dyDescent="0.25">
      <c r="A7" s="8" t="s">
        <v>18</v>
      </c>
      <c r="B7" s="3">
        <v>13.5</v>
      </c>
      <c r="F7" s="9"/>
    </row>
    <row r="8" spans="1:9" x14ac:dyDescent="0.25">
      <c r="A8" s="8" t="s">
        <v>17</v>
      </c>
      <c r="B8" s="3">
        <v>14</v>
      </c>
      <c r="F8" s="9"/>
    </row>
    <row r="9" spans="1:9" x14ac:dyDescent="0.25">
      <c r="A9" s="8" t="s">
        <v>16</v>
      </c>
      <c r="B9" s="3">
        <v>81.333333333333329</v>
      </c>
      <c r="F9" s="9"/>
    </row>
    <row r="10" spans="1:9" x14ac:dyDescent="0.25">
      <c r="A10" s="8" t="s">
        <v>19</v>
      </c>
      <c r="B10" s="3">
        <v>17.5</v>
      </c>
      <c r="F10" s="9"/>
    </row>
    <row r="11" spans="1:9" x14ac:dyDescent="0.25">
      <c r="A11" s="2" t="s">
        <v>27</v>
      </c>
      <c r="B11" s="3">
        <v>507.92857142857144</v>
      </c>
      <c r="E11" s="9"/>
      <c r="F11" s="9">
        <f>GETPIVOTDATA("TotalWait",$A$3,"Traffic Light","TRAFFIC LIGHT")/D4</f>
        <v>0.94637225800105318</v>
      </c>
    </row>
    <row r="12" spans="1:9" x14ac:dyDescent="0.25">
      <c r="A12" s="8" t="s">
        <v>20</v>
      </c>
      <c r="B12" s="3">
        <v>476</v>
      </c>
    </row>
    <row r="13" spans="1:9" x14ac:dyDescent="0.25">
      <c r="A13" s="8" t="s">
        <v>15</v>
      </c>
      <c r="B13" s="3">
        <v>260</v>
      </c>
    </row>
    <row r="14" spans="1:9" x14ac:dyDescent="0.25">
      <c r="A14" s="8" t="s">
        <v>18</v>
      </c>
      <c r="B14" s="3">
        <v>610</v>
      </c>
    </row>
    <row r="15" spans="1:9" x14ac:dyDescent="0.25">
      <c r="A15" s="8" t="s">
        <v>17</v>
      </c>
      <c r="B15" s="3">
        <v>367</v>
      </c>
    </row>
    <row r="16" spans="1:9" x14ac:dyDescent="0.25">
      <c r="A16" s="8" t="s">
        <v>16</v>
      </c>
      <c r="B16" s="3">
        <v>241</v>
      </c>
    </row>
    <row r="17" spans="1:2" x14ac:dyDescent="0.25">
      <c r="A17" s="8" t="s">
        <v>19</v>
      </c>
      <c r="B17" s="3">
        <v>677.66666666666663</v>
      </c>
    </row>
    <row r="18" spans="1:2" x14ac:dyDescent="0.25">
      <c r="A18" s="2" t="s">
        <v>28</v>
      </c>
      <c r="B18" s="3">
        <v>210.08108108108109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C4E66-403E-48EE-BA84-0570CB5DD31A}">
  <dimension ref="A3:B16"/>
  <sheetViews>
    <sheetView workbookViewId="0">
      <selection activeCell="E8" sqref="E8"/>
    </sheetView>
  </sheetViews>
  <sheetFormatPr defaultRowHeight="15" x14ac:dyDescent="0.25"/>
  <cols>
    <col min="1" max="1" width="20.85546875" bestFit="1" customWidth="1"/>
    <col min="2" max="2" width="20" style="3" bestFit="1" customWidth="1"/>
  </cols>
  <sheetData>
    <row r="3" spans="1:2" x14ac:dyDescent="0.25">
      <c r="A3" s="7" t="s">
        <v>25</v>
      </c>
      <c r="B3" s="3" t="s">
        <v>29</v>
      </c>
    </row>
    <row r="4" spans="1:2" x14ac:dyDescent="0.25">
      <c r="A4" s="2" t="s">
        <v>20</v>
      </c>
      <c r="B4" s="3">
        <v>10.76923076923077</v>
      </c>
    </row>
    <row r="5" spans="1:2" x14ac:dyDescent="0.25">
      <c r="A5" s="8" t="s">
        <v>26</v>
      </c>
      <c r="B5" s="3">
        <v>10.76923076923077</v>
      </c>
    </row>
    <row r="6" spans="1:2" x14ac:dyDescent="0.25">
      <c r="A6" s="2" t="s">
        <v>15</v>
      </c>
      <c r="B6" s="3">
        <v>101</v>
      </c>
    </row>
    <row r="7" spans="1:2" x14ac:dyDescent="0.25">
      <c r="A7" s="8" t="s">
        <v>26</v>
      </c>
      <c r="B7" s="3">
        <v>101</v>
      </c>
    </row>
    <row r="8" spans="1:2" x14ac:dyDescent="0.25">
      <c r="A8" s="2" t="s">
        <v>18</v>
      </c>
      <c r="B8" s="3">
        <v>13.5</v>
      </c>
    </row>
    <row r="9" spans="1:2" x14ac:dyDescent="0.25">
      <c r="A9" s="8" t="s">
        <v>26</v>
      </c>
      <c r="B9" s="3">
        <v>13.5</v>
      </c>
    </row>
    <row r="10" spans="1:2" x14ac:dyDescent="0.25">
      <c r="A10" s="2" t="s">
        <v>17</v>
      </c>
      <c r="B10" s="3">
        <v>14</v>
      </c>
    </row>
    <row r="11" spans="1:2" x14ac:dyDescent="0.25">
      <c r="A11" s="8" t="s">
        <v>26</v>
      </c>
      <c r="B11" s="3">
        <v>14</v>
      </c>
    </row>
    <row r="12" spans="1:2" x14ac:dyDescent="0.25">
      <c r="A12" s="2" t="s">
        <v>16</v>
      </c>
      <c r="B12" s="3">
        <v>81.333333333333329</v>
      </c>
    </row>
    <row r="13" spans="1:2" x14ac:dyDescent="0.25">
      <c r="A13" s="8" t="s">
        <v>26</v>
      </c>
      <c r="B13" s="3">
        <v>81.333333333333329</v>
      </c>
    </row>
    <row r="14" spans="1:2" x14ac:dyDescent="0.25">
      <c r="A14" s="2" t="s">
        <v>19</v>
      </c>
      <c r="B14" s="3">
        <v>17.5</v>
      </c>
    </row>
    <row r="15" spans="1:2" x14ac:dyDescent="0.25">
      <c r="A15" s="8" t="s">
        <v>26</v>
      </c>
      <c r="B15" s="3">
        <v>17.5</v>
      </c>
    </row>
    <row r="16" spans="1:2" x14ac:dyDescent="0.25">
      <c r="A16" s="2" t="s">
        <v>28</v>
      </c>
      <c r="B16" s="3">
        <v>28.782608695652176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C143-E581-4582-9D47-D388A749817C}">
  <dimension ref="A1:S38"/>
  <sheetViews>
    <sheetView topLeftCell="C1" workbookViewId="0">
      <pane ySplit="1" topLeftCell="A25" activePane="bottomLeft" state="frozen"/>
      <selection activeCell="I1" sqref="I1"/>
      <selection pane="bottomLeft" activeCell="N1" sqref="N1:Q38"/>
    </sheetView>
  </sheetViews>
  <sheetFormatPr defaultRowHeight="15" x14ac:dyDescent="0.25"/>
  <cols>
    <col min="11" max="12" width="12.7109375" bestFit="1" customWidth="1"/>
    <col min="13" max="13" width="7.28515625" customWidth="1"/>
    <col min="16" max="16" width="17.85546875" customWidth="1"/>
    <col min="17" max="17" width="9.140625" style="3"/>
    <col min="19" max="19" width="16.7109375" customWidth="1"/>
  </cols>
  <sheetData>
    <row r="1" spans="1:19" s="4" customFormat="1" x14ac:dyDescent="0.25">
      <c r="A1" s="4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2</v>
      </c>
      <c r="L1" s="4" t="s">
        <v>3</v>
      </c>
      <c r="M1" s="4" t="s">
        <v>22</v>
      </c>
      <c r="N1" s="4" t="s">
        <v>12</v>
      </c>
      <c r="O1" s="4" t="s">
        <v>1</v>
      </c>
      <c r="P1" s="4" t="s">
        <v>21</v>
      </c>
      <c r="Q1" s="5" t="s">
        <v>23</v>
      </c>
      <c r="S1" s="4" t="s">
        <v>24</v>
      </c>
    </row>
    <row r="2" spans="1:19" x14ac:dyDescent="0.25">
      <c r="A2">
        <v>1</v>
      </c>
      <c r="B2">
        <v>6</v>
      </c>
      <c r="C2">
        <v>4</v>
      </c>
      <c r="D2">
        <v>11</v>
      </c>
      <c r="E2">
        <v>13</v>
      </c>
      <c r="F2">
        <v>17</v>
      </c>
      <c r="G2">
        <v>34</v>
      </c>
      <c r="H2">
        <v>56</v>
      </c>
      <c r="I2">
        <v>183</v>
      </c>
      <c r="J2">
        <v>308</v>
      </c>
      <c r="K2">
        <v>897545447</v>
      </c>
      <c r="L2">
        <v>7389304643</v>
      </c>
      <c r="M2">
        <f>SUM(C2:F2)</f>
        <v>45</v>
      </c>
      <c r="N2">
        <f>SUM(G2:J2)</f>
        <v>581</v>
      </c>
      <c r="O2" t="str">
        <f>LOOKUP(B:B,weather!$A$2:$B$7,weather!$B$2:$B$7)</f>
        <v>ClearSky</v>
      </c>
      <c r="P2" t="str">
        <f>IF(A2=1,"TRAFFIC LIGHT","NO TRAFFIC LIGHT")</f>
        <v>TRAFFIC LIGHT</v>
      </c>
      <c r="Q2" s="3">
        <f>N2/M2</f>
        <v>12.911111111111111</v>
      </c>
      <c r="R2" s="6">
        <f>K2</f>
        <v>897545447</v>
      </c>
      <c r="S2" s="6">
        <f>INT(L2/10000)- 693960</f>
        <v>44970</v>
      </c>
    </row>
    <row r="3" spans="1:19" x14ac:dyDescent="0.25">
      <c r="A3">
        <v>1</v>
      </c>
      <c r="B3">
        <v>6</v>
      </c>
      <c r="C3">
        <v>14</v>
      </c>
      <c r="D3">
        <v>5</v>
      </c>
      <c r="E3">
        <v>12</v>
      </c>
      <c r="F3">
        <v>13</v>
      </c>
      <c r="G3">
        <v>43</v>
      </c>
      <c r="H3">
        <v>21</v>
      </c>
      <c r="I3">
        <v>73</v>
      </c>
      <c r="J3">
        <v>53</v>
      </c>
      <c r="K3">
        <v>192211449</v>
      </c>
      <c r="L3">
        <v>7389307945</v>
      </c>
      <c r="M3">
        <f t="shared" ref="M3:M38" si="0">SUM(C3:F3)</f>
        <v>44</v>
      </c>
      <c r="N3">
        <f t="shared" ref="N3:N38" si="1">SUM(G3:J3)</f>
        <v>190</v>
      </c>
      <c r="O3" t="str">
        <f>LOOKUP(B:B,weather!$A$2:$B$7,weather!$B$2:$B$7)</f>
        <v>ClearSky</v>
      </c>
      <c r="P3" t="str">
        <f t="shared" ref="P3:P38" si="2">IF(A3=1,"TRAFFIC LIGHT","NO TRAFFIC LIGHT")</f>
        <v>TRAFFIC LIGHT</v>
      </c>
      <c r="Q3" s="3">
        <f t="shared" ref="Q3:Q38" si="3">N3/M3</f>
        <v>4.3181818181818183</v>
      </c>
      <c r="S3" s="6">
        <f t="shared" ref="S3:S38" si="4">INT(L3/10000)- 693960</f>
        <v>44970</v>
      </c>
    </row>
    <row r="4" spans="1:19" x14ac:dyDescent="0.25">
      <c r="A4">
        <v>0</v>
      </c>
      <c r="B4">
        <v>6</v>
      </c>
      <c r="C4">
        <v>15</v>
      </c>
      <c r="D4">
        <v>8</v>
      </c>
      <c r="E4">
        <v>12</v>
      </c>
      <c r="F4">
        <v>9</v>
      </c>
      <c r="G4">
        <v>36</v>
      </c>
      <c r="H4">
        <v>8</v>
      </c>
      <c r="I4">
        <v>8</v>
      </c>
      <c r="J4">
        <v>12</v>
      </c>
      <c r="K4">
        <v>178753087</v>
      </c>
      <c r="L4">
        <v>7389307949</v>
      </c>
      <c r="M4">
        <f t="shared" si="0"/>
        <v>44</v>
      </c>
      <c r="N4">
        <f t="shared" si="1"/>
        <v>64</v>
      </c>
      <c r="O4" t="str">
        <f>LOOKUP(B:B,weather!$A$2:$B$7,weather!$B$2:$B$7)</f>
        <v>ClearSky</v>
      </c>
      <c r="P4" t="str">
        <f t="shared" si="2"/>
        <v>NO TRAFFIC LIGHT</v>
      </c>
      <c r="Q4" s="3">
        <f t="shared" si="3"/>
        <v>1.4545454545454546</v>
      </c>
      <c r="S4" s="6">
        <f t="shared" si="4"/>
        <v>44970</v>
      </c>
    </row>
    <row r="5" spans="1:19" x14ac:dyDescent="0.25">
      <c r="A5">
        <v>1</v>
      </c>
      <c r="B5">
        <v>6</v>
      </c>
      <c r="C5">
        <v>9</v>
      </c>
      <c r="D5">
        <v>14</v>
      </c>
      <c r="E5">
        <v>9</v>
      </c>
      <c r="F5">
        <v>12</v>
      </c>
      <c r="G5">
        <v>94</v>
      </c>
      <c r="H5">
        <v>151</v>
      </c>
      <c r="I5">
        <v>23</v>
      </c>
      <c r="J5">
        <v>56</v>
      </c>
      <c r="K5">
        <v>176721415</v>
      </c>
      <c r="L5">
        <v>7389307969</v>
      </c>
      <c r="M5">
        <f t="shared" si="0"/>
        <v>44</v>
      </c>
      <c r="N5">
        <f t="shared" si="1"/>
        <v>324</v>
      </c>
      <c r="O5" t="str">
        <f>LOOKUP(B:B,weather!$A$2:$B$7,weather!$B$2:$B$7)</f>
        <v>ClearSky</v>
      </c>
      <c r="P5" t="str">
        <f t="shared" si="2"/>
        <v>TRAFFIC LIGHT</v>
      </c>
      <c r="Q5" s="3">
        <f t="shared" si="3"/>
        <v>7.3636363636363633</v>
      </c>
      <c r="S5" s="6">
        <f t="shared" si="4"/>
        <v>44970</v>
      </c>
    </row>
    <row r="6" spans="1:19" x14ac:dyDescent="0.25">
      <c r="A6">
        <v>0</v>
      </c>
      <c r="B6">
        <v>1</v>
      </c>
      <c r="C6">
        <v>12</v>
      </c>
      <c r="D6">
        <v>13</v>
      </c>
      <c r="E6">
        <v>8</v>
      </c>
      <c r="F6">
        <v>11</v>
      </c>
      <c r="G6">
        <v>11</v>
      </c>
      <c r="H6">
        <v>40</v>
      </c>
      <c r="I6">
        <v>2</v>
      </c>
      <c r="J6">
        <v>14</v>
      </c>
      <c r="K6">
        <v>192266612</v>
      </c>
      <c r="L6">
        <v>7389308003</v>
      </c>
      <c r="M6">
        <f t="shared" si="0"/>
        <v>44</v>
      </c>
      <c r="N6">
        <f t="shared" si="1"/>
        <v>67</v>
      </c>
      <c r="O6" t="str">
        <f>LOOKUP(B:B,weather!$A$2:$B$7,weather!$B$2:$B$7)</f>
        <v>DenseFog</v>
      </c>
      <c r="P6" t="str">
        <f t="shared" si="2"/>
        <v>NO TRAFFIC LIGHT</v>
      </c>
      <c r="Q6" s="3">
        <f t="shared" si="3"/>
        <v>1.5227272727272727</v>
      </c>
      <c r="S6" s="6">
        <f t="shared" si="4"/>
        <v>44970</v>
      </c>
    </row>
    <row r="7" spans="1:19" x14ac:dyDescent="0.25">
      <c r="A7">
        <v>0</v>
      </c>
      <c r="B7">
        <v>4</v>
      </c>
      <c r="C7">
        <v>12</v>
      </c>
      <c r="D7">
        <v>11</v>
      </c>
      <c r="E7">
        <v>8</v>
      </c>
      <c r="F7">
        <v>14</v>
      </c>
      <c r="G7">
        <v>6</v>
      </c>
      <c r="H7">
        <v>0</v>
      </c>
      <c r="I7">
        <v>1</v>
      </c>
      <c r="J7">
        <v>11</v>
      </c>
      <c r="K7">
        <v>903191108</v>
      </c>
      <c r="L7">
        <v>7389308461</v>
      </c>
      <c r="M7">
        <f t="shared" si="0"/>
        <v>45</v>
      </c>
      <c r="N7">
        <f t="shared" si="1"/>
        <v>18</v>
      </c>
      <c r="O7" t="str">
        <f>LOOKUP(B:B,weather!$A$2:$B$7,weather!$B$2:$B$7)</f>
        <v>LightFog</v>
      </c>
      <c r="P7" t="str">
        <f t="shared" si="2"/>
        <v>NO TRAFFIC LIGHT</v>
      </c>
      <c r="Q7" s="3">
        <f t="shared" si="3"/>
        <v>0.4</v>
      </c>
      <c r="S7" s="6">
        <f t="shared" si="4"/>
        <v>44970</v>
      </c>
    </row>
    <row r="8" spans="1:19" x14ac:dyDescent="0.25">
      <c r="A8">
        <v>1</v>
      </c>
      <c r="B8">
        <v>6</v>
      </c>
      <c r="C8">
        <v>5</v>
      </c>
      <c r="D8">
        <v>6</v>
      </c>
      <c r="E8">
        <v>12</v>
      </c>
      <c r="F8">
        <v>22</v>
      </c>
      <c r="G8">
        <v>32</v>
      </c>
      <c r="H8">
        <v>138</v>
      </c>
      <c r="I8">
        <v>149</v>
      </c>
      <c r="J8">
        <v>368</v>
      </c>
      <c r="K8">
        <v>858749904</v>
      </c>
      <c r="L8">
        <v>7389309438</v>
      </c>
      <c r="M8">
        <f t="shared" si="0"/>
        <v>45</v>
      </c>
      <c r="N8">
        <f t="shared" si="1"/>
        <v>687</v>
      </c>
      <c r="O8" t="str">
        <f>LOOKUP(B:B,weather!$A$2:$B$7,weather!$B$2:$B$7)</f>
        <v>ClearSky</v>
      </c>
      <c r="P8" t="str">
        <f t="shared" si="2"/>
        <v>TRAFFIC LIGHT</v>
      </c>
      <c r="Q8" s="3">
        <f t="shared" si="3"/>
        <v>15.266666666666667</v>
      </c>
      <c r="S8" s="6">
        <f t="shared" si="4"/>
        <v>44970</v>
      </c>
    </row>
    <row r="9" spans="1:19" x14ac:dyDescent="0.25">
      <c r="A9">
        <v>0</v>
      </c>
      <c r="B9">
        <v>3</v>
      </c>
      <c r="C9">
        <v>13</v>
      </c>
      <c r="D9">
        <v>10</v>
      </c>
      <c r="E9">
        <v>12</v>
      </c>
      <c r="F9">
        <v>9</v>
      </c>
      <c r="G9">
        <v>1</v>
      </c>
      <c r="H9">
        <v>3</v>
      </c>
      <c r="I9">
        <v>4</v>
      </c>
      <c r="J9">
        <v>6</v>
      </c>
      <c r="K9" s="1">
        <v>412324997</v>
      </c>
      <c r="L9" s="1">
        <v>7389309656</v>
      </c>
      <c r="M9">
        <f t="shared" si="0"/>
        <v>44</v>
      </c>
      <c r="N9">
        <f t="shared" si="1"/>
        <v>14</v>
      </c>
      <c r="O9" t="str">
        <f>LOOKUP(B:B,weather!$A$2:$B$7,weather!$B$2:$B$7)</f>
        <v>Mild Fog</v>
      </c>
      <c r="P9" t="str">
        <f t="shared" si="2"/>
        <v>NO TRAFFIC LIGHT</v>
      </c>
      <c r="Q9" s="3">
        <f t="shared" si="3"/>
        <v>0.31818181818181818</v>
      </c>
      <c r="S9" s="6">
        <f t="shared" si="4"/>
        <v>44970</v>
      </c>
    </row>
    <row r="10" spans="1:19" x14ac:dyDescent="0.25">
      <c r="A10">
        <v>0</v>
      </c>
      <c r="B10">
        <v>4</v>
      </c>
      <c r="C10">
        <v>12</v>
      </c>
      <c r="D10">
        <v>12</v>
      </c>
      <c r="E10">
        <v>10</v>
      </c>
      <c r="F10">
        <v>11</v>
      </c>
      <c r="G10">
        <v>4</v>
      </c>
      <c r="H10">
        <v>2</v>
      </c>
      <c r="I10">
        <v>3</v>
      </c>
      <c r="J10">
        <v>0</v>
      </c>
      <c r="K10" s="1">
        <v>799206281</v>
      </c>
      <c r="L10" s="1">
        <v>7389309656</v>
      </c>
      <c r="M10">
        <f t="shared" si="0"/>
        <v>45</v>
      </c>
      <c r="N10">
        <f t="shared" si="1"/>
        <v>9</v>
      </c>
      <c r="O10" t="str">
        <f>LOOKUP(B:B,weather!$A$2:$B$7,weather!$B$2:$B$7)</f>
        <v>LightFog</v>
      </c>
      <c r="P10" t="str">
        <f t="shared" si="2"/>
        <v>NO TRAFFIC LIGHT</v>
      </c>
      <c r="Q10" s="3">
        <f t="shared" si="3"/>
        <v>0.2</v>
      </c>
      <c r="S10" s="6">
        <f t="shared" si="4"/>
        <v>44970</v>
      </c>
    </row>
    <row r="11" spans="1:19" x14ac:dyDescent="0.25">
      <c r="A11">
        <v>1</v>
      </c>
      <c r="B11">
        <v>4</v>
      </c>
      <c r="C11">
        <v>11</v>
      </c>
      <c r="D11">
        <v>13</v>
      </c>
      <c r="E11">
        <v>8</v>
      </c>
      <c r="F11">
        <v>13</v>
      </c>
      <c r="G11">
        <v>103</v>
      </c>
      <c r="H11">
        <v>220</v>
      </c>
      <c r="I11">
        <v>91</v>
      </c>
      <c r="J11">
        <v>198</v>
      </c>
      <c r="K11" s="1">
        <v>804492267</v>
      </c>
      <c r="L11" s="1">
        <v>7389309714</v>
      </c>
      <c r="M11">
        <f t="shared" si="0"/>
        <v>45</v>
      </c>
      <c r="N11">
        <f t="shared" si="1"/>
        <v>612</v>
      </c>
      <c r="O11" t="str">
        <f>LOOKUP(B:B,weather!$A$2:$B$7,weather!$B$2:$B$7)</f>
        <v>LightFog</v>
      </c>
      <c r="P11" t="str">
        <f t="shared" si="2"/>
        <v>TRAFFIC LIGHT</v>
      </c>
      <c r="Q11" s="3">
        <f t="shared" si="3"/>
        <v>13.6</v>
      </c>
      <c r="S11" s="6">
        <f t="shared" si="4"/>
        <v>44970</v>
      </c>
    </row>
    <row r="12" spans="1:19" x14ac:dyDescent="0.25">
      <c r="A12">
        <v>1</v>
      </c>
      <c r="B12">
        <v>4</v>
      </c>
      <c r="C12">
        <v>8</v>
      </c>
      <c r="D12">
        <v>10</v>
      </c>
      <c r="E12">
        <v>10</v>
      </c>
      <c r="F12">
        <v>17</v>
      </c>
      <c r="G12">
        <v>99</v>
      </c>
      <c r="H12">
        <v>95</v>
      </c>
      <c r="I12">
        <v>102</v>
      </c>
      <c r="J12">
        <v>317</v>
      </c>
      <c r="K12" s="1">
        <v>798261898</v>
      </c>
      <c r="L12" s="1">
        <v>7389309738</v>
      </c>
      <c r="M12">
        <f t="shared" si="0"/>
        <v>45</v>
      </c>
      <c r="N12">
        <f t="shared" si="1"/>
        <v>613</v>
      </c>
      <c r="O12" t="str">
        <f>LOOKUP(B:B,weather!$A$2:$B$7,weather!$B$2:$B$7)</f>
        <v>LightFog</v>
      </c>
      <c r="P12" t="str">
        <f t="shared" si="2"/>
        <v>TRAFFIC LIGHT</v>
      </c>
      <c r="Q12" s="3">
        <f t="shared" si="3"/>
        <v>13.622222222222222</v>
      </c>
      <c r="S12" s="6">
        <f t="shared" si="4"/>
        <v>44970</v>
      </c>
    </row>
    <row r="13" spans="1:19" x14ac:dyDescent="0.25">
      <c r="A13">
        <v>1</v>
      </c>
      <c r="B13">
        <v>5</v>
      </c>
      <c r="C13">
        <v>15</v>
      </c>
      <c r="D13">
        <v>8</v>
      </c>
      <c r="E13">
        <v>8</v>
      </c>
      <c r="F13">
        <v>14</v>
      </c>
      <c r="G13">
        <v>196</v>
      </c>
      <c r="H13">
        <v>131</v>
      </c>
      <c r="I13">
        <v>91</v>
      </c>
      <c r="J13">
        <v>256</v>
      </c>
      <c r="K13" s="1">
        <v>849972879</v>
      </c>
      <c r="L13" s="1">
        <v>7389309759</v>
      </c>
      <c r="M13">
        <f t="shared" si="0"/>
        <v>45</v>
      </c>
      <c r="N13">
        <f t="shared" si="1"/>
        <v>674</v>
      </c>
      <c r="O13" t="str">
        <f>LOOKUP(B:B,weather!$A$2:$B$7,weather!$B$2:$B$7)</f>
        <v>Thin Fog</v>
      </c>
      <c r="P13" t="str">
        <f t="shared" si="2"/>
        <v>TRAFFIC LIGHT</v>
      </c>
      <c r="Q13" s="3">
        <f t="shared" si="3"/>
        <v>14.977777777777778</v>
      </c>
      <c r="S13" s="6">
        <f t="shared" si="4"/>
        <v>44970</v>
      </c>
    </row>
    <row r="14" spans="1:19" x14ac:dyDescent="0.25">
      <c r="A14">
        <v>0</v>
      </c>
      <c r="B14">
        <v>6</v>
      </c>
      <c r="C14">
        <v>7</v>
      </c>
      <c r="D14">
        <v>5</v>
      </c>
      <c r="E14">
        <v>5</v>
      </c>
      <c r="F14">
        <v>7</v>
      </c>
      <c r="G14">
        <v>3</v>
      </c>
      <c r="H14">
        <v>3</v>
      </c>
      <c r="I14">
        <v>0</v>
      </c>
      <c r="J14">
        <v>2</v>
      </c>
      <c r="K14" s="1">
        <v>53645661</v>
      </c>
      <c r="L14" s="1">
        <v>7389355063</v>
      </c>
      <c r="M14">
        <f t="shared" si="0"/>
        <v>24</v>
      </c>
      <c r="N14">
        <f t="shared" si="1"/>
        <v>8</v>
      </c>
      <c r="O14" t="str">
        <f>LOOKUP(B:B,weather!$A$2:$B$7,weather!$B$2:$B$7)</f>
        <v>ClearSky</v>
      </c>
      <c r="P14" t="str">
        <f t="shared" si="2"/>
        <v>NO TRAFFIC LIGHT</v>
      </c>
      <c r="Q14" s="3">
        <f t="shared" si="3"/>
        <v>0.33333333333333331</v>
      </c>
      <c r="S14" s="6">
        <f t="shared" si="4"/>
        <v>44975</v>
      </c>
    </row>
    <row r="15" spans="1:19" x14ac:dyDescent="0.25">
      <c r="A15">
        <v>0</v>
      </c>
      <c r="B15">
        <v>6</v>
      </c>
      <c r="C15">
        <v>7</v>
      </c>
      <c r="D15">
        <v>8</v>
      </c>
      <c r="E15">
        <v>7</v>
      </c>
      <c r="F15">
        <v>2</v>
      </c>
      <c r="G15">
        <v>4</v>
      </c>
      <c r="H15">
        <v>2</v>
      </c>
      <c r="I15">
        <v>0</v>
      </c>
      <c r="J15">
        <v>0</v>
      </c>
      <c r="K15" s="1">
        <v>427789891</v>
      </c>
      <c r="L15" s="1">
        <v>7389355093</v>
      </c>
      <c r="M15">
        <f t="shared" si="0"/>
        <v>24</v>
      </c>
      <c r="N15">
        <f t="shared" si="1"/>
        <v>6</v>
      </c>
      <c r="O15" t="str">
        <f>LOOKUP(B:B,weather!$A$2:$B$7,weather!$B$2:$B$7)</f>
        <v>ClearSky</v>
      </c>
      <c r="P15" t="str">
        <f t="shared" si="2"/>
        <v>NO TRAFFIC LIGHT</v>
      </c>
      <c r="Q15" s="3">
        <f t="shared" si="3"/>
        <v>0.25</v>
      </c>
      <c r="S15" s="6">
        <f t="shared" si="4"/>
        <v>44975</v>
      </c>
    </row>
    <row r="16" spans="1:19" x14ac:dyDescent="0.25">
      <c r="A16">
        <v>0</v>
      </c>
      <c r="B16">
        <v>6</v>
      </c>
      <c r="C16">
        <v>6</v>
      </c>
      <c r="D16">
        <v>8</v>
      </c>
      <c r="E16">
        <v>3</v>
      </c>
      <c r="F16">
        <v>7</v>
      </c>
      <c r="G16">
        <v>3</v>
      </c>
      <c r="H16">
        <v>0</v>
      </c>
      <c r="I16">
        <v>1</v>
      </c>
      <c r="J16">
        <v>0</v>
      </c>
      <c r="K16" s="1">
        <v>44781636</v>
      </c>
      <c r="L16" s="1">
        <v>7389355113</v>
      </c>
      <c r="M16">
        <f t="shared" si="0"/>
        <v>24</v>
      </c>
      <c r="N16">
        <f t="shared" si="1"/>
        <v>4</v>
      </c>
      <c r="O16" t="str">
        <f>LOOKUP(B:B,weather!$A$2:$B$7,weather!$B$2:$B$7)</f>
        <v>ClearSky</v>
      </c>
      <c r="P16" t="str">
        <f t="shared" si="2"/>
        <v>NO TRAFFIC LIGHT</v>
      </c>
      <c r="Q16" s="3">
        <f t="shared" si="3"/>
        <v>0.16666666666666666</v>
      </c>
      <c r="S16" s="6">
        <f t="shared" si="4"/>
        <v>44975</v>
      </c>
    </row>
    <row r="17" spans="1:19" x14ac:dyDescent="0.25">
      <c r="A17">
        <v>0</v>
      </c>
      <c r="B17">
        <v>6</v>
      </c>
      <c r="C17">
        <v>3</v>
      </c>
      <c r="D17">
        <v>6</v>
      </c>
      <c r="E17">
        <v>8</v>
      </c>
      <c r="F17">
        <v>7</v>
      </c>
      <c r="G17">
        <v>0</v>
      </c>
      <c r="H17">
        <v>3</v>
      </c>
      <c r="I17">
        <v>2</v>
      </c>
      <c r="J17">
        <v>0</v>
      </c>
      <c r="K17" s="1">
        <v>454507669</v>
      </c>
      <c r="L17" s="1">
        <v>7389355334</v>
      </c>
      <c r="M17">
        <f t="shared" si="0"/>
        <v>24</v>
      </c>
      <c r="N17">
        <f t="shared" si="1"/>
        <v>5</v>
      </c>
      <c r="O17" t="str">
        <f>LOOKUP(B:B,weather!$A$2:$B$7,weather!$B$2:$B$7)</f>
        <v>ClearSky</v>
      </c>
      <c r="P17" t="str">
        <f t="shared" si="2"/>
        <v>NO TRAFFIC LIGHT</v>
      </c>
      <c r="Q17" s="3">
        <f t="shared" si="3"/>
        <v>0.20833333333333334</v>
      </c>
      <c r="S17" s="6">
        <f t="shared" si="4"/>
        <v>44975</v>
      </c>
    </row>
    <row r="18" spans="1:19" x14ac:dyDescent="0.25">
      <c r="A18">
        <v>0</v>
      </c>
      <c r="B18">
        <v>6</v>
      </c>
      <c r="C18">
        <v>10</v>
      </c>
      <c r="D18">
        <v>4</v>
      </c>
      <c r="E18">
        <v>4</v>
      </c>
      <c r="F18">
        <v>6</v>
      </c>
      <c r="G18">
        <v>0</v>
      </c>
      <c r="H18">
        <v>0</v>
      </c>
      <c r="I18">
        <v>0</v>
      </c>
      <c r="J18">
        <v>4</v>
      </c>
      <c r="K18" s="1">
        <v>423491239</v>
      </c>
      <c r="L18" s="1">
        <v>7389355365</v>
      </c>
      <c r="M18">
        <f t="shared" si="0"/>
        <v>24</v>
      </c>
      <c r="N18">
        <f t="shared" si="1"/>
        <v>4</v>
      </c>
      <c r="O18" t="str">
        <f>LOOKUP(B:B,weather!$A$2:$B$7,weather!$B$2:$B$7)</f>
        <v>ClearSky</v>
      </c>
      <c r="P18" t="str">
        <f t="shared" si="2"/>
        <v>NO TRAFFIC LIGHT</v>
      </c>
      <c r="Q18" s="3">
        <f t="shared" si="3"/>
        <v>0.16666666666666666</v>
      </c>
      <c r="S18" s="6">
        <f t="shared" si="4"/>
        <v>44975</v>
      </c>
    </row>
    <row r="19" spans="1:19" x14ac:dyDescent="0.25">
      <c r="A19">
        <v>0</v>
      </c>
      <c r="B19">
        <v>6</v>
      </c>
      <c r="C19">
        <v>5</v>
      </c>
      <c r="D19">
        <v>4</v>
      </c>
      <c r="E19">
        <v>7</v>
      </c>
      <c r="F19">
        <v>8</v>
      </c>
      <c r="G19">
        <v>2</v>
      </c>
      <c r="H19">
        <v>3</v>
      </c>
      <c r="I19">
        <v>2</v>
      </c>
      <c r="J19">
        <v>1</v>
      </c>
      <c r="K19" s="1">
        <v>424289855</v>
      </c>
      <c r="L19" s="1">
        <v>7389355378</v>
      </c>
      <c r="M19">
        <f t="shared" si="0"/>
        <v>24</v>
      </c>
      <c r="N19">
        <f t="shared" si="1"/>
        <v>8</v>
      </c>
      <c r="O19" t="str">
        <f>LOOKUP(B:B,weather!$A$2:$B$7,weather!$B$2:$B$7)</f>
        <v>ClearSky</v>
      </c>
      <c r="P19" t="str">
        <f t="shared" si="2"/>
        <v>NO TRAFFIC LIGHT</v>
      </c>
      <c r="Q19" s="3">
        <f t="shared" si="3"/>
        <v>0.33333333333333331</v>
      </c>
      <c r="S19" s="6">
        <f t="shared" si="4"/>
        <v>44975</v>
      </c>
    </row>
    <row r="20" spans="1:19" x14ac:dyDescent="0.25">
      <c r="A20">
        <v>0</v>
      </c>
      <c r="B20">
        <v>2</v>
      </c>
      <c r="C20">
        <v>12</v>
      </c>
      <c r="D20">
        <v>16</v>
      </c>
      <c r="E20">
        <v>11</v>
      </c>
      <c r="F20">
        <v>5</v>
      </c>
      <c r="G20">
        <v>10</v>
      </c>
      <c r="H20">
        <v>47</v>
      </c>
      <c r="I20">
        <v>25</v>
      </c>
      <c r="J20">
        <v>3</v>
      </c>
      <c r="K20" s="1">
        <v>22956225</v>
      </c>
      <c r="L20" s="1">
        <v>7389355411</v>
      </c>
      <c r="M20">
        <f t="shared" si="0"/>
        <v>44</v>
      </c>
      <c r="N20">
        <f t="shared" si="1"/>
        <v>85</v>
      </c>
      <c r="O20" t="str">
        <f>LOOKUP(B:B,weather!$A$2:$B$7,weather!$B$2:$B$7)</f>
        <v>ThickFog</v>
      </c>
      <c r="P20" t="str">
        <f t="shared" si="2"/>
        <v>NO TRAFFIC LIGHT</v>
      </c>
      <c r="Q20" s="3">
        <f t="shared" si="3"/>
        <v>1.9318181818181819</v>
      </c>
      <c r="S20" s="6">
        <f t="shared" si="4"/>
        <v>44975</v>
      </c>
    </row>
    <row r="21" spans="1:19" x14ac:dyDescent="0.25">
      <c r="A21">
        <v>0</v>
      </c>
      <c r="B21">
        <v>5</v>
      </c>
      <c r="C21">
        <v>10</v>
      </c>
      <c r="D21">
        <v>15</v>
      </c>
      <c r="E21">
        <v>9</v>
      </c>
      <c r="F21">
        <v>11</v>
      </c>
      <c r="G21">
        <v>3</v>
      </c>
      <c r="H21">
        <v>8</v>
      </c>
      <c r="I21">
        <v>2</v>
      </c>
      <c r="J21">
        <v>3</v>
      </c>
      <c r="K21" s="1">
        <v>785659641</v>
      </c>
      <c r="L21" s="1">
        <v>7389355434</v>
      </c>
      <c r="M21">
        <f t="shared" si="0"/>
        <v>45</v>
      </c>
      <c r="N21">
        <f t="shared" si="1"/>
        <v>16</v>
      </c>
      <c r="O21" t="str">
        <f>LOOKUP(B:B,weather!$A$2:$B$7,weather!$B$2:$B$7)</f>
        <v>Thin Fog</v>
      </c>
      <c r="P21" t="str">
        <f t="shared" si="2"/>
        <v>NO TRAFFIC LIGHT</v>
      </c>
      <c r="Q21" s="3">
        <f t="shared" si="3"/>
        <v>0.35555555555555557</v>
      </c>
      <c r="S21" s="6">
        <f t="shared" si="4"/>
        <v>44975</v>
      </c>
    </row>
    <row r="22" spans="1:19" x14ac:dyDescent="0.25">
      <c r="A22">
        <v>1</v>
      </c>
      <c r="B22">
        <v>1</v>
      </c>
      <c r="C22">
        <v>11</v>
      </c>
      <c r="D22">
        <v>11</v>
      </c>
      <c r="E22">
        <v>9</v>
      </c>
      <c r="F22">
        <v>13</v>
      </c>
      <c r="G22">
        <v>103</v>
      </c>
      <c r="H22">
        <v>87</v>
      </c>
      <c r="I22">
        <v>29</v>
      </c>
      <c r="J22">
        <v>41</v>
      </c>
      <c r="K22" s="1">
        <v>162025984</v>
      </c>
      <c r="L22" s="1">
        <v>7389355438</v>
      </c>
      <c r="M22">
        <f t="shared" si="0"/>
        <v>44</v>
      </c>
      <c r="N22">
        <f t="shared" si="1"/>
        <v>260</v>
      </c>
      <c r="O22" t="str">
        <f>LOOKUP(B:B,weather!$A$2:$B$7,weather!$B$2:$B$7)</f>
        <v>DenseFog</v>
      </c>
      <c r="P22" t="str">
        <f t="shared" si="2"/>
        <v>TRAFFIC LIGHT</v>
      </c>
      <c r="Q22" s="3">
        <f t="shared" si="3"/>
        <v>5.9090909090909092</v>
      </c>
      <c r="S22" s="6">
        <f t="shared" si="4"/>
        <v>44975</v>
      </c>
    </row>
    <row r="23" spans="1:19" x14ac:dyDescent="0.25">
      <c r="A23">
        <v>1</v>
      </c>
      <c r="B23">
        <v>5</v>
      </c>
      <c r="C23">
        <v>7</v>
      </c>
      <c r="D23">
        <v>10</v>
      </c>
      <c r="E23">
        <v>9</v>
      </c>
      <c r="F23">
        <v>19</v>
      </c>
      <c r="G23">
        <v>85</v>
      </c>
      <c r="H23">
        <v>180</v>
      </c>
      <c r="I23">
        <v>81</v>
      </c>
      <c r="J23">
        <v>259</v>
      </c>
      <c r="K23" s="1">
        <v>78492731</v>
      </c>
      <c r="L23" s="1">
        <v>7389355449</v>
      </c>
      <c r="M23">
        <f t="shared" si="0"/>
        <v>45</v>
      </c>
      <c r="N23">
        <f t="shared" si="1"/>
        <v>605</v>
      </c>
      <c r="O23" t="str">
        <f>LOOKUP(B:B,weather!$A$2:$B$7,weather!$B$2:$B$7)</f>
        <v>Thin Fog</v>
      </c>
      <c r="P23" t="str">
        <f t="shared" si="2"/>
        <v>TRAFFIC LIGHT</v>
      </c>
      <c r="Q23" s="3">
        <f t="shared" si="3"/>
        <v>13.444444444444445</v>
      </c>
      <c r="S23" s="6">
        <f t="shared" si="4"/>
        <v>44975</v>
      </c>
    </row>
    <row r="24" spans="1:19" x14ac:dyDescent="0.25">
      <c r="A24">
        <v>1</v>
      </c>
      <c r="B24">
        <v>2</v>
      </c>
      <c r="C24">
        <v>8</v>
      </c>
      <c r="D24">
        <v>11</v>
      </c>
      <c r="E24">
        <v>11</v>
      </c>
      <c r="F24">
        <v>14</v>
      </c>
      <c r="G24">
        <v>54</v>
      </c>
      <c r="H24">
        <v>87</v>
      </c>
      <c r="I24">
        <v>19</v>
      </c>
      <c r="J24">
        <v>81</v>
      </c>
      <c r="K24" s="1">
        <v>201902565</v>
      </c>
      <c r="L24" s="1">
        <v>7389355454</v>
      </c>
      <c r="M24">
        <f t="shared" si="0"/>
        <v>44</v>
      </c>
      <c r="N24">
        <f t="shared" si="1"/>
        <v>241</v>
      </c>
      <c r="O24" t="str">
        <f>LOOKUP(B:B,weather!$A$2:$B$7,weather!$B$2:$B$7)</f>
        <v>ThickFog</v>
      </c>
      <c r="P24" t="str">
        <f t="shared" si="2"/>
        <v>TRAFFIC LIGHT</v>
      </c>
      <c r="Q24" s="3">
        <f t="shared" si="3"/>
        <v>5.4772727272727275</v>
      </c>
      <c r="S24" s="6">
        <f t="shared" si="4"/>
        <v>44975</v>
      </c>
    </row>
    <row r="25" spans="1:19" x14ac:dyDescent="0.25">
      <c r="A25">
        <v>1</v>
      </c>
      <c r="B25">
        <v>3</v>
      </c>
      <c r="C25">
        <v>5</v>
      </c>
      <c r="D25">
        <v>8</v>
      </c>
      <c r="E25">
        <v>10</v>
      </c>
      <c r="F25">
        <v>21</v>
      </c>
      <c r="G25">
        <v>21</v>
      </c>
      <c r="H25">
        <v>54</v>
      </c>
      <c r="I25">
        <v>46</v>
      </c>
      <c r="J25">
        <v>246</v>
      </c>
      <c r="K25" s="1">
        <v>409980325</v>
      </c>
      <c r="L25" s="1">
        <v>7389355464</v>
      </c>
      <c r="M25">
        <f t="shared" si="0"/>
        <v>44</v>
      </c>
      <c r="N25">
        <f t="shared" si="1"/>
        <v>367</v>
      </c>
      <c r="O25" t="str">
        <f>LOOKUP(B:B,weather!$A$2:$B$7,weather!$B$2:$B$7)</f>
        <v>Mild Fog</v>
      </c>
      <c r="P25" t="str">
        <f t="shared" si="2"/>
        <v>TRAFFIC LIGHT</v>
      </c>
      <c r="Q25" s="3">
        <f t="shared" si="3"/>
        <v>8.3409090909090917</v>
      </c>
      <c r="S25" s="6">
        <f t="shared" si="4"/>
        <v>44975</v>
      </c>
    </row>
    <row r="26" spans="1:19" x14ac:dyDescent="0.25">
      <c r="A26">
        <v>1</v>
      </c>
      <c r="B26">
        <v>5</v>
      </c>
      <c r="C26">
        <v>8</v>
      </c>
      <c r="D26">
        <v>14</v>
      </c>
      <c r="E26">
        <v>7</v>
      </c>
      <c r="F26">
        <v>16</v>
      </c>
      <c r="G26">
        <v>102</v>
      </c>
      <c r="H26">
        <v>244</v>
      </c>
      <c r="I26">
        <v>115</v>
      </c>
      <c r="J26">
        <v>293</v>
      </c>
      <c r="K26" s="1">
        <v>816934438</v>
      </c>
      <c r="L26" s="1">
        <v>7389355477</v>
      </c>
      <c r="M26">
        <f t="shared" si="0"/>
        <v>45</v>
      </c>
      <c r="N26">
        <f t="shared" si="1"/>
        <v>754</v>
      </c>
      <c r="O26" t="str">
        <f>LOOKUP(B:B,weather!$A$2:$B$7,weather!$B$2:$B$7)</f>
        <v>Thin Fog</v>
      </c>
      <c r="P26" t="str">
        <f t="shared" si="2"/>
        <v>TRAFFIC LIGHT</v>
      </c>
      <c r="Q26" s="3">
        <f t="shared" si="3"/>
        <v>16.755555555555556</v>
      </c>
      <c r="S26" s="6">
        <f t="shared" si="4"/>
        <v>44975</v>
      </c>
    </row>
    <row r="27" spans="1:19" x14ac:dyDescent="0.25">
      <c r="A27">
        <v>1</v>
      </c>
      <c r="B27">
        <v>4</v>
      </c>
      <c r="C27">
        <v>7</v>
      </c>
      <c r="D27">
        <v>10</v>
      </c>
      <c r="E27">
        <v>9</v>
      </c>
      <c r="F27">
        <v>19</v>
      </c>
      <c r="G27">
        <v>85</v>
      </c>
      <c r="H27">
        <v>180</v>
      </c>
      <c r="I27">
        <v>81</v>
      </c>
      <c r="J27">
        <v>259</v>
      </c>
      <c r="K27" s="1">
        <v>818543056</v>
      </c>
      <c r="L27" s="1">
        <v>7389355491</v>
      </c>
      <c r="M27">
        <f t="shared" si="0"/>
        <v>45</v>
      </c>
      <c r="N27">
        <f t="shared" si="1"/>
        <v>605</v>
      </c>
      <c r="O27" t="str">
        <f>LOOKUP(B:B,weather!$A$2:$B$7,weather!$B$2:$B$7)</f>
        <v>LightFog</v>
      </c>
      <c r="P27" t="str">
        <f t="shared" si="2"/>
        <v>TRAFFIC LIGHT</v>
      </c>
      <c r="Q27" s="3">
        <f t="shared" si="3"/>
        <v>13.444444444444445</v>
      </c>
      <c r="S27" s="6">
        <f t="shared" si="4"/>
        <v>44975</v>
      </c>
    </row>
    <row r="28" spans="1:19" x14ac:dyDescent="0.25">
      <c r="A28">
        <v>1</v>
      </c>
      <c r="B28">
        <v>6</v>
      </c>
      <c r="C28">
        <v>7</v>
      </c>
      <c r="D28">
        <v>6</v>
      </c>
      <c r="E28">
        <v>12</v>
      </c>
      <c r="F28">
        <v>20</v>
      </c>
      <c r="G28">
        <v>63</v>
      </c>
      <c r="H28">
        <v>84</v>
      </c>
      <c r="I28">
        <v>148</v>
      </c>
      <c r="J28">
        <v>303</v>
      </c>
      <c r="K28" s="1">
        <v>774043223</v>
      </c>
      <c r="L28" s="1">
        <v>7389355503</v>
      </c>
      <c r="M28">
        <f t="shared" si="0"/>
        <v>45</v>
      </c>
      <c r="N28">
        <f t="shared" si="1"/>
        <v>598</v>
      </c>
      <c r="O28" t="str">
        <f>LOOKUP(B:B,weather!$A$2:$B$7,weather!$B$2:$B$7)</f>
        <v>ClearSky</v>
      </c>
      <c r="P28" t="str">
        <f t="shared" si="2"/>
        <v>TRAFFIC LIGHT</v>
      </c>
      <c r="Q28" s="3">
        <f t="shared" si="3"/>
        <v>13.28888888888889</v>
      </c>
      <c r="S28" s="6">
        <f t="shared" si="4"/>
        <v>44975</v>
      </c>
    </row>
    <row r="29" spans="1:19" x14ac:dyDescent="0.25">
      <c r="A29">
        <v>0</v>
      </c>
      <c r="B29">
        <v>5</v>
      </c>
      <c r="C29">
        <v>15</v>
      </c>
      <c r="D29">
        <v>7</v>
      </c>
      <c r="E29">
        <v>11</v>
      </c>
      <c r="F29">
        <v>12</v>
      </c>
      <c r="G29">
        <v>7</v>
      </c>
      <c r="H29">
        <v>2</v>
      </c>
      <c r="I29">
        <v>4</v>
      </c>
      <c r="J29">
        <v>6</v>
      </c>
      <c r="K29" s="1">
        <v>776848325</v>
      </c>
      <c r="L29" s="1">
        <v>7389355518</v>
      </c>
      <c r="M29">
        <f t="shared" si="0"/>
        <v>45</v>
      </c>
      <c r="N29">
        <f t="shared" si="1"/>
        <v>19</v>
      </c>
      <c r="O29" t="str">
        <f>LOOKUP(B:B,weather!$A$2:$B$7,weather!$B$2:$B$7)</f>
        <v>Thin Fog</v>
      </c>
      <c r="P29" t="str">
        <f t="shared" si="2"/>
        <v>NO TRAFFIC LIGHT</v>
      </c>
      <c r="Q29" s="3">
        <f t="shared" si="3"/>
        <v>0.42222222222222222</v>
      </c>
      <c r="S29" s="6">
        <f t="shared" si="4"/>
        <v>44975</v>
      </c>
    </row>
    <row r="30" spans="1:19" x14ac:dyDescent="0.25">
      <c r="A30">
        <v>0</v>
      </c>
      <c r="B30">
        <v>1</v>
      </c>
      <c r="C30">
        <v>10</v>
      </c>
      <c r="D30">
        <v>17</v>
      </c>
      <c r="E30">
        <v>6</v>
      </c>
      <c r="F30">
        <v>11</v>
      </c>
      <c r="G30">
        <v>10</v>
      </c>
      <c r="H30">
        <v>93</v>
      </c>
      <c r="I30">
        <v>13</v>
      </c>
      <c r="J30">
        <v>19</v>
      </c>
      <c r="K30" s="1">
        <v>161723732</v>
      </c>
      <c r="L30" s="1">
        <v>7389355533</v>
      </c>
      <c r="M30">
        <f t="shared" si="0"/>
        <v>44</v>
      </c>
      <c r="N30">
        <f t="shared" si="1"/>
        <v>135</v>
      </c>
      <c r="O30" t="str">
        <f>LOOKUP(B:B,weather!$A$2:$B$7,weather!$B$2:$B$7)</f>
        <v>DenseFog</v>
      </c>
      <c r="P30" t="str">
        <f t="shared" si="2"/>
        <v>NO TRAFFIC LIGHT</v>
      </c>
      <c r="Q30" s="3">
        <f t="shared" si="3"/>
        <v>3.0681818181818183</v>
      </c>
      <c r="S30" s="6">
        <f t="shared" si="4"/>
        <v>44975</v>
      </c>
    </row>
    <row r="31" spans="1:19" x14ac:dyDescent="0.25">
      <c r="A31">
        <v>0</v>
      </c>
      <c r="B31">
        <v>2</v>
      </c>
      <c r="C31">
        <v>9</v>
      </c>
      <c r="D31">
        <v>16</v>
      </c>
      <c r="E31">
        <v>9</v>
      </c>
      <c r="F31">
        <v>10</v>
      </c>
      <c r="G31">
        <v>13</v>
      </c>
      <c r="H31">
        <v>22</v>
      </c>
      <c r="I31">
        <v>3</v>
      </c>
      <c r="J31">
        <v>20</v>
      </c>
      <c r="K31" s="1">
        <v>214100576</v>
      </c>
      <c r="L31" s="1">
        <v>7389355548</v>
      </c>
      <c r="M31">
        <f t="shared" si="0"/>
        <v>44</v>
      </c>
      <c r="N31">
        <f t="shared" si="1"/>
        <v>58</v>
      </c>
      <c r="O31" t="str">
        <f>LOOKUP(B:B,weather!$A$2:$B$7,weather!$B$2:$B$7)</f>
        <v>ThickFog</v>
      </c>
      <c r="P31" t="str">
        <f t="shared" si="2"/>
        <v>NO TRAFFIC LIGHT</v>
      </c>
      <c r="Q31" s="3">
        <f t="shared" si="3"/>
        <v>1.3181818181818181</v>
      </c>
      <c r="S31" s="6">
        <f t="shared" si="4"/>
        <v>44975</v>
      </c>
    </row>
    <row r="32" spans="1:19" x14ac:dyDescent="0.25">
      <c r="A32">
        <v>0</v>
      </c>
      <c r="B32">
        <v>6</v>
      </c>
      <c r="C32">
        <v>4</v>
      </c>
      <c r="D32">
        <v>9</v>
      </c>
      <c r="E32">
        <v>4</v>
      </c>
      <c r="F32">
        <v>7</v>
      </c>
      <c r="G32">
        <v>1</v>
      </c>
      <c r="H32">
        <v>8</v>
      </c>
      <c r="I32">
        <v>0</v>
      </c>
      <c r="J32">
        <v>2</v>
      </c>
      <c r="K32" s="1">
        <v>533351998</v>
      </c>
      <c r="L32" s="1">
        <v>7389356875</v>
      </c>
      <c r="M32">
        <f t="shared" si="0"/>
        <v>24</v>
      </c>
      <c r="N32">
        <f t="shared" si="1"/>
        <v>11</v>
      </c>
      <c r="O32" t="str">
        <f>LOOKUP(B:B,weather!$A$2:$B$7,weather!$B$2:$B$7)</f>
        <v>ClearSky</v>
      </c>
      <c r="P32" t="str">
        <f t="shared" si="2"/>
        <v>NO TRAFFIC LIGHT</v>
      </c>
      <c r="Q32" s="3">
        <f t="shared" si="3"/>
        <v>0.45833333333333331</v>
      </c>
      <c r="S32" s="6">
        <f t="shared" si="4"/>
        <v>44975</v>
      </c>
    </row>
    <row r="33" spans="1:19" x14ac:dyDescent="0.25">
      <c r="A33">
        <v>0</v>
      </c>
      <c r="B33">
        <v>6</v>
      </c>
      <c r="C33">
        <v>10</v>
      </c>
      <c r="D33">
        <v>4</v>
      </c>
      <c r="E33">
        <v>2</v>
      </c>
      <c r="F33">
        <v>8</v>
      </c>
      <c r="G33">
        <v>2</v>
      </c>
      <c r="H33">
        <v>4</v>
      </c>
      <c r="I33">
        <v>0</v>
      </c>
      <c r="J33">
        <v>0</v>
      </c>
      <c r="K33" s="1">
        <v>519103178</v>
      </c>
      <c r="L33" s="1">
        <v>7389356931</v>
      </c>
      <c r="M33">
        <f t="shared" si="0"/>
        <v>24</v>
      </c>
      <c r="N33">
        <f t="shared" si="1"/>
        <v>6</v>
      </c>
      <c r="O33" t="str">
        <f>LOOKUP(B:B,weather!$A$2:$B$7,weather!$B$2:$B$7)</f>
        <v>ClearSky</v>
      </c>
      <c r="P33" t="str">
        <f t="shared" si="2"/>
        <v>NO TRAFFIC LIGHT</v>
      </c>
      <c r="Q33" s="3">
        <f t="shared" si="3"/>
        <v>0.25</v>
      </c>
      <c r="S33" s="6">
        <f t="shared" si="4"/>
        <v>44975</v>
      </c>
    </row>
    <row r="34" spans="1:19" x14ac:dyDescent="0.25">
      <c r="A34">
        <v>0</v>
      </c>
      <c r="B34">
        <v>6</v>
      </c>
      <c r="C34">
        <v>7</v>
      </c>
      <c r="D34">
        <v>8</v>
      </c>
      <c r="E34">
        <v>7</v>
      </c>
      <c r="F34">
        <v>2</v>
      </c>
      <c r="G34">
        <v>4</v>
      </c>
      <c r="H34">
        <v>2</v>
      </c>
      <c r="I34">
        <v>0</v>
      </c>
      <c r="J34">
        <v>0</v>
      </c>
      <c r="K34" s="1">
        <v>500667837</v>
      </c>
      <c r="L34" s="1">
        <v>7389356955</v>
      </c>
      <c r="M34">
        <f t="shared" si="0"/>
        <v>24</v>
      </c>
      <c r="N34">
        <f t="shared" si="1"/>
        <v>6</v>
      </c>
      <c r="O34" t="str">
        <f>LOOKUP(B:B,weather!$A$2:$B$7,weather!$B$2:$B$7)</f>
        <v>ClearSky</v>
      </c>
      <c r="P34" t="str">
        <f t="shared" si="2"/>
        <v>NO TRAFFIC LIGHT</v>
      </c>
      <c r="Q34" s="3">
        <f t="shared" si="3"/>
        <v>0.25</v>
      </c>
      <c r="S34" s="6">
        <f t="shared" si="4"/>
        <v>44975</v>
      </c>
    </row>
    <row r="35" spans="1:19" x14ac:dyDescent="0.25">
      <c r="A35">
        <v>0</v>
      </c>
      <c r="B35">
        <v>6</v>
      </c>
      <c r="C35">
        <v>10</v>
      </c>
      <c r="D35">
        <v>3</v>
      </c>
      <c r="E35">
        <v>5</v>
      </c>
      <c r="F35">
        <v>6</v>
      </c>
      <c r="G35">
        <v>4</v>
      </c>
      <c r="H35">
        <v>1</v>
      </c>
      <c r="I35">
        <v>6</v>
      </c>
      <c r="J35">
        <v>0</v>
      </c>
      <c r="K35" s="1">
        <v>496018669</v>
      </c>
      <c r="L35" s="1">
        <v>7389357045</v>
      </c>
      <c r="M35">
        <f t="shared" si="0"/>
        <v>24</v>
      </c>
      <c r="N35">
        <f t="shared" si="1"/>
        <v>11</v>
      </c>
      <c r="O35" t="str">
        <f>LOOKUP(B:B,weather!$A$2:$B$7,weather!$B$2:$B$7)</f>
        <v>ClearSky</v>
      </c>
      <c r="P35" t="str">
        <f t="shared" si="2"/>
        <v>NO TRAFFIC LIGHT</v>
      </c>
      <c r="Q35" s="3">
        <f t="shared" si="3"/>
        <v>0.45833333333333331</v>
      </c>
      <c r="S35" s="6">
        <f t="shared" si="4"/>
        <v>44975</v>
      </c>
    </row>
    <row r="36" spans="1:19" x14ac:dyDescent="0.25">
      <c r="A36">
        <v>0</v>
      </c>
      <c r="B36">
        <v>6</v>
      </c>
      <c r="C36">
        <v>10</v>
      </c>
      <c r="D36">
        <v>4</v>
      </c>
      <c r="E36">
        <v>4</v>
      </c>
      <c r="F36">
        <v>6</v>
      </c>
      <c r="G36">
        <v>0</v>
      </c>
      <c r="H36">
        <v>0</v>
      </c>
      <c r="I36">
        <v>0</v>
      </c>
      <c r="J36">
        <v>4</v>
      </c>
      <c r="K36" s="1">
        <v>506794475</v>
      </c>
      <c r="L36" s="1">
        <v>7389357067</v>
      </c>
      <c r="M36">
        <f t="shared" si="0"/>
        <v>24</v>
      </c>
      <c r="N36">
        <f t="shared" si="1"/>
        <v>4</v>
      </c>
      <c r="O36" t="str">
        <f>LOOKUP(B:B,weather!$A$2:$B$7,weather!$B$2:$B$7)</f>
        <v>ClearSky</v>
      </c>
      <c r="P36" t="str">
        <f t="shared" si="2"/>
        <v>NO TRAFFIC LIGHT</v>
      </c>
      <c r="Q36" s="3">
        <f t="shared" si="3"/>
        <v>0.16666666666666666</v>
      </c>
      <c r="S36" s="6">
        <f t="shared" si="4"/>
        <v>44975</v>
      </c>
    </row>
    <row r="37" spans="1:19" x14ac:dyDescent="0.25">
      <c r="A37">
        <v>0</v>
      </c>
      <c r="B37">
        <v>6</v>
      </c>
      <c r="C37">
        <v>4</v>
      </c>
      <c r="D37">
        <v>5</v>
      </c>
      <c r="E37">
        <v>5</v>
      </c>
      <c r="F37">
        <v>10</v>
      </c>
      <c r="G37">
        <v>0</v>
      </c>
      <c r="H37">
        <v>0</v>
      </c>
      <c r="I37">
        <v>0</v>
      </c>
      <c r="J37">
        <v>3</v>
      </c>
      <c r="K37" s="1">
        <v>494461642</v>
      </c>
      <c r="L37" s="1">
        <v>7389359415</v>
      </c>
      <c r="M37">
        <f t="shared" si="0"/>
        <v>24</v>
      </c>
      <c r="N37">
        <f t="shared" si="1"/>
        <v>3</v>
      </c>
      <c r="O37" t="str">
        <f>LOOKUP(B:B,weather!$A$2:$B$7,weather!$B$2:$B$7)</f>
        <v>ClearSky</v>
      </c>
      <c r="P37" t="str">
        <f t="shared" si="2"/>
        <v>NO TRAFFIC LIGHT</v>
      </c>
      <c r="Q37" s="3">
        <f t="shared" si="3"/>
        <v>0.125</v>
      </c>
      <c r="S37" s="6">
        <f t="shared" si="4"/>
        <v>44975</v>
      </c>
    </row>
    <row r="38" spans="1:19" x14ac:dyDescent="0.25">
      <c r="A38">
        <v>0</v>
      </c>
      <c r="B38">
        <v>2</v>
      </c>
      <c r="C38">
        <v>10</v>
      </c>
      <c r="D38">
        <v>6</v>
      </c>
      <c r="E38">
        <v>15</v>
      </c>
      <c r="F38">
        <v>13</v>
      </c>
      <c r="G38">
        <v>14</v>
      </c>
      <c r="H38">
        <v>7</v>
      </c>
      <c r="I38">
        <v>39</v>
      </c>
      <c r="J38">
        <v>41</v>
      </c>
      <c r="K38" s="1">
        <v>237682027</v>
      </c>
      <c r="L38" s="1">
        <v>7389359455</v>
      </c>
      <c r="M38">
        <f t="shared" si="0"/>
        <v>44</v>
      </c>
      <c r="N38">
        <f t="shared" si="1"/>
        <v>101</v>
      </c>
      <c r="O38" t="str">
        <f>LOOKUP(B:B,weather!$A$2:$B$7,weather!$B$2:$B$7)</f>
        <v>ThickFog</v>
      </c>
      <c r="P38" t="str">
        <f t="shared" si="2"/>
        <v>NO TRAFFIC LIGHT</v>
      </c>
      <c r="Q38" s="3">
        <f t="shared" si="3"/>
        <v>2.2954545454545454</v>
      </c>
      <c r="S38" s="6">
        <f t="shared" si="4"/>
        <v>44975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EEBD-1E1E-44F4-9B48-988BC2983437}">
  <dimension ref="A1:C7"/>
  <sheetViews>
    <sheetView workbookViewId="0">
      <selection activeCell="D16" sqref="D16"/>
    </sheetView>
  </sheetViews>
  <sheetFormatPr defaultRowHeight="15" x14ac:dyDescent="0.25"/>
  <sheetData>
    <row r="1" spans="1:3" x14ac:dyDescent="0.25">
      <c r="A1" t="s">
        <v>13</v>
      </c>
      <c r="B1" s="2" t="s">
        <v>1</v>
      </c>
      <c r="C1" t="s">
        <v>14</v>
      </c>
    </row>
    <row r="2" spans="1:3" x14ac:dyDescent="0.25">
      <c r="A2">
        <v>1</v>
      </c>
      <c r="B2" s="2" t="s">
        <v>15</v>
      </c>
      <c r="C2">
        <v>50</v>
      </c>
    </row>
    <row r="3" spans="1:3" x14ac:dyDescent="0.25">
      <c r="A3">
        <v>2</v>
      </c>
      <c r="B3" s="2" t="s">
        <v>16</v>
      </c>
      <c r="C3">
        <v>200</v>
      </c>
    </row>
    <row r="4" spans="1:3" x14ac:dyDescent="0.25">
      <c r="A4">
        <v>3</v>
      </c>
      <c r="B4" s="2" t="s">
        <v>17</v>
      </c>
      <c r="C4">
        <v>500</v>
      </c>
    </row>
    <row r="5" spans="1:3" x14ac:dyDescent="0.25">
      <c r="A5">
        <v>4</v>
      </c>
      <c r="B5" s="2" t="s">
        <v>18</v>
      </c>
      <c r="C5">
        <v>1000</v>
      </c>
    </row>
    <row r="6" spans="1:3" x14ac:dyDescent="0.25">
      <c r="A6">
        <v>5</v>
      </c>
      <c r="B6" s="2" t="s">
        <v>19</v>
      </c>
      <c r="C6">
        <v>1500</v>
      </c>
    </row>
    <row r="7" spans="1:3" x14ac:dyDescent="0.25">
      <c r="A7">
        <v>6</v>
      </c>
      <c r="B7" s="2" t="s">
        <v>20</v>
      </c>
      <c r="C7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statistics</vt:lpstr>
      <vt:lpstr>statistics 2</vt:lpstr>
      <vt:lpstr>data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MRobalinho</dc:creator>
  <cp:lastModifiedBy>MRobalinho</cp:lastModifiedBy>
  <dcterms:created xsi:type="dcterms:W3CDTF">2023-02-14T02:10:30Z</dcterms:created>
  <dcterms:modified xsi:type="dcterms:W3CDTF">2023-02-20T14:18:02Z</dcterms:modified>
</cp:coreProperties>
</file>