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UPT_Portucalense\GitHub\ML\Using_GPU_Google\"/>
    </mc:Choice>
  </mc:AlternateContent>
  <xr:revisionPtr revIDLastSave="0" documentId="8_{F7E77F8F-E1BA-4D41-A84C-70F183608294}" xr6:coauthVersionLast="38" xr6:coauthVersionMax="38" xr10:uidLastSave="{00000000-0000-0000-0000-000000000000}"/>
  <bookViews>
    <workbookView xWindow="0" yWindow="0" windowWidth="17115" windowHeight="7770" xr2:uid="{00000000-000D-0000-FFFF-FFFF00000000}"/>
  </bookViews>
  <sheets>
    <sheet name="Países" sheetId="1" r:id="rId1"/>
    <sheet name="País" sheetId="7" r:id="rId2"/>
    <sheet name="População" sheetId="3" r:id="rId3"/>
    <sheet name="Área" sheetId="4" r:id="rId4"/>
    <sheet name="PIB PPC" sheetId="5" r:id="rId5"/>
    <sheet name="Indicadores" sheetId="6" r:id="rId6"/>
    <sheet name="Filiações" sheetId="8" r:id="rId7"/>
  </sheets>
  <definedNames>
    <definedName name="_xlnm._FilterDatabase" localSheetId="0" hidden="1">Países!$A$1:$AH$260</definedName>
    <definedName name="_xlcn.WorksheetConnection_Tabela11" hidden="1">Tabela1[]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ela1" name="Tabela1" connection="WorksheetConnection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1" i="1" l="1"/>
  <c r="AG261" i="1"/>
  <c r="AD261" i="1"/>
  <c r="E223" i="8" l="1"/>
  <c r="E3" i="8"/>
  <c r="E4" i="8"/>
  <c r="E5" i="8"/>
  <c r="E6" i="8"/>
  <c r="E7" i="8"/>
  <c r="E8" i="8"/>
  <c r="E206" i="8"/>
  <c r="E224" i="8"/>
  <c r="E9" i="8"/>
  <c r="E225" i="8"/>
  <c r="E10" i="8"/>
  <c r="E11" i="8"/>
  <c r="E12" i="8"/>
  <c r="E13" i="8"/>
  <c r="E187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226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207" i="8"/>
  <c r="E53" i="8"/>
  <c r="E54" i="8"/>
  <c r="E55" i="8"/>
  <c r="E56" i="8"/>
  <c r="E57" i="8"/>
  <c r="E58" i="8"/>
  <c r="E59" i="8"/>
  <c r="E60" i="8"/>
  <c r="E208" i="8"/>
  <c r="E61" i="8"/>
  <c r="E62" i="8"/>
  <c r="E63" i="8"/>
  <c r="E64" i="8"/>
  <c r="E65" i="8"/>
  <c r="E66" i="8"/>
  <c r="E209" i="8"/>
  <c r="E67" i="8"/>
  <c r="E68" i="8"/>
  <c r="E69" i="8"/>
  <c r="E70" i="8"/>
  <c r="E71" i="8"/>
  <c r="E72" i="8"/>
  <c r="E73" i="8"/>
  <c r="E74" i="8"/>
  <c r="E227" i="8"/>
  <c r="E210" i="8"/>
  <c r="E75" i="8"/>
  <c r="E76" i="8"/>
  <c r="E228" i="8"/>
  <c r="E229" i="8"/>
  <c r="E188" i="8"/>
  <c r="E77" i="8"/>
  <c r="E230" i="8"/>
  <c r="E78" i="8"/>
  <c r="E231" i="8"/>
  <c r="E79" i="8"/>
  <c r="E80" i="8"/>
  <c r="E81" i="8"/>
  <c r="E82" i="8"/>
  <c r="E83" i="8"/>
  <c r="E84" i="8"/>
  <c r="E211" i="8"/>
  <c r="E85" i="8"/>
  <c r="E86" i="8"/>
  <c r="E232" i="8"/>
  <c r="E233" i="8"/>
  <c r="E234" i="8"/>
  <c r="E235" i="8"/>
  <c r="E236" i="8"/>
  <c r="E237" i="8"/>
  <c r="E238" i="8"/>
  <c r="E239" i="8"/>
  <c r="E240" i="8"/>
  <c r="E241" i="8"/>
  <c r="E189" i="8"/>
  <c r="E242" i="8"/>
  <c r="E190" i="8"/>
  <c r="E243" i="8"/>
  <c r="E244" i="8"/>
  <c r="E245" i="8"/>
  <c r="E212" i="8"/>
  <c r="E246" i="8"/>
  <c r="E247" i="8"/>
  <c r="E87" i="8"/>
  <c r="E248" i="8"/>
  <c r="E213" i="8"/>
  <c r="E191" i="8"/>
  <c r="E192" i="8"/>
  <c r="E88" i="8"/>
  <c r="E89" i="8"/>
  <c r="E214" i="8"/>
  <c r="E90" i="8"/>
  <c r="E91" i="8"/>
  <c r="E92" i="8"/>
  <c r="E215" i="8"/>
  <c r="E93" i="8"/>
  <c r="E94" i="8"/>
  <c r="E95" i="8"/>
  <c r="E96" i="8"/>
  <c r="E97" i="8"/>
  <c r="E249" i="8"/>
  <c r="E98" i="8"/>
  <c r="E193" i="8"/>
  <c r="E99" i="8"/>
  <c r="E100" i="8"/>
  <c r="E101" i="8"/>
  <c r="E102" i="8"/>
  <c r="E103" i="8"/>
  <c r="E104" i="8"/>
  <c r="E105" i="8"/>
  <c r="E106" i="8"/>
  <c r="E107" i="8"/>
  <c r="E108" i="8"/>
  <c r="E216" i="8"/>
  <c r="E109" i="8"/>
  <c r="E110" i="8"/>
  <c r="E111" i="8"/>
  <c r="E112" i="8"/>
  <c r="E113" i="8"/>
  <c r="E114" i="8"/>
  <c r="E115" i="8"/>
  <c r="E250" i="8"/>
  <c r="E116" i="8"/>
  <c r="E251" i="8"/>
  <c r="E117" i="8"/>
  <c r="E118" i="8"/>
  <c r="E252" i="8"/>
  <c r="E119" i="8"/>
  <c r="E194" i="8"/>
  <c r="E120" i="8"/>
  <c r="E121" i="8"/>
  <c r="E195" i="8"/>
  <c r="E122" i="8"/>
  <c r="E217" i="8"/>
  <c r="E123" i="8"/>
  <c r="E124" i="8"/>
  <c r="E125" i="8"/>
  <c r="E196" i="8"/>
  <c r="E126" i="8"/>
  <c r="E127" i="8"/>
  <c r="E128" i="8"/>
  <c r="E129" i="8"/>
  <c r="E253" i="8"/>
  <c r="E130" i="8"/>
  <c r="E218" i="8"/>
  <c r="E131" i="8"/>
  <c r="E132" i="8"/>
  <c r="E219" i="8"/>
  <c r="E197" i="8"/>
  <c r="E198" i="8"/>
  <c r="E133" i="8"/>
  <c r="E134" i="8"/>
  <c r="E135" i="8"/>
  <c r="E136" i="8"/>
  <c r="E137" i="8"/>
  <c r="E220" i="8"/>
  <c r="E138" i="8"/>
  <c r="E199" i="8"/>
  <c r="E139" i="8"/>
  <c r="E140" i="8"/>
  <c r="E141" i="8"/>
  <c r="E200" i="8"/>
  <c r="E201" i="8"/>
  <c r="E142" i="8"/>
  <c r="E143" i="8"/>
  <c r="E144" i="8"/>
  <c r="E145" i="8"/>
  <c r="E146" i="8"/>
  <c r="E147" i="8"/>
  <c r="E148" i="8"/>
  <c r="E149" i="8"/>
  <c r="E254" i="8"/>
  <c r="E150" i="8"/>
  <c r="E202" i="8"/>
  <c r="E255" i="8"/>
  <c r="E151" i="8"/>
  <c r="E203" i="8"/>
  <c r="E152" i="8"/>
  <c r="E256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204" i="8"/>
  <c r="E165" i="8"/>
  <c r="E166" i="8"/>
  <c r="E167" i="8"/>
  <c r="E168" i="8"/>
  <c r="E205" i="8"/>
  <c r="E169" i="8"/>
  <c r="E170" i="8"/>
  <c r="E257" i="8"/>
  <c r="E258" i="8"/>
  <c r="E171" i="8"/>
  <c r="E172" i="8"/>
  <c r="E259" i="8"/>
  <c r="E173" i="8"/>
  <c r="E174" i="8"/>
  <c r="E175" i="8"/>
  <c r="E176" i="8"/>
  <c r="E177" i="8"/>
  <c r="E221" i="8"/>
  <c r="E178" i="8"/>
  <c r="E179" i="8"/>
  <c r="E180" i="8"/>
  <c r="E181" i="8"/>
  <c r="E182" i="8"/>
  <c r="E260" i="8"/>
  <c r="E183" i="8"/>
  <c r="E184" i="8"/>
  <c r="E261" i="8"/>
  <c r="E185" i="8"/>
  <c r="E186" i="8"/>
  <c r="E222" i="8"/>
  <c r="U26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B262" i="8"/>
  <c r="C262" i="8"/>
  <c r="D262" i="8"/>
  <c r="W261" i="1" l="1"/>
  <c r="V261" i="1"/>
  <c r="C4" i="7"/>
  <c r="C13" i="7" s="1"/>
  <c r="E13" i="7" s="1"/>
  <c r="G13" i="7" l="1"/>
  <c r="D13" i="7" s="1"/>
  <c r="C12" i="7"/>
  <c r="E12" i="7" s="1"/>
  <c r="C7" i="7"/>
  <c r="E7" i="7" s="1"/>
  <c r="C8" i="7"/>
  <c r="E8" i="7" s="1"/>
  <c r="C10" i="7"/>
  <c r="E10" i="7" s="1"/>
  <c r="J261" i="1"/>
  <c r="I261" i="1"/>
  <c r="C261" i="1"/>
  <c r="B2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C11" i="7" l="1"/>
  <c r="E11" i="7" s="1"/>
  <c r="G12" i="7"/>
  <c r="D12" i="7" s="1"/>
  <c r="AF261" i="1"/>
  <c r="AE261" i="1"/>
  <c r="AC261" i="1"/>
  <c r="AB261" i="1"/>
  <c r="AA261" i="1"/>
  <c r="Z261" i="1"/>
  <c r="X261" i="1"/>
  <c r="D128" i="1"/>
  <c r="D72" i="1"/>
  <c r="D129" i="1"/>
  <c r="D34" i="1"/>
  <c r="D192" i="1"/>
  <c r="D181" i="1"/>
  <c r="D23" i="1"/>
  <c r="D210" i="1"/>
  <c r="D139" i="1"/>
  <c r="D167" i="1"/>
  <c r="D77" i="1"/>
  <c r="D74" i="1"/>
  <c r="D257" i="1"/>
  <c r="D63" i="1"/>
  <c r="D7" i="1"/>
  <c r="D205" i="1"/>
  <c r="D131" i="1"/>
  <c r="D248" i="1"/>
  <c r="D235" i="1"/>
  <c r="D79" i="1"/>
  <c r="D202" i="1"/>
  <c r="D137" i="1"/>
  <c r="D5" i="1"/>
  <c r="D238" i="1"/>
  <c r="D175" i="1"/>
  <c r="D54" i="1"/>
  <c r="D51" i="1"/>
  <c r="D199" i="1"/>
  <c r="D71" i="1"/>
  <c r="D16" i="1"/>
  <c r="D250" i="1"/>
  <c r="D230" i="1"/>
  <c r="D15" i="1"/>
  <c r="D196" i="1"/>
  <c r="D132" i="1"/>
  <c r="D251" i="1"/>
  <c r="D43" i="1"/>
  <c r="D162" i="1"/>
  <c r="D14" i="1"/>
  <c r="D253" i="1"/>
  <c r="D156" i="1"/>
  <c r="D194" i="1"/>
  <c r="D256" i="1"/>
  <c r="D178" i="1"/>
  <c r="D82" i="1"/>
  <c r="D4" i="1"/>
  <c r="D103" i="1"/>
  <c r="D169" i="1"/>
  <c r="D9" i="1"/>
  <c r="D19" i="1"/>
  <c r="D53" i="1"/>
  <c r="D236" i="1"/>
  <c r="D41" i="1"/>
  <c r="D55" i="1"/>
  <c r="D155" i="1"/>
  <c r="D228" i="1"/>
  <c r="D180" i="1"/>
  <c r="D208" i="1"/>
  <c r="D37" i="1"/>
  <c r="D226" i="1"/>
  <c r="D159" i="1"/>
  <c r="D48" i="1"/>
  <c r="D46" i="1"/>
  <c r="D99" i="1"/>
  <c r="D157" i="1"/>
  <c r="D66" i="1"/>
  <c r="D91" i="1"/>
  <c r="D259" i="1"/>
  <c r="D42" i="1"/>
  <c r="D222" i="1"/>
  <c r="D47" i="1"/>
  <c r="D260" i="1"/>
  <c r="D95" i="1"/>
  <c r="D231" i="1"/>
  <c r="D209" i="1"/>
  <c r="D26" i="1"/>
  <c r="D246" i="1"/>
  <c r="D58" i="1"/>
  <c r="D227" i="1"/>
  <c r="D98" i="1"/>
  <c r="D31" i="1"/>
  <c r="D87" i="1"/>
  <c r="D28" i="1"/>
  <c r="D204" i="1"/>
  <c r="D198" i="1"/>
  <c r="D38" i="1"/>
  <c r="D207" i="1"/>
  <c r="D232" i="1"/>
  <c r="D65" i="1"/>
  <c r="D141" i="1"/>
  <c r="D21" i="1"/>
  <c r="D102" i="1"/>
  <c r="D30" i="1"/>
  <c r="D20" i="1"/>
  <c r="D100" i="1"/>
  <c r="D136" i="1"/>
  <c r="D237" i="1"/>
  <c r="D233" i="1"/>
  <c r="D191" i="1"/>
  <c r="D101" i="1"/>
  <c r="D36" i="1"/>
  <c r="D242" i="1"/>
  <c r="D224" i="1"/>
  <c r="D223" i="1"/>
  <c r="D193" i="1"/>
  <c r="D64" i="1"/>
  <c r="D144" i="1"/>
  <c r="D149" i="1"/>
  <c r="D179" i="1"/>
  <c r="D200" i="1"/>
  <c r="D147" i="1"/>
  <c r="D60" i="1"/>
  <c r="D225" i="1"/>
  <c r="D78" i="1"/>
  <c r="D69" i="1"/>
  <c r="D67" i="1"/>
  <c r="D183" i="1"/>
  <c r="D203" i="1"/>
  <c r="D56" i="1"/>
  <c r="D189" i="1"/>
  <c r="D185" i="1"/>
  <c r="D133" i="1"/>
  <c r="D247" i="1"/>
  <c r="D206" i="1"/>
  <c r="D186" i="1"/>
  <c r="D57" i="1"/>
  <c r="D143" i="1"/>
  <c r="D148" i="1"/>
  <c r="D190" i="1"/>
  <c r="D83" i="1"/>
  <c r="D165" i="1"/>
  <c r="D170" i="1"/>
  <c r="D32" i="1"/>
  <c r="D252" i="1"/>
  <c r="D197" i="1"/>
  <c r="D172" i="1"/>
  <c r="D17" i="1"/>
  <c r="D6" i="1"/>
  <c r="D151" i="1"/>
  <c r="D138" i="1"/>
  <c r="D45" i="1"/>
  <c r="D176" i="1"/>
  <c r="D33" i="1"/>
  <c r="D154" i="1"/>
  <c r="D70" i="1"/>
  <c r="D146" i="1"/>
  <c r="D145" i="1"/>
  <c r="D81" i="1"/>
  <c r="D142" i="1"/>
  <c r="D80" i="1"/>
  <c r="D96" i="1"/>
  <c r="D25" i="1"/>
  <c r="D245" i="1"/>
  <c r="D73" i="1"/>
  <c r="D164" i="1"/>
  <c r="D97" i="1"/>
  <c r="D229" i="1"/>
  <c r="D76" i="1"/>
  <c r="D52" i="1"/>
  <c r="D174" i="1"/>
  <c r="D234" i="1"/>
  <c r="D40" i="1"/>
  <c r="D160" i="1"/>
  <c r="D158" i="1"/>
  <c r="D184" i="1"/>
  <c r="D212" i="1"/>
  <c r="D219" i="1"/>
  <c r="D59" i="1"/>
  <c r="D18" i="1"/>
  <c r="D220" i="1"/>
  <c r="D86" i="1"/>
  <c r="D244" i="1"/>
  <c r="D221" i="1"/>
  <c r="D12" i="1"/>
  <c r="D107" i="1"/>
  <c r="D39" i="1"/>
  <c r="D8" i="1"/>
  <c r="D62" i="1"/>
  <c r="D92" i="1"/>
  <c r="D29" i="1"/>
  <c r="D114" i="1"/>
  <c r="D88" i="1"/>
  <c r="D75" i="1"/>
  <c r="D216" i="1"/>
  <c r="D27" i="1"/>
  <c r="D22" i="1"/>
  <c r="D150" i="1"/>
  <c r="D135" i="1"/>
  <c r="D217" i="1"/>
  <c r="D125" i="1"/>
  <c r="D127" i="1"/>
  <c r="D10" i="1"/>
  <c r="D177" i="1"/>
  <c r="D50" i="1"/>
  <c r="D93" i="1"/>
  <c r="D94" i="1"/>
  <c r="D153" i="1"/>
  <c r="D218" i="1"/>
  <c r="D152" i="1"/>
  <c r="D161" i="1"/>
  <c r="D120" i="1"/>
  <c r="D173" i="1"/>
  <c r="D35" i="1"/>
  <c r="D85" i="1"/>
  <c r="D254" i="1"/>
  <c r="D195" i="1"/>
  <c r="D118" i="1"/>
  <c r="D111" i="1"/>
  <c r="D109" i="1"/>
  <c r="D90" i="1"/>
  <c r="D188" i="1"/>
  <c r="D243" i="1"/>
  <c r="D258" i="1"/>
  <c r="D201" i="1"/>
  <c r="D249" i="1"/>
  <c r="D168" i="1"/>
  <c r="D140" i="1"/>
  <c r="D61" i="1"/>
  <c r="D255" i="1"/>
  <c r="D123" i="1"/>
  <c r="D211" i="1"/>
  <c r="D213" i="1"/>
  <c r="D115" i="1"/>
  <c r="D171" i="1"/>
  <c r="D24" i="1"/>
  <c r="D215" i="1"/>
  <c r="D116" i="1"/>
  <c r="D182" i="1"/>
  <c r="D126" i="1"/>
  <c r="D122" i="1"/>
  <c r="D2" i="1"/>
  <c r="D3" i="1"/>
  <c r="D11" i="1"/>
  <c r="D13" i="1"/>
  <c r="D44" i="1"/>
  <c r="D68" i="1"/>
  <c r="D84" i="1"/>
  <c r="D89" i="1"/>
  <c r="D104" i="1"/>
  <c r="D105" i="1"/>
  <c r="D106" i="1"/>
  <c r="D108" i="1"/>
  <c r="D110" i="1"/>
  <c r="D112" i="1"/>
  <c r="D113" i="1"/>
  <c r="D119" i="1"/>
  <c r="D121" i="1"/>
  <c r="D124" i="1"/>
  <c r="D130" i="1"/>
  <c r="D134" i="1"/>
  <c r="D163" i="1"/>
  <c r="D166" i="1"/>
  <c r="D187" i="1"/>
  <c r="D214" i="1"/>
  <c r="D239" i="1"/>
  <c r="D240" i="1"/>
  <c r="D241" i="1"/>
  <c r="D49" i="1"/>
  <c r="C9" i="7" l="1"/>
  <c r="E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Radames</author>
  </authors>
  <commentList>
    <comment ref="D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 xml:space="preserve">Radames: 
</t>
        </r>
        <r>
          <rPr>
            <sz val="9"/>
            <color indexed="81"/>
            <rFont val="Segoe UI"/>
            <charset val="1"/>
          </rPr>
          <t>Densidade populacional em habitantes/km2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Radames:</t>
        </r>
        <r>
          <rPr>
            <sz val="9"/>
            <color indexed="81"/>
            <rFont val="Segoe UI"/>
            <charset val="1"/>
          </rPr>
          <t xml:space="preserve">
 em milhões de US$</t>
        </r>
      </text>
    </comment>
    <comment ref="J1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Radames:</t>
        </r>
        <r>
          <rPr>
            <sz val="9"/>
            <color indexed="81"/>
            <rFont val="Segoe UI"/>
            <charset val="1"/>
          </rPr>
          <t xml:space="preserve">
 em milhões de US$</t>
        </r>
      </text>
    </comment>
    <comment ref="K1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Radames:</t>
        </r>
        <r>
          <rPr>
            <sz val="9"/>
            <color indexed="81"/>
            <rFont val="Segoe UI"/>
            <charset val="1"/>
          </rPr>
          <t xml:space="preserve">
Em US$ por ano por habitante.</t>
        </r>
      </text>
    </comment>
    <comment ref="L1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Radames:</t>
        </r>
        <r>
          <rPr>
            <sz val="9"/>
            <color indexed="81"/>
            <rFont val="Segoe UI"/>
            <charset val="1"/>
          </rPr>
          <t xml:space="preserve">
Em US$ por ano por habitante.</t>
        </r>
      </text>
    </comment>
    <comment ref="Z1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Radames:</t>
        </r>
        <r>
          <rPr>
            <sz val="9"/>
            <color indexed="81"/>
            <rFont val="Segoe UI"/>
            <charset val="1"/>
          </rPr>
          <t xml:space="preserve">
Segundo o Banco Mundial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abela1" type="102" refreshedVersion="6" minRefreshableVersion="5">
    <extLst>
      <ext xmlns:x15="http://schemas.microsoft.com/office/spreadsheetml/2010/11/main" uri="{DE250136-89BD-433C-8126-D09CA5730AF9}">
        <x15:connection id="Tabela1">
          <x15:rangePr sourceName="_xlcn.WorksheetConnection_Tabela11"/>
        </x15:connection>
      </ext>
    </extLst>
  </connection>
</connections>
</file>

<file path=xl/sharedStrings.xml><?xml version="1.0" encoding="utf-8"?>
<sst xmlns="http://schemas.openxmlformats.org/spreadsheetml/2006/main" count="3281" uniqueCount="1690">
  <si>
    <t>Continente</t>
  </si>
  <si>
    <t>Região</t>
  </si>
  <si>
    <t>Capital</t>
  </si>
  <si>
    <t>Maior cidade</t>
  </si>
  <si>
    <t>População</t>
  </si>
  <si>
    <t>IDH</t>
  </si>
  <si>
    <t>GINI</t>
  </si>
  <si>
    <t>Moeda</t>
  </si>
  <si>
    <t>Nome local</t>
  </si>
  <si>
    <t>Nome em inglês</t>
  </si>
  <si>
    <t>Códio ISO</t>
  </si>
  <si>
    <t>Código telefônico</t>
  </si>
  <si>
    <t>Domínio de Internet</t>
  </si>
  <si>
    <t>Não soberano vinculado a</t>
  </si>
  <si>
    <t>URL Wikipedia</t>
  </si>
  <si>
    <t>Afeganistão</t>
  </si>
  <si>
    <t>Ásia</t>
  </si>
  <si>
    <t>Ásia meridional</t>
  </si>
  <si>
    <t>Cabul</t>
  </si>
  <si>
    <t>afegani</t>
  </si>
  <si>
    <t>Afġānistān</t>
  </si>
  <si>
    <t>Afghanistan</t>
  </si>
  <si>
    <t>AFG</t>
  </si>
  <si>
    <t>af</t>
  </si>
  <si>
    <t>Sim</t>
  </si>
  <si>
    <t>https://pt.wikipedia.org/wiki/Afeganist%C3%A3o</t>
  </si>
  <si>
    <t>África do Sul</t>
  </si>
  <si>
    <t>África</t>
  </si>
  <si>
    <t>África austral</t>
  </si>
  <si>
    <t>Pretória</t>
  </si>
  <si>
    <t>Joanesburgo</t>
  </si>
  <si>
    <t>rand</t>
  </si>
  <si>
    <t>South Africa</t>
  </si>
  <si>
    <t>ZA</t>
  </si>
  <si>
    <t>za</t>
  </si>
  <si>
    <t>https://pt.wikipedia.org/wiki/%C3%81frica_do_Sul</t>
  </si>
  <si>
    <t>Acrotiri e Deceleia</t>
  </si>
  <si>
    <t>Europa</t>
  </si>
  <si>
    <t>Episcópi</t>
  </si>
  <si>
    <t>euro</t>
  </si>
  <si>
    <t>Akrotiri and Dhekelia</t>
  </si>
  <si>
    <t>https://pt.wikipedia.org/wiki/Acrot%C3%ADri_e_Deceleia</t>
  </si>
  <si>
    <t>Albânia</t>
  </si>
  <si>
    <t>Europa meridional</t>
  </si>
  <si>
    <t>Tirana</t>
  </si>
  <si>
    <t>lek</t>
  </si>
  <si>
    <t>Shqipëria</t>
  </si>
  <si>
    <t>Albania</t>
  </si>
  <si>
    <t>AL</t>
  </si>
  <si>
    <t>al</t>
  </si>
  <si>
    <t>https://pt.wikipedia.org/wiki/Alb%C3%A2nia</t>
  </si>
  <si>
    <t>Alemanha</t>
  </si>
  <si>
    <t>Europa central</t>
  </si>
  <si>
    <t>Berlim</t>
  </si>
  <si>
    <t>Deutschland</t>
  </si>
  <si>
    <t>Germany</t>
  </si>
  <si>
    <t>DE</t>
  </si>
  <si>
    <t>de</t>
  </si>
  <si>
    <t>https://pt.wikipedia.org/wiki/Alemanha</t>
  </si>
  <si>
    <t>Andorra</t>
  </si>
  <si>
    <t>Angola</t>
  </si>
  <si>
    <t>Luanda</t>
  </si>
  <si>
    <t>kwanza</t>
  </si>
  <si>
    <t>AO</t>
  </si>
  <si>
    <t>ao</t>
  </si>
  <si>
    <t>https://pt.wikipedia.org/wiki/Angola</t>
  </si>
  <si>
    <t>Anguila</t>
  </si>
  <si>
    <t>Antígua e Barbuda</t>
  </si>
  <si>
    <t>Arábia Saudita</t>
  </si>
  <si>
    <t>Oriente médio</t>
  </si>
  <si>
    <t>Riade</t>
  </si>
  <si>
    <t>riyal</t>
  </si>
  <si>
    <t>as-Su’ūdiyya</t>
  </si>
  <si>
    <t>Saudi Arabia</t>
  </si>
  <si>
    <t>SA.</t>
  </si>
  <si>
    <t>https://pt.wikipedia.org/wiki/Ar%C3%A1bia_Saudita</t>
  </si>
  <si>
    <t>Argélia</t>
  </si>
  <si>
    <t>Norte da África</t>
  </si>
  <si>
    <t>Argel</t>
  </si>
  <si>
    <t>dinar</t>
  </si>
  <si>
    <t>al-Jazāʼir</t>
  </si>
  <si>
    <t>Algeria</t>
  </si>
  <si>
    <t>DZ</t>
  </si>
  <si>
    <t>dz</t>
  </si>
  <si>
    <t>https://pt.wikipedia.org/wiki/Arg%C3%A9lia</t>
  </si>
  <si>
    <t>Argentina</t>
  </si>
  <si>
    <t>América</t>
  </si>
  <si>
    <t>América do sul</t>
  </si>
  <si>
    <t>Buenos Aires</t>
  </si>
  <si>
    <t>peso argentino</t>
  </si>
  <si>
    <t>ARG</t>
  </si>
  <si>
    <t>ar</t>
  </si>
  <si>
    <t>https://pt.wikipedia.org/wiki/Argentina</t>
  </si>
  <si>
    <t>Armênia</t>
  </si>
  <si>
    <t>Leste europeu</t>
  </si>
  <si>
    <t>Erevã</t>
  </si>
  <si>
    <t>dram</t>
  </si>
  <si>
    <t>Hayastan</t>
  </si>
  <si>
    <t>Armenia</t>
  </si>
  <si>
    <t>AM</t>
  </si>
  <si>
    <t>am</t>
  </si>
  <si>
    <t>https://pt.wikipedia.org/wiki/Arm%C3%A9nia</t>
  </si>
  <si>
    <t>Aruba</t>
  </si>
  <si>
    <t>Austrália</t>
  </si>
  <si>
    <t>Oceania</t>
  </si>
  <si>
    <t>Australásia</t>
  </si>
  <si>
    <t>Camberra</t>
  </si>
  <si>
    <t>Sidney</t>
  </si>
  <si>
    <t>dólar australiano</t>
  </si>
  <si>
    <t>Australia</t>
  </si>
  <si>
    <t>AUS</t>
  </si>
  <si>
    <t>au</t>
  </si>
  <si>
    <t>https://pt.wikipedia.org/wiki/Austr%C3%A1lia</t>
  </si>
  <si>
    <t>Áustria</t>
  </si>
  <si>
    <t>Viena</t>
  </si>
  <si>
    <t>Österreich</t>
  </si>
  <si>
    <t>Austria</t>
  </si>
  <si>
    <t>AT</t>
  </si>
  <si>
    <t>at</t>
  </si>
  <si>
    <t>https://pt.wikipedia.org/wiki/%C3%81ustria</t>
  </si>
  <si>
    <t>Azerbaijão</t>
  </si>
  <si>
    <t>Baku</t>
  </si>
  <si>
    <t>manat</t>
  </si>
  <si>
    <t>Azərbaycan</t>
  </si>
  <si>
    <t>Azerbaijan</t>
  </si>
  <si>
    <t>AZ</t>
  </si>
  <si>
    <t>az</t>
  </si>
  <si>
    <t>https://pt.wikipedia.org/wiki/Azerbaij%C3%A3o</t>
  </si>
  <si>
    <t>Bahamas</t>
  </si>
  <si>
    <t>América Central</t>
  </si>
  <si>
    <t>Daca</t>
  </si>
  <si>
    <t>taka</t>
  </si>
  <si>
    <t>Bangladesh</t>
  </si>
  <si>
    <t>BGD</t>
  </si>
  <si>
    <t>bd</t>
  </si>
  <si>
    <t>https://pt.wikipedia.org/wiki/Bangladesh</t>
  </si>
  <si>
    <t>Barém</t>
  </si>
  <si>
    <t>Manama</t>
  </si>
  <si>
    <t>dinar bareinita</t>
  </si>
  <si>
    <t>al-Baḥrayn</t>
  </si>
  <si>
    <t>Bahrain</t>
  </si>
  <si>
    <t>BHR</t>
  </si>
  <si>
    <t>bh</t>
  </si>
  <si>
    <t>https://pt.wikipedia.org/wiki/Bahrein</t>
  </si>
  <si>
    <t>Barbados</t>
  </si>
  <si>
    <t>Bélgica</t>
  </si>
  <si>
    <t>Europa ocidental</t>
  </si>
  <si>
    <t>Bruxelas</t>
  </si>
  <si>
    <t>Antuérpia</t>
  </si>
  <si>
    <t>België</t>
  </si>
  <si>
    <t>Belgium</t>
  </si>
  <si>
    <t>BE</t>
  </si>
  <si>
    <t>be</t>
  </si>
  <si>
    <t>https://pt.wikipedia.org/wiki/B%C3%A9lgica</t>
  </si>
  <si>
    <t>Belize</t>
  </si>
  <si>
    <t>Benim</t>
  </si>
  <si>
    <t>África ocidental</t>
  </si>
  <si>
    <t>Porto Novo</t>
  </si>
  <si>
    <t>Cotonou</t>
  </si>
  <si>
    <t>franco</t>
  </si>
  <si>
    <t>Bénin</t>
  </si>
  <si>
    <t>Benin</t>
  </si>
  <si>
    <t>BEN.</t>
  </si>
  <si>
    <t>bj</t>
  </si>
  <si>
    <t>https://pt.wikipedia.org/wiki/Benim</t>
  </si>
  <si>
    <t>Bermudas</t>
  </si>
  <si>
    <t>Bielorrússia</t>
  </si>
  <si>
    <t>Minsk</t>
  </si>
  <si>
    <t>rublo biélorrusso</t>
  </si>
  <si>
    <t>Bielarus</t>
  </si>
  <si>
    <t>Belarus</t>
  </si>
  <si>
    <t>BLR</t>
  </si>
  <si>
    <t>by</t>
  </si>
  <si>
    <t>https://pt.wikipedia.org/wiki/Bielorr%C3%BAssia</t>
  </si>
  <si>
    <t>Bolívia</t>
  </si>
  <si>
    <t>América do Sul</t>
  </si>
  <si>
    <t>Sucre</t>
  </si>
  <si>
    <t>Santa Cruz de la Sierra</t>
  </si>
  <si>
    <t>boliviano</t>
  </si>
  <si>
    <t>Bolivia</t>
  </si>
  <si>
    <t>BOL</t>
  </si>
  <si>
    <t>bo</t>
  </si>
  <si>
    <t>https://pt.wikipedia.org/wiki/Bol%C3%ADvia</t>
  </si>
  <si>
    <t>Bósnia e Herzegovina</t>
  </si>
  <si>
    <t>Sarajevo</t>
  </si>
  <si>
    <t>marco conversível</t>
  </si>
  <si>
    <t>Bosna i Hercegovina</t>
  </si>
  <si>
    <t>Bosnia and Herzegovina</t>
  </si>
  <si>
    <t>BA</t>
  </si>
  <si>
    <t>ba</t>
  </si>
  <si>
    <t>https://pt.wikipedia.org/wiki/B%C3%B3snia_e_Herzegovina</t>
  </si>
  <si>
    <t>Botsuana</t>
  </si>
  <si>
    <t>Gaborone</t>
  </si>
  <si>
    <t>pula</t>
  </si>
  <si>
    <t>Botswana</t>
  </si>
  <si>
    <t>BW</t>
  </si>
  <si>
    <t>bw</t>
  </si>
  <si>
    <t>https://pt.wikipedia.org/wiki/Botswana</t>
  </si>
  <si>
    <t>Brasil</t>
  </si>
  <si>
    <t>Brasília</t>
  </si>
  <si>
    <t>São Paulo</t>
  </si>
  <si>
    <t>real</t>
  </si>
  <si>
    <t>Brazil</t>
  </si>
  <si>
    <t>BRA</t>
  </si>
  <si>
    <t>br</t>
  </si>
  <si>
    <t>https://pt.wikipedia.org/wiki/Brasil</t>
  </si>
  <si>
    <t>Brunei</t>
  </si>
  <si>
    <t>Sudeste asiático</t>
  </si>
  <si>
    <t>Bulgária</t>
  </si>
  <si>
    <t>Sofia</t>
  </si>
  <si>
    <t>lev</t>
  </si>
  <si>
    <t>Bâlgariya</t>
  </si>
  <si>
    <t>Bulgaria</t>
  </si>
  <si>
    <t>BG</t>
  </si>
  <si>
    <t>bg</t>
  </si>
  <si>
    <t>https://pt.wikipedia.org/wiki/Bulg%C3%A1ria</t>
  </si>
  <si>
    <t>Burquina Faso</t>
  </si>
  <si>
    <t>África central</t>
  </si>
  <si>
    <t>Butão</t>
  </si>
  <si>
    <t>Cabo Verde</t>
  </si>
  <si>
    <t>Camarões</t>
  </si>
  <si>
    <t>Camboja</t>
  </si>
  <si>
    <t>Canadá</t>
  </si>
  <si>
    <t>América do Norte</t>
  </si>
  <si>
    <t>Ottawa</t>
  </si>
  <si>
    <t>Toronto</t>
  </si>
  <si>
    <t>dólar canadenste</t>
  </si>
  <si>
    <t>Canada</t>
  </si>
  <si>
    <t>CA</t>
  </si>
  <si>
    <t>ca</t>
  </si>
  <si>
    <t>https://pt.wikipedia.org/wiki/Canad%C3%A1</t>
  </si>
  <si>
    <t>Catar</t>
  </si>
  <si>
    <t>Doha</t>
  </si>
  <si>
    <t>rial</t>
  </si>
  <si>
    <t>Qatar</t>
  </si>
  <si>
    <t>QA</t>
  </si>
  <si>
    <t>qa</t>
  </si>
  <si>
    <t>https://pt.wikipedia.org/wiki/Catar</t>
  </si>
  <si>
    <t>Cazaquistão</t>
  </si>
  <si>
    <t>Ásia central</t>
  </si>
  <si>
    <t>Astana</t>
  </si>
  <si>
    <t>Almaty</t>
  </si>
  <si>
    <t>tenge</t>
  </si>
  <si>
    <t>Qazaqstan</t>
  </si>
  <si>
    <t>Kazakhstan</t>
  </si>
  <si>
    <t>KZ</t>
  </si>
  <si>
    <t>kz</t>
  </si>
  <si>
    <t>https://pt.wikipedia.org/wiki/Cazaquist%C3%A3o</t>
  </si>
  <si>
    <t>Chade</t>
  </si>
  <si>
    <t>Chile</t>
  </si>
  <si>
    <t>Santiago</t>
  </si>
  <si>
    <t>peso chileno</t>
  </si>
  <si>
    <t>CL</t>
  </si>
  <si>
    <t>cl</t>
  </si>
  <si>
    <t>https://pt.wikipedia.org/wiki/Chile</t>
  </si>
  <si>
    <t>China</t>
  </si>
  <si>
    <t>Ásia oriental</t>
  </si>
  <si>
    <t>Pequim</t>
  </si>
  <si>
    <t>Xangai</t>
  </si>
  <si>
    <t>yuan</t>
  </si>
  <si>
    <t>CHN</t>
  </si>
  <si>
    <t>cn</t>
  </si>
  <si>
    <t>https://pt.wikipedia.org/wiki/Rep%C3%BAblica_Popular_da_China</t>
  </si>
  <si>
    <t>Chipre</t>
  </si>
  <si>
    <t>Nicósia</t>
  </si>
  <si>
    <t>Kýpros</t>
  </si>
  <si>
    <t>Cyprus</t>
  </si>
  <si>
    <t>CY</t>
  </si>
  <si>
    <t>cy</t>
  </si>
  <si>
    <t>https://pt.wikipedia.org/wiki/Chipre</t>
  </si>
  <si>
    <t>Colômbia</t>
  </si>
  <si>
    <t>Bogotá</t>
  </si>
  <si>
    <t>peso colombiano</t>
  </si>
  <si>
    <t>Colombia</t>
  </si>
  <si>
    <t>CO</t>
  </si>
  <si>
    <t>co</t>
  </si>
  <si>
    <t>https://pt.wikipedia.org/wiki/Col%C3%B4mbia</t>
  </si>
  <si>
    <t>Comores</t>
  </si>
  <si>
    <t>Coreia do Norte</t>
  </si>
  <si>
    <t>Coreia do Sul</t>
  </si>
  <si>
    <t>Seul</t>
  </si>
  <si>
    <t>Costa do Marfim</t>
  </si>
  <si>
    <t>Costa Rica</t>
  </si>
  <si>
    <t>Croácia</t>
  </si>
  <si>
    <t>Zagreb</t>
  </si>
  <si>
    <t>kuna croata</t>
  </si>
  <si>
    <t>Hrvatska</t>
  </si>
  <si>
    <t>Croatia</t>
  </si>
  <si>
    <t>HRV</t>
  </si>
  <si>
    <t>hr</t>
  </si>
  <si>
    <t>https://pt.wikipedia.org/wiki/Cro%C3%A1cia</t>
  </si>
  <si>
    <t>Cuba</t>
  </si>
  <si>
    <t>Dinamarca</t>
  </si>
  <si>
    <t>Europa Setentrional</t>
  </si>
  <si>
    <t>Copenhague</t>
  </si>
  <si>
    <t>coroa</t>
  </si>
  <si>
    <t>Danmark</t>
  </si>
  <si>
    <t>Denmark</t>
  </si>
  <si>
    <t>DNK</t>
  </si>
  <si>
    <t>dk</t>
  </si>
  <si>
    <t>https://pt.wikipedia.org/wiki/Dinamarca</t>
  </si>
  <si>
    <t>Djibuti</t>
  </si>
  <si>
    <t>África oriental</t>
  </si>
  <si>
    <t>Domínica</t>
  </si>
  <si>
    <t>Egito</t>
  </si>
  <si>
    <t>Abu Dhabi</t>
  </si>
  <si>
    <t>Dubai</t>
  </si>
  <si>
    <t>dirham dos emirados</t>
  </si>
  <si>
    <t>Dawlat al-Imārāt al-‘Arabīyah al-Muttaḥidah</t>
  </si>
  <si>
    <t>United Arab Emirates</t>
  </si>
  <si>
    <t>ARE</t>
  </si>
  <si>
    <t>ae</t>
  </si>
  <si>
    <t>https://pt.wikipedia.org/wiki/Emirados_%C3%81rabes_Unidos</t>
  </si>
  <si>
    <t>Equador</t>
  </si>
  <si>
    <t>Quito</t>
  </si>
  <si>
    <t>Guayaquil</t>
  </si>
  <si>
    <t>dólar americano</t>
  </si>
  <si>
    <t>Ecuador</t>
  </si>
  <si>
    <t>EC</t>
  </si>
  <si>
    <t>ec</t>
  </si>
  <si>
    <t>https://pt.wikipedia.org/wiki/Equador</t>
  </si>
  <si>
    <t>Eritreia</t>
  </si>
  <si>
    <t>Escócia</t>
  </si>
  <si>
    <t>Glasgow</t>
  </si>
  <si>
    <t>libra esterlina</t>
  </si>
  <si>
    <t>Scotland</t>
  </si>
  <si>
    <t>Reino Unido</t>
  </si>
  <si>
    <t>Eslováquia</t>
  </si>
  <si>
    <t>Bratislava</t>
  </si>
  <si>
    <t>Slovenská republika</t>
  </si>
  <si>
    <t>Slovakia</t>
  </si>
  <si>
    <t>SK</t>
  </si>
  <si>
    <t>sk</t>
  </si>
  <si>
    <t>https://pt.wikipedia.org/wiki/Eslov%C3%A1quia</t>
  </si>
  <si>
    <t>Eslovênia</t>
  </si>
  <si>
    <t>Liubliana</t>
  </si>
  <si>
    <t>Slovenija</t>
  </si>
  <si>
    <t>Slovenia</t>
  </si>
  <si>
    <t>SI</t>
  </si>
  <si>
    <t>si</t>
  </si>
  <si>
    <t>https://pt.wikipedia.org/wiki/Eslov%C3%A9nia</t>
  </si>
  <si>
    <t>Espanha</t>
  </si>
  <si>
    <t>Madrid</t>
  </si>
  <si>
    <t>España</t>
  </si>
  <si>
    <t>Spain</t>
  </si>
  <si>
    <t>ES</t>
  </si>
  <si>
    <t>es</t>
  </si>
  <si>
    <t>https://pt.wikipedia.org/wiki/Espanha</t>
  </si>
  <si>
    <t>Estados Unidos</t>
  </si>
  <si>
    <t>Washington</t>
  </si>
  <si>
    <t>Nova Iorque</t>
  </si>
  <si>
    <t>United States of America</t>
  </si>
  <si>
    <t>US</t>
  </si>
  <si>
    <t>us</t>
  </si>
  <si>
    <t>https://pt.wikipedia.org/wiki/Estados_Unidos</t>
  </si>
  <si>
    <t>Estônia</t>
  </si>
  <si>
    <t>Talin</t>
  </si>
  <si>
    <t>Eesti</t>
  </si>
  <si>
    <t>Estonia</t>
  </si>
  <si>
    <t>EE</t>
  </si>
  <si>
    <t>ee</t>
  </si>
  <si>
    <t>https://pt.wikipedia.org/wiki/Est%C3%B3nia</t>
  </si>
  <si>
    <t>Faroé</t>
  </si>
  <si>
    <t>Fiji</t>
  </si>
  <si>
    <t>Etiópia</t>
  </si>
  <si>
    <t>Filipinas</t>
  </si>
  <si>
    <t>Finlândia</t>
  </si>
  <si>
    <t>Helsinque</t>
  </si>
  <si>
    <t>Finland</t>
  </si>
  <si>
    <t>FI</t>
  </si>
  <si>
    <t>fi</t>
  </si>
  <si>
    <t>https://pt.wikipedia.org/wiki/Finl%C3%A2ndia</t>
  </si>
  <si>
    <t>França</t>
  </si>
  <si>
    <t>Paris</t>
  </si>
  <si>
    <t>France</t>
  </si>
  <si>
    <t>FRA</t>
  </si>
  <si>
    <t>fr</t>
  </si>
  <si>
    <t>https://pt.wikipedia.org/wiki/Fran%C3%A7a</t>
  </si>
  <si>
    <t>Gabão</t>
  </si>
  <si>
    <t>Gâmbia</t>
  </si>
  <si>
    <t>Gana</t>
  </si>
  <si>
    <t>Geórgia do Sul e Sandwich do Sul</t>
  </si>
  <si>
    <t>Gibraltar</t>
  </si>
  <si>
    <t>Granada</t>
  </si>
  <si>
    <t>Geórgia</t>
  </si>
  <si>
    <t>Tbilisi</t>
  </si>
  <si>
    <t>lari</t>
  </si>
  <si>
    <t>Sakartvelo</t>
  </si>
  <si>
    <t>Georgia</t>
  </si>
  <si>
    <t>GEO</t>
  </si>
  <si>
    <t>ge</t>
  </si>
  <si>
    <t>https://pt.wikipedia.org/wiki/Ge%C3%B3rgia</t>
  </si>
  <si>
    <t>Grécia</t>
  </si>
  <si>
    <t>Atenas</t>
  </si>
  <si>
    <t>Elláda</t>
  </si>
  <si>
    <t>Greece</t>
  </si>
  <si>
    <t>GRC</t>
  </si>
  <si>
    <t>gr</t>
  </si>
  <si>
    <t>https://pt.wikipedia.org/wiki/Gr%C3%A9cia</t>
  </si>
  <si>
    <t>Guernsey</t>
  </si>
  <si>
    <t>Groenlândia</t>
  </si>
  <si>
    <t>Nuuk</t>
  </si>
  <si>
    <t>Grønland</t>
  </si>
  <si>
    <t>Greenland</t>
  </si>
  <si>
    <t>GL</t>
  </si>
  <si>
    <t>gl</t>
  </si>
  <si>
    <t>https://pt.wikipedia.org/wiki/Gronel%C3%A2ndia</t>
  </si>
  <si>
    <t>Guatemala</t>
  </si>
  <si>
    <t>Guiana</t>
  </si>
  <si>
    <t>Georgetown</t>
  </si>
  <si>
    <t>dólar guianense</t>
  </si>
  <si>
    <t>Guyana</t>
  </si>
  <si>
    <t>GY</t>
  </si>
  <si>
    <t>gy</t>
  </si>
  <si>
    <t>https://pt.wikipedia.org/wiki/Guiana</t>
  </si>
  <si>
    <t>Guiana Francesa</t>
  </si>
  <si>
    <t>Caiena</t>
  </si>
  <si>
    <t>Guyane</t>
  </si>
  <si>
    <t>GF</t>
  </si>
  <si>
    <t>gf</t>
  </si>
  <si>
    <t>https://pt.wikipedia.org/wiki/Guiana_Francesa</t>
  </si>
  <si>
    <t>Guiné</t>
  </si>
  <si>
    <t>Guiné Equatorial</t>
  </si>
  <si>
    <t>Haiti</t>
  </si>
  <si>
    <t>Amsterdã</t>
  </si>
  <si>
    <t>Nederland</t>
  </si>
  <si>
    <t>Netherlands</t>
  </si>
  <si>
    <t>NL</t>
  </si>
  <si>
    <t>nl</t>
  </si>
  <si>
    <t>https://pt.wikipedia.org/wiki/Pa%C3%ADses_Baixos</t>
  </si>
  <si>
    <t>Honduras</t>
  </si>
  <si>
    <t>Ilha Bouvet</t>
  </si>
  <si>
    <t>Ilha do Natal</t>
  </si>
  <si>
    <t>Ilha Norfolk</t>
  </si>
  <si>
    <t>Ilhas Caimão</t>
  </si>
  <si>
    <t>Ilhas Cook</t>
  </si>
  <si>
    <t>Ilhas Falkland</t>
  </si>
  <si>
    <t>Ilhas Heard e McDonald</t>
  </si>
  <si>
    <t>Ilhas Marshall</t>
  </si>
  <si>
    <t>Ilhas Salomão</t>
  </si>
  <si>
    <t>Ilhas Spratly</t>
  </si>
  <si>
    <t>Ilhas Turcas e Caicos</t>
  </si>
  <si>
    <t>Ilhas Virgens Americanas</t>
  </si>
  <si>
    <t>Ilhas Virgens Britânicas</t>
  </si>
  <si>
    <t>Hong Kong</t>
  </si>
  <si>
    <t>Hungria</t>
  </si>
  <si>
    <t>Budapeste</t>
  </si>
  <si>
    <t>florim húngaro</t>
  </si>
  <si>
    <t>Magyarország</t>
  </si>
  <si>
    <t>Hungary</t>
  </si>
  <si>
    <t>HUN</t>
  </si>
  <si>
    <t>hu</t>
  </si>
  <si>
    <t>https://pt.wikipedia.org/wiki/Hungria</t>
  </si>
  <si>
    <t>Iêmen</t>
  </si>
  <si>
    <t>Sana</t>
  </si>
  <si>
    <t>rial iemenita</t>
  </si>
  <si>
    <t>al-Yaman</t>
  </si>
  <si>
    <t>Yemen</t>
  </si>
  <si>
    <t>YE</t>
  </si>
  <si>
    <t>ye</t>
  </si>
  <si>
    <t>Índia</t>
  </si>
  <si>
    <t>Deli</t>
  </si>
  <si>
    <t>Mumbai</t>
  </si>
  <si>
    <t>rupia indiana</t>
  </si>
  <si>
    <t>Bhārat Gaṇarājya</t>
  </si>
  <si>
    <t>India</t>
  </si>
  <si>
    <t>IN</t>
  </si>
  <si>
    <t>in</t>
  </si>
  <si>
    <t>https://pt.wikipedia.org/wiki/%C3%8Dndia</t>
  </si>
  <si>
    <t>Indonésia</t>
  </si>
  <si>
    <t>Jacarta</t>
  </si>
  <si>
    <t>rupia indonésia</t>
  </si>
  <si>
    <t>Indonesia</t>
  </si>
  <si>
    <t>IDN</t>
  </si>
  <si>
    <t>id</t>
  </si>
  <si>
    <t>https://pt.wikipedia.org/wiki/Indon%C3%A9sia</t>
  </si>
  <si>
    <t>Inglaterra</t>
  </si>
  <si>
    <t>Londres</t>
  </si>
  <si>
    <t>England</t>
  </si>
  <si>
    <t>Irã</t>
  </si>
  <si>
    <t>Teerã</t>
  </si>
  <si>
    <t>Iran</t>
  </si>
  <si>
    <t>IR</t>
  </si>
  <si>
    <t>ir</t>
  </si>
  <si>
    <t>https://pt.wikipedia.org/wiki/Ir%C3%A3o</t>
  </si>
  <si>
    <t>Iraque</t>
  </si>
  <si>
    <t>Bagdá</t>
  </si>
  <si>
    <t>dinar iraquiano</t>
  </si>
  <si>
    <t>Iraq</t>
  </si>
  <si>
    <t>IRQ</t>
  </si>
  <si>
    <t>iq</t>
  </si>
  <si>
    <t>https://pt.wikipedia.org/wiki/Iraque</t>
  </si>
  <si>
    <t>Irlanda</t>
  </si>
  <si>
    <t>Dublin</t>
  </si>
  <si>
    <t>Eire</t>
  </si>
  <si>
    <t>Ireland</t>
  </si>
  <si>
    <t>IE</t>
  </si>
  <si>
    <t>ie</t>
  </si>
  <si>
    <t>https://pt.wikipedia.org/wiki/Rep%C3%BAblica_da_Irlanda</t>
  </si>
  <si>
    <t>Irlanda do norte</t>
  </si>
  <si>
    <t>Belfast</t>
  </si>
  <si>
    <t>Northern Ireland</t>
  </si>
  <si>
    <t>Jersey</t>
  </si>
  <si>
    <t>Islândia</t>
  </si>
  <si>
    <t>Reykjavík</t>
  </si>
  <si>
    <t>coroa islandesa</t>
  </si>
  <si>
    <t>Island</t>
  </si>
  <si>
    <t>Iceland</t>
  </si>
  <si>
    <t>ISL</t>
  </si>
  <si>
    <t>is</t>
  </si>
  <si>
    <t>https://pt.wikipedia.org/wiki/Isl%C3%A2ndia</t>
  </si>
  <si>
    <t>Israel</t>
  </si>
  <si>
    <t>Jerusalem</t>
  </si>
  <si>
    <t>novo shekel</t>
  </si>
  <si>
    <t>Yisra'el</t>
  </si>
  <si>
    <t>IL</t>
  </si>
  <si>
    <t>il</t>
  </si>
  <si>
    <t>https://pt.wikipedia.org/wiki/Israel</t>
  </si>
  <si>
    <t>Itália</t>
  </si>
  <si>
    <t>Roma</t>
  </si>
  <si>
    <t>Italia</t>
  </si>
  <si>
    <t>Italy</t>
  </si>
  <si>
    <t>ITA</t>
  </si>
  <si>
    <t>it</t>
  </si>
  <si>
    <t>https://pt.wikipedia.org/wiki/It%C3%A1lia</t>
  </si>
  <si>
    <t>Jamaica</t>
  </si>
  <si>
    <t>Japão</t>
  </si>
  <si>
    <t>Tóquio</t>
  </si>
  <si>
    <t>iene</t>
  </si>
  <si>
    <t>Nippon</t>
  </si>
  <si>
    <t>Japan</t>
  </si>
  <si>
    <t>JPN</t>
  </si>
  <si>
    <t>jp</t>
  </si>
  <si>
    <t>https://pt.wikipedia.org/wiki/Jap%C3%A3o</t>
  </si>
  <si>
    <t>Jordânia</t>
  </si>
  <si>
    <t>Amã</t>
  </si>
  <si>
    <t>dinar jordano</t>
  </si>
  <si>
    <t>al-Urdunn</t>
  </si>
  <si>
    <t>Jordan</t>
  </si>
  <si>
    <t>JO</t>
  </si>
  <si>
    <t>jo</t>
  </si>
  <si>
    <t>https://pt.wikipedia.org/wiki/Jord%C3%A2nia</t>
  </si>
  <si>
    <t>Kuwait</t>
  </si>
  <si>
    <t>Cidade do Kuwait</t>
  </si>
  <si>
    <t>dinar kwaitianio</t>
  </si>
  <si>
    <t>Dawlat al-Kuwayt</t>
  </si>
  <si>
    <t>KW</t>
  </si>
  <si>
    <t>kw</t>
  </si>
  <si>
    <t>https://pt.wikipedia.org/wiki/Kuwait</t>
  </si>
  <si>
    <t>Laos</t>
  </si>
  <si>
    <t>Lesoto</t>
  </si>
  <si>
    <t>Luxemburgo</t>
  </si>
  <si>
    <t>Letônia</t>
  </si>
  <si>
    <t>Riga</t>
  </si>
  <si>
    <t>Latvija</t>
  </si>
  <si>
    <t>Latvia</t>
  </si>
  <si>
    <t>LV</t>
  </si>
  <si>
    <t>lv</t>
  </si>
  <si>
    <t>https://pt.wikipedia.org/wiki/Let%C3%B3nia</t>
  </si>
  <si>
    <t>Líbano</t>
  </si>
  <si>
    <t>Beirute</t>
  </si>
  <si>
    <t>libra libanesa</t>
  </si>
  <si>
    <t>Lubnān</t>
  </si>
  <si>
    <t>Lebanon</t>
  </si>
  <si>
    <t>LB</t>
  </si>
  <si>
    <t>lb</t>
  </si>
  <si>
    <t>https://pt.wikipedia.org/wiki/L%C3%ADbano</t>
  </si>
  <si>
    <t>Libéria</t>
  </si>
  <si>
    <t>Líbia</t>
  </si>
  <si>
    <t>Lituânia</t>
  </si>
  <si>
    <t>Vilnius</t>
  </si>
  <si>
    <t>Lietuva</t>
  </si>
  <si>
    <t>Lithuania</t>
  </si>
  <si>
    <t>LT</t>
  </si>
  <si>
    <t>lt</t>
  </si>
  <si>
    <t>https://pt.wikipedia.org/wiki/Litu%C3%A2nia</t>
  </si>
  <si>
    <t>Maldivas</t>
  </si>
  <si>
    <t>Macau</t>
  </si>
  <si>
    <t>Malta</t>
  </si>
  <si>
    <t>Marianas do Norte</t>
  </si>
  <si>
    <t>Macedônia</t>
  </si>
  <si>
    <t>Escópia</t>
  </si>
  <si>
    <t>dinar macedônio</t>
  </si>
  <si>
    <t>Makedonija</t>
  </si>
  <si>
    <t>Macedonia</t>
  </si>
  <si>
    <t>MK</t>
  </si>
  <si>
    <t>mk</t>
  </si>
  <si>
    <t>https://pt.wikipedia.org/wiki/Rep%C3%BAblica_da_Maced%C3%B3nia</t>
  </si>
  <si>
    <t>Madagascar</t>
  </si>
  <si>
    <t>Mayotte</t>
  </si>
  <si>
    <t>Malásia</t>
  </si>
  <si>
    <t>Micronésia</t>
  </si>
  <si>
    <t>Malawi</t>
  </si>
  <si>
    <t>Mali</t>
  </si>
  <si>
    <t>Marrocos</t>
  </si>
  <si>
    <t>Monserrate</t>
  </si>
  <si>
    <t>Mauritânia</t>
  </si>
  <si>
    <t>México</t>
  </si>
  <si>
    <t>Cidade do México</t>
  </si>
  <si>
    <t>peso mexicano</t>
  </si>
  <si>
    <t>Mexico</t>
  </si>
  <si>
    <t>MEX</t>
  </si>
  <si>
    <t>mx</t>
  </si>
  <si>
    <t>https://pt.wikipedia.org/wiki/M%C3%A9xico</t>
  </si>
  <si>
    <t>Moçambique</t>
  </si>
  <si>
    <t>Nauru</t>
  </si>
  <si>
    <t>Moldávia</t>
  </si>
  <si>
    <t>Chisinau</t>
  </si>
  <si>
    <t>leu moldávio</t>
  </si>
  <si>
    <t>Moldova</t>
  </si>
  <si>
    <t>MD</t>
  </si>
  <si>
    <t>md</t>
  </si>
  <si>
    <t>https://pt.wikipedia.org/wiki/Mold%C3%A1via</t>
  </si>
  <si>
    <t>Mongólia</t>
  </si>
  <si>
    <t>Ulan Bator</t>
  </si>
  <si>
    <t>togrog</t>
  </si>
  <si>
    <t>Mongol uls</t>
  </si>
  <si>
    <t>Mongolia</t>
  </si>
  <si>
    <t>MN</t>
  </si>
  <si>
    <t>mn</t>
  </si>
  <si>
    <t>https://pt.wikipedia.org/wiki/Mong%C3%B3lia</t>
  </si>
  <si>
    <t>Montenegro</t>
  </si>
  <si>
    <t>Podgorica</t>
  </si>
  <si>
    <t>Crna Gora</t>
  </si>
  <si>
    <t>MNE</t>
  </si>
  <si>
    <t>me</t>
  </si>
  <si>
    <t>https://pt.wikipedia.org/wiki/Montenegro</t>
  </si>
  <si>
    <t>Myanmar</t>
  </si>
  <si>
    <t>Niue</t>
  </si>
  <si>
    <t>Namíbia</t>
  </si>
  <si>
    <t>Nepal</t>
  </si>
  <si>
    <t>Nicarágua</t>
  </si>
  <si>
    <t>Níger</t>
  </si>
  <si>
    <t>Palau</t>
  </si>
  <si>
    <t>Nigéria</t>
  </si>
  <si>
    <t>Noruega</t>
  </si>
  <si>
    <t>Oslo</t>
  </si>
  <si>
    <t>coroa norueguesa</t>
  </si>
  <si>
    <t>Norge</t>
  </si>
  <si>
    <t>Norway</t>
  </si>
  <si>
    <t>NOR</t>
  </si>
  <si>
    <t>no</t>
  </si>
  <si>
    <t>https://pt.wikipedia.org/wiki/Noruega</t>
  </si>
  <si>
    <t>Nova Zelândia</t>
  </si>
  <si>
    <t>Welington</t>
  </si>
  <si>
    <t>Auckland</t>
  </si>
  <si>
    <t>dólar da Nova Zelândia</t>
  </si>
  <si>
    <t>New Zealand</t>
  </si>
  <si>
    <t>NZ</t>
  </si>
  <si>
    <t>nz</t>
  </si>
  <si>
    <t>https://pt.wikipedia.org/wiki/Nova_Zel%C3%A2ndia</t>
  </si>
  <si>
    <t>Omã</t>
  </si>
  <si>
    <t>Mascate</t>
  </si>
  <si>
    <t>Saltānat 'Umān</t>
  </si>
  <si>
    <t>Oman</t>
  </si>
  <si>
    <t>OM</t>
  </si>
  <si>
    <t>om</t>
  </si>
  <si>
    <t>https://pt.wikipedia.org/wiki/Om%C3%A3</t>
  </si>
  <si>
    <t>País de Gales</t>
  </si>
  <si>
    <t>Cardiff</t>
  </si>
  <si>
    <t>Wales</t>
  </si>
  <si>
    <t>https://pt.wikipedia.org/wiki/Pa%C3%ADs_de_Gales</t>
  </si>
  <si>
    <t>Polinésia Francesa</t>
  </si>
  <si>
    <t>Palestina</t>
  </si>
  <si>
    <t>Ramallah</t>
  </si>
  <si>
    <t>Gaza</t>
  </si>
  <si>
    <t>https://pt.wikipedia.org/wiki/Autoridade_Nacional_Palestiniana</t>
  </si>
  <si>
    <t>Porto Rico</t>
  </si>
  <si>
    <t>Panamá</t>
  </si>
  <si>
    <t>Papua-Nova Guiné</t>
  </si>
  <si>
    <t>Port Moresby</t>
  </si>
  <si>
    <t>kina</t>
  </si>
  <si>
    <t>Papua New Guinea</t>
  </si>
  <si>
    <t>PNG</t>
  </si>
  <si>
    <t>pg</t>
  </si>
  <si>
    <t>https://pt.wikipedia.org/wiki/Papua-Nova_Guin%C3%A9</t>
  </si>
  <si>
    <t>Paquistão</t>
  </si>
  <si>
    <t>Paraguai</t>
  </si>
  <si>
    <t>Assunção</t>
  </si>
  <si>
    <t>guarani</t>
  </si>
  <si>
    <t>PY</t>
  </si>
  <si>
    <t>py</t>
  </si>
  <si>
    <t>https://pt.wikipedia.org/wiki/Paraguai</t>
  </si>
  <si>
    <t>Peru</t>
  </si>
  <si>
    <t>Lima</t>
  </si>
  <si>
    <t>nuevo sol</t>
  </si>
  <si>
    <t>Perú</t>
  </si>
  <si>
    <t>PE</t>
  </si>
  <si>
    <t>pe</t>
  </si>
  <si>
    <t>https://pt.wikipedia.org/wiki/Peru</t>
  </si>
  <si>
    <t>Polônia</t>
  </si>
  <si>
    <t>Varsóvia</t>
  </si>
  <si>
    <t>zloty</t>
  </si>
  <si>
    <t>Poska</t>
  </si>
  <si>
    <t>Poland</t>
  </si>
  <si>
    <t>POL</t>
  </si>
  <si>
    <t>pl</t>
  </si>
  <si>
    <t>https://pt.wikipedia.org/wiki/Pol%C3%B3nia</t>
  </si>
  <si>
    <t>Portugal</t>
  </si>
  <si>
    <t>Lisboa</t>
  </si>
  <si>
    <t>PRT</t>
  </si>
  <si>
    <t>pt</t>
  </si>
  <si>
    <t>https://pt.wikipedia.org/wiki/Portugal</t>
  </si>
  <si>
    <t>Quênia</t>
  </si>
  <si>
    <t>Quirguizistão</t>
  </si>
  <si>
    <t>United Kingdom</t>
  </si>
  <si>
    <t>GBR</t>
  </si>
  <si>
    <t>uk</t>
  </si>
  <si>
    <t>https://pt.wikipedia.org/wiki/Reino_Unido</t>
  </si>
  <si>
    <t>República Centro-Africana</t>
  </si>
  <si>
    <t>República Checa</t>
  </si>
  <si>
    <t>Praga</t>
  </si>
  <si>
    <t>Česká republika</t>
  </si>
  <si>
    <t>Czech Republic</t>
  </si>
  <si>
    <t>CZE</t>
  </si>
  <si>
    <t>cz</t>
  </si>
  <si>
    <t>https://pt.wikipedia.org/wiki/Rep%C3%BAblica_Checa</t>
  </si>
  <si>
    <t>República Democrática do Congo</t>
  </si>
  <si>
    <t>Kinshasa</t>
  </si>
  <si>
    <t>franco congolês</t>
  </si>
  <si>
    <t>Congo-Kinshasa</t>
  </si>
  <si>
    <t>COD</t>
  </si>
  <si>
    <t>cd</t>
  </si>
  <si>
    <t>https://pt.wikipedia.org/wiki/Rep%C3%BAblica_Democr%C3%A1tica_do_Congo</t>
  </si>
  <si>
    <t>República do Congo</t>
  </si>
  <si>
    <t>Brazzaville</t>
  </si>
  <si>
    <t>franco centro africano</t>
  </si>
  <si>
    <t>Congo-Brazzaville</t>
  </si>
  <si>
    <t>CG</t>
  </si>
  <si>
    <t>cg</t>
  </si>
  <si>
    <t>https://pt.wikipedia.org/wiki/Rep%C3%BAblica_do_Congo</t>
  </si>
  <si>
    <t>Samoa</t>
  </si>
  <si>
    <t>Samoa Americana</t>
  </si>
  <si>
    <t>Santa Helena</t>
  </si>
  <si>
    <t>Santa Lúcia</t>
  </si>
  <si>
    <t>São Cristóvão e Neves</t>
  </si>
  <si>
    <t>São Marinho</t>
  </si>
  <si>
    <t>São Pedro e Miquelon</t>
  </si>
  <si>
    <t>São Tomé e Príncipe</t>
  </si>
  <si>
    <t>São Vicente e Granadinas</t>
  </si>
  <si>
    <t>Seicheles</t>
  </si>
  <si>
    <t>República Dominicana</t>
  </si>
  <si>
    <t>Romênia</t>
  </si>
  <si>
    <t>Bucareste</t>
  </si>
  <si>
    <t>leu romeno</t>
  </si>
  <si>
    <t>România</t>
  </si>
  <si>
    <t>Romania</t>
  </si>
  <si>
    <t>RO</t>
  </si>
  <si>
    <t>ro</t>
  </si>
  <si>
    <t>https://pt.wikipedia.org/wiki/Rom%C3%A9nia</t>
  </si>
  <si>
    <t>Ruanda</t>
  </si>
  <si>
    <t>Rússia</t>
  </si>
  <si>
    <t>Moscou</t>
  </si>
  <si>
    <t>rublo</t>
  </si>
  <si>
    <t>Rossíya</t>
  </si>
  <si>
    <t>Russia</t>
  </si>
  <si>
    <t>RUS</t>
  </si>
  <si>
    <t>ru</t>
  </si>
  <si>
    <t>https://pt.wikipedia.org/wiki/R%C3%BAssia</t>
  </si>
  <si>
    <t>Saara Ocidental</t>
  </si>
  <si>
    <t>Senegal</t>
  </si>
  <si>
    <t>Serra Leoa</t>
  </si>
  <si>
    <t>Sérvia</t>
  </si>
  <si>
    <t>Belgrado</t>
  </si>
  <si>
    <t>dinar sérvio</t>
  </si>
  <si>
    <t>Srbija</t>
  </si>
  <si>
    <t>Serbia</t>
  </si>
  <si>
    <t>RS</t>
  </si>
  <si>
    <t>rs</t>
  </si>
  <si>
    <t>https://pt.wikipedia.org/wiki/S%C3%A9rvia</t>
  </si>
  <si>
    <t>Síria</t>
  </si>
  <si>
    <t>Damasco</t>
  </si>
  <si>
    <t>Alepo</t>
  </si>
  <si>
    <t>libra síria</t>
  </si>
  <si>
    <t>sūriyā</t>
  </si>
  <si>
    <t>Syria</t>
  </si>
  <si>
    <t>SY</t>
  </si>
  <si>
    <t>sy</t>
  </si>
  <si>
    <t>https://pt.wikipedia.org/wiki/S%C3%ADria</t>
  </si>
  <si>
    <t>Somália</t>
  </si>
  <si>
    <t>Suazilândia</t>
  </si>
  <si>
    <t>Sudão</t>
  </si>
  <si>
    <t>Sudão do Sul</t>
  </si>
  <si>
    <t>Suécia</t>
  </si>
  <si>
    <t>Estocolmo</t>
  </si>
  <si>
    <t>coroa sueca</t>
  </si>
  <si>
    <t>Sverige</t>
  </si>
  <si>
    <t>Sweden</t>
  </si>
  <si>
    <t>SWE</t>
  </si>
  <si>
    <t>se</t>
  </si>
  <si>
    <t>https://pt.wikipedia.org/wiki/Su%C3%A9cia</t>
  </si>
  <si>
    <t>Território Britânico do Oceano Índico</t>
  </si>
  <si>
    <t>Territórios Austrais Franceses</t>
  </si>
  <si>
    <t>Timor Leste</t>
  </si>
  <si>
    <t>Togo</t>
  </si>
  <si>
    <t>Tokelau</t>
  </si>
  <si>
    <t>Tonga</t>
  </si>
  <si>
    <t>Trindade e Tobago</t>
  </si>
  <si>
    <t>Suíça</t>
  </si>
  <si>
    <t>Berna</t>
  </si>
  <si>
    <t>Zurique</t>
  </si>
  <si>
    <t>franco suíço</t>
  </si>
  <si>
    <t>Schwiiz</t>
  </si>
  <si>
    <t>Switzerland</t>
  </si>
  <si>
    <t>CH</t>
  </si>
  <si>
    <t>ch</t>
  </si>
  <si>
    <t>https://pt.wikipedia.org/wiki/Su%C3%AD%C3%A7a</t>
  </si>
  <si>
    <t>Suriname</t>
  </si>
  <si>
    <t>Paramaribo</t>
  </si>
  <si>
    <t>dólar do suriname</t>
  </si>
  <si>
    <t>SR</t>
  </si>
  <si>
    <t>sr</t>
  </si>
  <si>
    <t>https://pt.wikipedia.org/wiki/Suriname</t>
  </si>
  <si>
    <t>Tailândia</t>
  </si>
  <si>
    <t>Tuvalu</t>
  </si>
  <si>
    <t>Taiwan</t>
  </si>
  <si>
    <t>Tajiquistão</t>
  </si>
  <si>
    <t>Tanzânia</t>
  </si>
  <si>
    <t>Tunísia</t>
  </si>
  <si>
    <t>Vanuatu</t>
  </si>
  <si>
    <t>Vaticano</t>
  </si>
  <si>
    <t>Turquemenistão</t>
  </si>
  <si>
    <t>Turquia</t>
  </si>
  <si>
    <t>Ancara</t>
  </si>
  <si>
    <t>Istambul</t>
  </si>
  <si>
    <t>lira turca</t>
  </si>
  <si>
    <t>Türkiye</t>
  </si>
  <si>
    <t>Turkey</t>
  </si>
  <si>
    <t>TR</t>
  </si>
  <si>
    <t>tr</t>
  </si>
  <si>
    <t>https://pt.wikipedia.org/wiki/Turquia</t>
  </si>
  <si>
    <t>Wallis e Futuna</t>
  </si>
  <si>
    <t>Ucrânia</t>
  </si>
  <si>
    <t>Kiev</t>
  </si>
  <si>
    <t>grivnia</t>
  </si>
  <si>
    <t>Ukrayina</t>
  </si>
  <si>
    <t>Ukraine</t>
  </si>
  <si>
    <t>UA</t>
  </si>
  <si>
    <t>ua</t>
  </si>
  <si>
    <t>https://pt.wikipedia.org/wiki/Ucr%C3%A2nia</t>
  </si>
  <si>
    <t>Uganda</t>
  </si>
  <si>
    <t>Uruguai</t>
  </si>
  <si>
    <t>Montevideu</t>
  </si>
  <si>
    <t>peso uruguaio</t>
  </si>
  <si>
    <t>Uruguay</t>
  </si>
  <si>
    <t>UY</t>
  </si>
  <si>
    <t>uy</t>
  </si>
  <si>
    <t>https://pt.wikipedia.org/wiki/Uruguai</t>
  </si>
  <si>
    <t>Venezuela</t>
  </si>
  <si>
    <t>Caracas</t>
  </si>
  <si>
    <t>bolivar venezuelano</t>
  </si>
  <si>
    <t>VE</t>
  </si>
  <si>
    <t>ve</t>
  </si>
  <si>
    <t>https://pt.wikipedia.org/wiki/Venezuela</t>
  </si>
  <si>
    <t>Zâmbia</t>
  </si>
  <si>
    <t>Zimbabué</t>
  </si>
  <si>
    <t>San José</t>
  </si>
  <si>
    <t>colón costa riquenho</t>
  </si>
  <si>
    <t>cr</t>
  </si>
  <si>
    <t>https://pt.wikipedia.org/wiki/Costa_Rica</t>
  </si>
  <si>
    <t>CR</t>
  </si>
  <si>
    <t>Havana</t>
  </si>
  <si>
    <t>peso</t>
  </si>
  <si>
    <t>https://pt.wikipedia.org/wiki/Cuba</t>
  </si>
  <si>
    <t>cu</t>
  </si>
  <si>
    <t>CU</t>
  </si>
  <si>
    <t>https://pt.wikipedia.org/wiki/Haiti</t>
  </si>
  <si>
    <t>Porto Príncipe</t>
  </si>
  <si>
    <t>gourde</t>
  </si>
  <si>
    <t>HTI</t>
  </si>
  <si>
    <t>ht</t>
  </si>
  <si>
    <t>Kingston</t>
  </si>
  <si>
    <t>dólar jamaicano</t>
  </si>
  <si>
    <t>JAM</t>
  </si>
  <si>
    <t>jm</t>
  </si>
  <si>
    <t>1 876</t>
  </si>
  <si>
    <t>https://pt.wikipedia.org/wiki/Jamaica</t>
  </si>
  <si>
    <t>Cidade da Guatemala</t>
  </si>
  <si>
    <t>quetzel</t>
  </si>
  <si>
    <t>gt</t>
  </si>
  <si>
    <t>https://pt.wikipedia.org/wiki/Guatemala</t>
  </si>
  <si>
    <t>Tegucigalpa</t>
  </si>
  <si>
    <t>https://pt.wikipedia.org/wiki/Honduras</t>
  </si>
  <si>
    <t>lempira</t>
  </si>
  <si>
    <t>HN</t>
  </si>
  <si>
    <t>hn</t>
  </si>
  <si>
    <t>Manágua</t>
  </si>
  <si>
    <t>https://pt.wikipedia.org/wiki/Nicar%C3%A1gua</t>
  </si>
  <si>
    <t>Nicaragua</t>
  </si>
  <si>
    <t>córdoba</t>
  </si>
  <si>
    <t>NI</t>
  </si>
  <si>
    <t>ni</t>
  </si>
  <si>
    <t>Cidade do Panamá</t>
  </si>
  <si>
    <t>balboa panamenha</t>
  </si>
  <si>
    <t>Panama</t>
  </si>
  <si>
    <t>https://pt.wikipedia.org/wiki/Panam%C3%A1</t>
  </si>
  <si>
    <t>PAN</t>
  </si>
  <si>
    <t>pa</t>
  </si>
  <si>
    <t>Santo Domingo</t>
  </si>
  <si>
    <t>https://pt.wikipedia.org/wiki/Rep%C3%BAblica_Dominicana</t>
  </si>
  <si>
    <t>Dominican Republic</t>
  </si>
  <si>
    <t>DO</t>
  </si>
  <si>
    <t>do</t>
  </si>
  <si>
    <t>El Salvador</t>
  </si>
  <si>
    <t>San Salvador</t>
  </si>
  <si>
    <t>SLV</t>
  </si>
  <si>
    <t>sv</t>
  </si>
  <si>
    <t>https://pt.wikipedia.org/wiki/El_Salvador</t>
  </si>
  <si>
    <t>Andorra a velha</t>
  </si>
  <si>
    <t>https://pt.wikipedia.org/wiki/Quirguist%C3%A3o</t>
  </si>
  <si>
    <t>Kyrgyzstan</t>
  </si>
  <si>
    <t>Bisqueque</t>
  </si>
  <si>
    <t>som</t>
  </si>
  <si>
    <t>KG</t>
  </si>
  <si>
    <t>kg</t>
  </si>
  <si>
    <t>Duchambe</t>
  </si>
  <si>
    <t>https://pt.wikipedia.org/wiki/Tajiquist%C3%A3o</t>
  </si>
  <si>
    <t>Tajikistan</t>
  </si>
  <si>
    <t>Çumhuriji </t>
  </si>
  <si>
    <t>somoni</t>
  </si>
  <si>
    <t>TJ</t>
  </si>
  <si>
    <t>tj</t>
  </si>
  <si>
    <t>https://pt.wikipedia.org/wiki/Turquemenist%C3%A3o</t>
  </si>
  <si>
    <t>Türkmenistan</t>
  </si>
  <si>
    <t>Asgabate</t>
  </si>
  <si>
    <t>Turkmenistan</t>
  </si>
  <si>
    <t>TM</t>
  </si>
  <si>
    <t>tm</t>
  </si>
  <si>
    <t>manate turcomeno</t>
  </si>
  <si>
    <t>Oʻzbekiston</t>
  </si>
  <si>
    <t>Tashkent</t>
  </si>
  <si>
    <t>https://pt.wikipedia.org/wiki/Uzbequist%C3%A3o</t>
  </si>
  <si>
    <t>Uzbekistan</t>
  </si>
  <si>
    <t>som uzbeque</t>
  </si>
  <si>
    <t>UZ</t>
  </si>
  <si>
    <t>uz</t>
  </si>
  <si>
    <t>https://pt.wikipedia.org/wiki/Taiwan</t>
  </si>
  <si>
    <t>Taipé</t>
  </si>
  <si>
    <t>Nova Taipé</t>
  </si>
  <si>
    <t>tw</t>
  </si>
  <si>
    <t>Táiwān</t>
  </si>
  <si>
    <t>TW</t>
  </si>
  <si>
    <t>novo dólar taiwanês</t>
  </si>
  <si>
    <t>won</t>
  </si>
  <si>
    <t>Daehan Minguk</t>
  </si>
  <si>
    <t>KR</t>
  </si>
  <si>
    <t>kr</t>
  </si>
  <si>
    <t>https://pt.wikipedia.org/wiki/Coreia_do_Sul</t>
  </si>
  <si>
    <t>South Korea</t>
  </si>
  <si>
    <t>https://pt.wikipedia.org/wiki/Coreia_do_Norte</t>
  </si>
  <si>
    <t>Chosŏn'gŭl:</t>
  </si>
  <si>
    <t>North Korea</t>
  </si>
  <si>
    <t>KP</t>
  </si>
  <si>
    <t>kp</t>
  </si>
  <si>
    <t>Pyongyang</t>
  </si>
  <si>
    <t>won norte coreano</t>
  </si>
  <si>
    <t>Dru Ü</t>
  </si>
  <si>
    <t>https://pt.wikipedia.org/wiki/But%C3%A3o</t>
  </si>
  <si>
    <t>Thimbu</t>
  </si>
  <si>
    <t>bt</t>
  </si>
  <si>
    <t>ngultrum</t>
  </si>
  <si>
    <t>Bhutan</t>
  </si>
  <si>
    <t>BT</t>
  </si>
  <si>
    <t>Catmandu</t>
  </si>
  <si>
    <t>rúpia nepalesa</t>
  </si>
  <si>
    <t>https://pt.wikipedia.org/wiki/Nepal</t>
  </si>
  <si>
    <t>NPL</t>
  </si>
  <si>
    <t>np</t>
  </si>
  <si>
    <t>Pākistān</t>
  </si>
  <si>
    <t>https://pt.wikipedia.org/wiki/Paquist%C3%A3o</t>
  </si>
  <si>
    <t>Islamabad</t>
  </si>
  <si>
    <t>Carachi</t>
  </si>
  <si>
    <t>Pakistan</t>
  </si>
  <si>
    <t>PK</t>
  </si>
  <si>
    <t>pk</t>
  </si>
  <si>
    <t>https://pt.wikipedia.org/wiki/Sri_Lanka</t>
  </si>
  <si>
    <t>Kotte</t>
  </si>
  <si>
    <t>Colombo</t>
  </si>
  <si>
    <t>rúpia ceilandesa</t>
  </si>
  <si>
    <t>rúpia</t>
  </si>
  <si>
    <t>Sri Lanka</t>
  </si>
  <si>
    <t>Śrī Laṃkāva</t>
  </si>
  <si>
    <t>LK</t>
  </si>
  <si>
    <t>lk</t>
  </si>
  <si>
    <t>https://pt.wikipedia.org/wiki/Brunei</t>
  </si>
  <si>
    <t>BRN</t>
  </si>
  <si>
    <t>bn</t>
  </si>
  <si>
    <t>dólar de Brunei</t>
  </si>
  <si>
    <t>Bandar Seri Begawan</t>
  </si>
  <si>
    <t>Kâmpŭchéa</t>
  </si>
  <si>
    <t>https://pt.wikipedia.org/wiki/Camboja</t>
  </si>
  <si>
    <t>KHM</t>
  </si>
  <si>
    <t>kh</t>
  </si>
  <si>
    <t>Phnom Penh</t>
  </si>
  <si>
    <t>riel</t>
  </si>
  <si>
    <t>Cambodia</t>
  </si>
  <si>
    <t>Singapura</t>
  </si>
  <si>
    <t>Singapore</t>
  </si>
  <si>
    <t>https://pt.wikipedia.org/wiki/Singapura</t>
  </si>
  <si>
    <t>dólar de Singapura</t>
  </si>
  <si>
    <t>sg</t>
  </si>
  <si>
    <t>SGP</t>
  </si>
  <si>
    <t>Manila</t>
  </si>
  <si>
    <t>https://pt.wikipedia.org/wiki/Filipinas</t>
  </si>
  <si>
    <t>Philippines</t>
  </si>
  <si>
    <t>Pilipinas</t>
  </si>
  <si>
    <t>PHL</t>
  </si>
  <si>
    <t>ph</t>
  </si>
  <si>
    <t>peso filipino</t>
  </si>
  <si>
    <t>Cidade Quezon</t>
  </si>
  <si>
    <t>Vientiane</t>
  </si>
  <si>
    <t>https://pt.wikipedia.org/wiki/Laos</t>
  </si>
  <si>
    <t>kip</t>
  </si>
  <si>
    <t>Lao</t>
  </si>
  <si>
    <t>LA</t>
  </si>
  <si>
    <t>la</t>
  </si>
  <si>
    <t>Malaysia</t>
  </si>
  <si>
    <t>https://pt.wikipedia.org/wiki/Mal%C3%A1sia</t>
  </si>
  <si>
    <t>Kuala Lumpur</t>
  </si>
  <si>
    <t>ringgit</t>
  </si>
  <si>
    <t>MY</t>
  </si>
  <si>
    <t>my</t>
  </si>
  <si>
    <t>Naypyidaw</t>
  </si>
  <si>
    <t>quiat</t>
  </si>
  <si>
    <t>https://pt.wikipedia.org/wiki/Myanmar</t>
  </si>
  <si>
    <t>MMR</t>
  </si>
  <si>
    <t>mm</t>
  </si>
  <si>
    <t>Myăma </t>
  </si>
  <si>
    <t>Rangum</t>
  </si>
  <si>
    <t>Thai</t>
  </si>
  <si>
    <t>https://pt.wikipedia.org/wiki/Tail%C3%A2ndia</t>
  </si>
  <si>
    <t>Bangcoc</t>
  </si>
  <si>
    <t>baht tailandês</t>
  </si>
  <si>
    <t>Thailand</t>
  </si>
  <si>
    <t>TH</t>
  </si>
  <si>
    <t>th</t>
  </si>
  <si>
    <t>Vietnã</t>
  </si>
  <si>
    <t>Việt Nam</t>
  </si>
  <si>
    <t>Hanói</t>
  </si>
  <si>
    <t>https://pt.wikipedia.org/wiki/Vietn%C3%A3</t>
  </si>
  <si>
    <t>Vietnam</t>
  </si>
  <si>
    <t>VN</t>
  </si>
  <si>
    <t>vn</t>
  </si>
  <si>
    <t>dong</t>
  </si>
  <si>
    <t>Cidade de Ho Chi Minh</t>
  </si>
  <si>
    <t>https://pt.wikipedia.org/wiki/Egito</t>
  </si>
  <si>
    <t>Cairo</t>
  </si>
  <si>
    <t>Miṣr</t>
  </si>
  <si>
    <t>EGY</t>
  </si>
  <si>
    <t>eg</t>
  </si>
  <si>
    <t>Egypt</t>
  </si>
  <si>
    <t>libra egípcia</t>
  </si>
  <si>
    <t>https://pt.wikipedia.org/wiki/L%C3%ADbia</t>
  </si>
  <si>
    <t>Lībiyā</t>
  </si>
  <si>
    <t>Trípoli</t>
  </si>
  <si>
    <t>dinar líbio</t>
  </si>
  <si>
    <t>LY</t>
  </si>
  <si>
    <t>ly</t>
  </si>
  <si>
    <t>al-Maġrib</t>
  </si>
  <si>
    <t>https://pt.wikipedia.org/wiki/Marrocos</t>
  </si>
  <si>
    <t>Rabat</t>
  </si>
  <si>
    <t>Casablanca</t>
  </si>
  <si>
    <t>dirham marroquino</t>
  </si>
  <si>
    <t>MAR</t>
  </si>
  <si>
    <t>ma</t>
  </si>
  <si>
    <t>Morocco</t>
  </si>
  <si>
    <t>Túnis</t>
  </si>
  <si>
    <t>dinar tunisiano</t>
  </si>
  <si>
    <t>Tūnis</t>
  </si>
  <si>
    <t>https://pt.wikipedia.org/wiki/Tun%C3%ADsia</t>
  </si>
  <si>
    <t>Tunisia</t>
  </si>
  <si>
    <t>TN</t>
  </si>
  <si>
    <t>tn</t>
  </si>
  <si>
    <t>https://pt.wikipedia.org/wiki/Saara_Ocidental</t>
  </si>
  <si>
    <t>Aṣ-Ṣaḥrā’ al-Gharbīyah</t>
  </si>
  <si>
    <t>El Aaiún</t>
  </si>
  <si>
    <t>As-Sudan</t>
  </si>
  <si>
    <t>Sudan</t>
  </si>
  <si>
    <t>https://pt.wikipedia.org/wiki/Sud%C3%A3o</t>
  </si>
  <si>
    <t>Cartum</t>
  </si>
  <si>
    <t>Omdurman</t>
  </si>
  <si>
    <t>dinar sudanês</t>
  </si>
  <si>
    <t>SDN</t>
  </si>
  <si>
    <t>sd</t>
  </si>
  <si>
    <t>Juba</t>
  </si>
  <si>
    <t>libra sul sudanesa</t>
  </si>
  <si>
    <t>South Sudan</t>
  </si>
  <si>
    <t>https://pt.wikipedia.org/wiki/Sud%C3%A3o_do_Sul</t>
  </si>
  <si>
    <t>ss</t>
  </si>
  <si>
    <t>SS</t>
  </si>
  <si>
    <t>https://pt.wikipedia.org/wiki/Uganda</t>
  </si>
  <si>
    <t>Kampala</t>
  </si>
  <si>
    <t>xelim de Uganda</t>
  </si>
  <si>
    <t>UGA</t>
  </si>
  <si>
    <t>ug</t>
  </si>
  <si>
    <t>Dodoma</t>
  </si>
  <si>
    <t>Dar es Salaam</t>
  </si>
  <si>
    <t>xelim tanzaniano</t>
  </si>
  <si>
    <t>Tanzania</t>
  </si>
  <si>
    <t>https://pt.wikipedia.org/wiki/Tanz%C3%A2nia</t>
  </si>
  <si>
    <t>tz</t>
  </si>
  <si>
    <t>TZ</t>
  </si>
  <si>
    <t>Kenya</t>
  </si>
  <si>
    <t>https://pt.wikipedia.org/wiki/Qu%C3%A9nia</t>
  </si>
  <si>
    <t>Nairóbi</t>
  </si>
  <si>
    <t>xelim queniano</t>
  </si>
  <si>
    <t>KEN</t>
  </si>
  <si>
    <t>ke</t>
  </si>
  <si>
    <t>Soomaaliya</t>
  </si>
  <si>
    <t>https://pt.wikipedia.org/wiki/Som%C3%A1lia</t>
  </si>
  <si>
    <t>Mogadíscio</t>
  </si>
  <si>
    <t>xelim somali</t>
  </si>
  <si>
    <t>so</t>
  </si>
  <si>
    <t>Somalia</t>
  </si>
  <si>
    <t>SO</t>
  </si>
  <si>
    <t>ye-Ītyōṗṗyā</t>
  </si>
  <si>
    <t>Adis Abeba</t>
  </si>
  <si>
    <t>birr etíope</t>
  </si>
  <si>
    <t>https://pt.wikipedia.org/wiki/Eti%C3%B3pia</t>
  </si>
  <si>
    <t>ETH</t>
  </si>
  <si>
    <t>et</t>
  </si>
  <si>
    <t>Ethiopia</t>
  </si>
  <si>
    <t>Asmara</t>
  </si>
  <si>
    <t>https://pt.wikipedia.org/wiki/Eritreia</t>
  </si>
  <si>
    <t>Iritriyā</t>
  </si>
  <si>
    <t>Eritrea</t>
  </si>
  <si>
    <t>ER</t>
  </si>
  <si>
    <t>er</t>
  </si>
  <si>
    <t>nakfa</t>
  </si>
  <si>
    <t>Jībūtī</t>
  </si>
  <si>
    <t>Djbuti</t>
  </si>
  <si>
    <t>franco djboutiano</t>
  </si>
  <si>
    <t>https://pt.wikipedia.org/wiki/Djibouti</t>
  </si>
  <si>
    <t>dj</t>
  </si>
  <si>
    <t>DJ</t>
  </si>
  <si>
    <t>Kosovo</t>
  </si>
  <si>
    <t>Pristina</t>
  </si>
  <si>
    <t>https://pt.wikipedia.org/wiki/Lesoto</t>
  </si>
  <si>
    <t>Lesotho</t>
  </si>
  <si>
    <t>Maseru</t>
  </si>
  <si>
    <t>loti de Lesoto</t>
  </si>
  <si>
    <t>LS</t>
  </si>
  <si>
    <t>ls</t>
  </si>
  <si>
    <t>https://pt.wikipedia.org/wiki/Madag%C3%A1scar</t>
  </si>
  <si>
    <t>MDG</t>
  </si>
  <si>
    <t>mg</t>
  </si>
  <si>
    <t>ariary</t>
  </si>
  <si>
    <t>Antananarivo</t>
  </si>
  <si>
    <t>https://pt.wikipedia.org/wiki/Malawi</t>
  </si>
  <si>
    <t>MWI</t>
  </si>
  <si>
    <t>mw</t>
  </si>
  <si>
    <t>Lilongwe</t>
  </si>
  <si>
    <t>kwacha malawiana</t>
  </si>
  <si>
    <t>https://pt.wikipedia.org/wiki/Mo%C3%A7ambique</t>
  </si>
  <si>
    <t>Moçcambique</t>
  </si>
  <si>
    <t>Mozambique</t>
  </si>
  <si>
    <t>MZ</t>
  </si>
  <si>
    <t>mz</t>
  </si>
  <si>
    <t>Maputo</t>
  </si>
  <si>
    <t>metical</t>
  </si>
  <si>
    <t>Namibië</t>
  </si>
  <si>
    <t>https://pt.wikipedia.org/wiki/Nam%C3%ADbia</t>
  </si>
  <si>
    <t>na</t>
  </si>
  <si>
    <t>dólar namibiano</t>
  </si>
  <si>
    <t>Windhoek</t>
  </si>
  <si>
    <t>Namibia</t>
  </si>
  <si>
    <t>NA</t>
  </si>
  <si>
    <t>Umbuso weSwatini</t>
  </si>
  <si>
    <t>https://pt.wikipedia.org/wiki/Suazil%C3%A2ndia</t>
  </si>
  <si>
    <t>Mbabane</t>
  </si>
  <si>
    <t>lilangeni suazi</t>
  </si>
  <si>
    <t>sz</t>
  </si>
  <si>
    <t>SWZ</t>
  </si>
  <si>
    <t>Swaziland</t>
  </si>
  <si>
    <t>Manzini</t>
  </si>
  <si>
    <t>https://pt.wikipedia.org/wiki/Z%C3%A2mbia</t>
  </si>
  <si>
    <t>ZMB</t>
  </si>
  <si>
    <t>zm</t>
  </si>
  <si>
    <t>Zambia</t>
  </si>
  <si>
    <t>kwacha zambiana</t>
  </si>
  <si>
    <t>Lusaka</t>
  </si>
  <si>
    <t>https://pt.wikipedia.org/wiki/Zimbabwe</t>
  </si>
  <si>
    <t>Zimbabwe</t>
  </si>
  <si>
    <t>Harare</t>
  </si>
  <si>
    <t>zw</t>
  </si>
  <si>
    <t>ZW</t>
  </si>
  <si>
    <t>dólar zimbabuano</t>
  </si>
  <si>
    <t>https://pt.wikipedia.org/wiki/Burundi</t>
  </si>
  <si>
    <t>Bujumbura</t>
  </si>
  <si>
    <t>franco de Burundi</t>
  </si>
  <si>
    <t>Burundi</t>
  </si>
  <si>
    <t>bi</t>
  </si>
  <si>
    <t>BDI</t>
  </si>
  <si>
    <t>Cameroun</t>
  </si>
  <si>
    <t>https://pt.wikipedia.org/wiki/Camar%C3%B5es</t>
  </si>
  <si>
    <t>Yaoundé</t>
  </si>
  <si>
    <t>Douala</t>
  </si>
  <si>
    <t>Cameroon</t>
  </si>
  <si>
    <t>franco CFA</t>
  </si>
  <si>
    <t>CMR</t>
  </si>
  <si>
    <t>cm</t>
  </si>
  <si>
    <t>https://pt.wikipedia.org/wiki/Chade</t>
  </si>
  <si>
    <t>N'Djamena</t>
  </si>
  <si>
    <t>Tšād</t>
  </si>
  <si>
    <t>Chad</t>
  </si>
  <si>
    <t>TD</t>
  </si>
  <si>
    <t>td</t>
  </si>
  <si>
    <t>Libreville</t>
  </si>
  <si>
    <t>https://pt.wikipedia.org/wiki/Gab%C3%A3o</t>
  </si>
  <si>
    <t>Gabon</t>
  </si>
  <si>
    <t>République gabonaise</t>
  </si>
  <si>
    <t>GA</t>
  </si>
  <si>
    <t>ga</t>
  </si>
  <si>
    <t>Malabo</t>
  </si>
  <si>
    <t>https://pt.wikipedia.org/wiki/Guin%C3%A9_Equatorial</t>
  </si>
  <si>
    <t>Equatorial Guinea</t>
  </si>
  <si>
    <t>GQ</t>
  </si>
  <si>
    <t>Bata</t>
  </si>
  <si>
    <t>Bangui</t>
  </si>
  <si>
    <t>https://pt.wikipedia.org/wiki/Rep%C3%BAblica_Centro-Africana</t>
  </si>
  <si>
    <t>Ködörösêse tî Bêafrîka</t>
  </si>
  <si>
    <t>Central African Republic</t>
  </si>
  <si>
    <t>CF</t>
  </si>
  <si>
    <t>cf</t>
  </si>
  <si>
    <t>Rwanda</t>
  </si>
  <si>
    <t>https://pt.wikipedia.org/wiki/Ruanda</t>
  </si>
  <si>
    <t>Kigali</t>
  </si>
  <si>
    <t>franco ruandês</t>
  </si>
  <si>
    <t>RWA</t>
  </si>
  <si>
    <t>rw</t>
  </si>
  <si>
    <t>Ouagadougou</t>
  </si>
  <si>
    <t>https://pt.wikipedia.org/wiki/Burkina_Faso</t>
  </si>
  <si>
    <t>Burkina Faso</t>
  </si>
  <si>
    <t>BF</t>
  </si>
  <si>
    <t>bf</t>
  </si>
  <si>
    <t>Côte d'Ivoire</t>
  </si>
  <si>
    <t>https://pt.wikipedia.org/wiki/Costa_do_Marfim</t>
  </si>
  <si>
    <t>Abidjã</t>
  </si>
  <si>
    <t>Ivory Coast</t>
  </si>
  <si>
    <t>CI</t>
  </si>
  <si>
    <t>ci</t>
  </si>
  <si>
    <t>https://pt.wikipedia.org/wiki/G%C3%A2mbia</t>
  </si>
  <si>
    <t>Banjul</t>
  </si>
  <si>
    <t>Serekunda</t>
  </si>
  <si>
    <t>GM</t>
  </si>
  <si>
    <t>gm</t>
  </si>
  <si>
    <t>dalasi</t>
  </si>
  <si>
    <t>Gambia</t>
  </si>
  <si>
    <t>https://pt.wikipedia.org/wiki/Gana</t>
  </si>
  <si>
    <t>Ghana</t>
  </si>
  <si>
    <t>cedi</t>
  </si>
  <si>
    <t>Acra</t>
  </si>
  <si>
    <t>gh</t>
  </si>
  <si>
    <t>GH</t>
  </si>
  <si>
    <t>https://pt.wikipedia.org/wiki/Guin%C3%A9</t>
  </si>
  <si>
    <t>Guinée</t>
  </si>
  <si>
    <t>Guinea</t>
  </si>
  <si>
    <t>GN</t>
  </si>
  <si>
    <t>gn</t>
  </si>
  <si>
    <t>Conacri</t>
  </si>
  <si>
    <t>franco guineense</t>
  </si>
  <si>
    <t>https://pt.wikipedia.org/wiki/Guin%C3%A9-Bissau</t>
  </si>
  <si>
    <t>Guiné Bissau</t>
  </si>
  <si>
    <t>Guinea-Bissau</t>
  </si>
  <si>
    <t>GW</t>
  </si>
  <si>
    <t>gw</t>
  </si>
  <si>
    <t>Bissau</t>
  </si>
  <si>
    <t>https://pt.wikipedia.org/wiki/Lib%C3%A9ria</t>
  </si>
  <si>
    <t>Liberia</t>
  </si>
  <si>
    <t>Monróvia</t>
  </si>
  <si>
    <t>dólar liberiano</t>
  </si>
  <si>
    <t>LBR</t>
  </si>
  <si>
    <t>lr</t>
  </si>
  <si>
    <t>https://pt.wikipedia.org/wiki/Mali</t>
  </si>
  <si>
    <t>Bamako</t>
  </si>
  <si>
    <t>ml</t>
  </si>
  <si>
    <t>ML</t>
  </si>
  <si>
    <t>Muritanya</t>
  </si>
  <si>
    <t>https://pt.wikipedia.org/wiki/Maurit%C3%A2nia</t>
  </si>
  <si>
    <t>Nouakchott</t>
  </si>
  <si>
    <t>ouguiya</t>
  </si>
  <si>
    <t>Mauritania</t>
  </si>
  <si>
    <t>MR</t>
  </si>
  <si>
    <t>mr</t>
  </si>
  <si>
    <t>Niamey</t>
  </si>
  <si>
    <t>https://pt.wikipedia.org/wiki/N%C3%ADger</t>
  </si>
  <si>
    <t>Niger</t>
  </si>
  <si>
    <t>NE</t>
  </si>
  <si>
    <t>ne</t>
  </si>
  <si>
    <t>Nàìjíríà</t>
  </si>
  <si>
    <t>https://pt.wikipedia.org/wiki/Nig%C3%A9ria</t>
  </si>
  <si>
    <t>Abuja</t>
  </si>
  <si>
    <t>Lagos</t>
  </si>
  <si>
    <t>naira</t>
  </si>
  <si>
    <t>NGA</t>
  </si>
  <si>
    <t>ng</t>
  </si>
  <si>
    <t>Nigeria</t>
  </si>
  <si>
    <t>https://pt.wikipedia.org/wiki/Senegal</t>
  </si>
  <si>
    <t>Dakar</t>
  </si>
  <si>
    <t>Sénégal</t>
  </si>
  <si>
    <t>SN</t>
  </si>
  <si>
    <t>sn</t>
  </si>
  <si>
    <t>Freetown</t>
  </si>
  <si>
    <t>https://pt.wikipedia.org/wiki/Serra_Leoa</t>
  </si>
  <si>
    <t>leone</t>
  </si>
  <si>
    <t>Sierra Leone</t>
  </si>
  <si>
    <t>sl</t>
  </si>
  <si>
    <t>SL</t>
  </si>
  <si>
    <t>GT</t>
  </si>
  <si>
    <t>https://pt.wikipedia.org/wiki/Vaticano</t>
  </si>
  <si>
    <t>Status Civitatis Vaticanæ</t>
  </si>
  <si>
    <t>Vatican city</t>
  </si>
  <si>
    <t>Stanley</t>
  </si>
  <si>
    <t>https://pt.wikipedia.org/wiki/Gibraltar</t>
  </si>
  <si>
    <t>https://pt.wikipedia.org/wiki/Ilhas_Malvinas</t>
  </si>
  <si>
    <t>Holanda</t>
  </si>
  <si>
    <t>Situação de soberania</t>
  </si>
  <si>
    <t>Território ultramarino</t>
  </si>
  <si>
    <t>Território autônomo</t>
  </si>
  <si>
    <t>País do Reino Unido</t>
  </si>
  <si>
    <t>Departamento ultramarino</t>
  </si>
  <si>
    <t>Região administrativa especial</t>
  </si>
  <si>
    <t>Em disputa separatista</t>
  </si>
  <si>
    <t>Estado livre associado</t>
  </si>
  <si>
    <t>https://pt.wikipedia.org/wiki/Anguilla</t>
  </si>
  <si>
    <t>https://pt.wikipedia.org/wiki/Aruba</t>
  </si>
  <si>
    <t>Oranjestad</t>
  </si>
  <si>
    <t>https://pt.wikipedia.org/wiki/Bahamas</t>
  </si>
  <si>
    <t>Nassau</t>
  </si>
  <si>
    <t>https://pt.wikipedia.org/wiki/Antilhas_Neerlandesas</t>
  </si>
  <si>
    <t>Território australiano</t>
  </si>
  <si>
    <t>https://pt.wikipedia.org/wiki/Ilhas_Ashmore_e_Cartier</t>
  </si>
  <si>
    <t>Bridgetown</t>
  </si>
  <si>
    <t>https://pt.wikipedia.org/wiki/Barbados</t>
  </si>
  <si>
    <t>Belmopan</t>
  </si>
  <si>
    <t>Cidade de Belize</t>
  </si>
  <si>
    <t>https://pt.wikipedia.org/wiki/Belize</t>
  </si>
  <si>
    <t>https://pt.wikipedia.org/wiki/Bermudas</t>
  </si>
  <si>
    <t>Hamilton</t>
  </si>
  <si>
    <t>https://pt.wikipedia.org/wiki/Cabo_Verde</t>
  </si>
  <si>
    <t>Praia</t>
  </si>
  <si>
    <t>Vaduz</t>
  </si>
  <si>
    <t>Schaan</t>
  </si>
  <si>
    <t>https://pt.wikipedia.org/wiki/Liechtenstein</t>
  </si>
  <si>
    <t>https://pt.wikipedia.org/wiki/Luxemburgo</t>
  </si>
  <si>
    <t>Valeta</t>
  </si>
  <si>
    <t>Birkirkara</t>
  </si>
  <si>
    <t>https://pt.wikipedia.org/wiki/Malta</t>
  </si>
  <si>
    <t>Monaco Ville</t>
  </si>
  <si>
    <t>https://pt.wikipedia.org/wiki/M%C3%B3naco</t>
  </si>
  <si>
    <t>https://pt.wikipedia.org/wiki/Andorra</t>
  </si>
  <si>
    <t>https://pt.wikipedia.org/wiki/Porto_Rico</t>
  </si>
  <si>
    <t>https://pt.wikipedia.org/wiki/Ant%C3%ADgua_e_Barbuda</t>
  </si>
  <si>
    <t>https://pt.wikipedia.org/wiki/San_Marino</t>
  </si>
  <si>
    <t>Dogana</t>
  </si>
  <si>
    <t>San Juan</t>
  </si>
  <si>
    <t>The Valley</t>
  </si>
  <si>
    <t>São Tomé</t>
  </si>
  <si>
    <t>Água Grande</t>
  </si>
  <si>
    <t>https://pt.wikipedia.org/wiki/S%C3%A3o_Tom%C3%A9_e_Pr%C3%ADncipe</t>
  </si>
  <si>
    <t>Dili</t>
  </si>
  <si>
    <t>https://pt.wikipedia.org/wiki/Timor-Leste</t>
  </si>
  <si>
    <t>Roseau</t>
  </si>
  <si>
    <t>https://pt.wikipedia.org/wiki/Dominica</t>
  </si>
  <si>
    <t>Curaçao</t>
  </si>
  <si>
    <t>Willemstad</t>
  </si>
  <si>
    <t>https://pt.wikipedia.org/wiki/Cura%C3%A7ao</t>
  </si>
  <si>
    <t>país autônomo</t>
  </si>
  <si>
    <t>https://pt.wikipedia.org/wiki/Comores</t>
  </si>
  <si>
    <t>Saint George's</t>
  </si>
  <si>
    <t>https://pt.wikipedia.org/wiki/Granada_(pa%C3%ADs)</t>
  </si>
  <si>
    <t>George town</t>
  </si>
  <si>
    <t>https://pt.wikipedia.org/wiki/Ilhas_Cayman</t>
  </si>
  <si>
    <t>Moroni</t>
  </si>
  <si>
    <t>https://pt.wikipedia.org/wiki/Esc%C3%B3cia</t>
  </si>
  <si>
    <t>https://pt.wikipedia.org/wiki/Hong_Kong</t>
  </si>
  <si>
    <t>https://pt.wikipedia.org/wiki/Macau</t>
  </si>
  <si>
    <t>https://pt.wikipedia.org/wiki/Inglaterra</t>
  </si>
  <si>
    <t>https://pt.wikipedia.org/wiki/Irlanda_do_Norte</t>
  </si>
  <si>
    <t>https://pt.wikipedia.org/wiki/Kosovo</t>
  </si>
  <si>
    <t>Melanésia</t>
  </si>
  <si>
    <t>Suva</t>
  </si>
  <si>
    <t>https://pt.wikipedia.org/wiki/Fiji</t>
  </si>
  <si>
    <t>Majuro</t>
  </si>
  <si>
    <t>https://pt.wikipedia.org/wiki/Ilhas_Marshall</t>
  </si>
  <si>
    <t>Honiara</t>
  </si>
  <si>
    <t>https://pt.wikipedia.org/wiki/Ilhas_Salom%C3%A3o</t>
  </si>
  <si>
    <t>Coletividade de utramar</t>
  </si>
  <si>
    <t>https://pt.wikipedia.org/wiki/Polin%C3%A9sia_Francesa</t>
  </si>
  <si>
    <t>Polinésia</t>
  </si>
  <si>
    <t>Papeete</t>
  </si>
  <si>
    <t>Faa'a</t>
  </si>
  <si>
    <t>https://pt.wikipedia.org/wiki/Maldivas</t>
  </si>
  <si>
    <t>Malé</t>
  </si>
  <si>
    <t>Port Louis</t>
  </si>
  <si>
    <t>https://pt.wikipedia.org/wiki/Maur%C3%ADcia</t>
  </si>
  <si>
    <t>Yaren</t>
  </si>
  <si>
    <t>https://pt.wikipedia.org/wiki/Nauru</t>
  </si>
  <si>
    <t>Melekeok</t>
  </si>
  <si>
    <t>Koror</t>
  </si>
  <si>
    <t>https://pt.wikipedia.org/wiki/Palau</t>
  </si>
  <si>
    <t>Tarawa do Sul</t>
  </si>
  <si>
    <t>Tarawa</t>
  </si>
  <si>
    <t>https://pt.wikipedia.org/wiki/Kiribati</t>
  </si>
  <si>
    <t>Apia</t>
  </si>
  <si>
    <t>https://pt.wikipedia.org/wiki/Samoa</t>
  </si>
  <si>
    <t>Castries</t>
  </si>
  <si>
    <t>https://pt.wikipedia.org/wiki/Santa_L%C3%BAcia</t>
  </si>
  <si>
    <t>Brasseferre</t>
  </si>
  <si>
    <t>https://pt.wikipedia.org/wiki/S%C3%A3o_Crist%C3%B3v%C3%A3o_e_Nevis</t>
  </si>
  <si>
    <t>Caribe</t>
  </si>
  <si>
    <t>Território americano</t>
  </si>
  <si>
    <t>Martinica</t>
  </si>
  <si>
    <t>Território de ultramar</t>
  </si>
  <si>
    <t>https://pt.wikipedia.org/wiki/Martinica</t>
  </si>
  <si>
    <t>Fort de France</t>
  </si>
  <si>
    <t>https://pt.wikipedia.org/wiki/S%C3%A3o_Vicente_e_Granadinas</t>
  </si>
  <si>
    <t>Kingstown</t>
  </si>
  <si>
    <t>Victoria</t>
  </si>
  <si>
    <t>https://pt.wikipedia.org/wiki/Seicheles</t>
  </si>
  <si>
    <t>Lomé</t>
  </si>
  <si>
    <t>https://pt.wikipedia.org/wiki/Togo</t>
  </si>
  <si>
    <t>République Togolaise</t>
  </si>
  <si>
    <t>TG</t>
  </si>
  <si>
    <t>tg</t>
  </si>
  <si>
    <t>Nuku'alofa</t>
  </si>
  <si>
    <t>https://pt.wikipedia.org/wiki/Tonga</t>
  </si>
  <si>
    <t>https://pt.wikipedia.org/wiki/Trinidad_e_Tobago</t>
  </si>
  <si>
    <t>Port of Spain</t>
  </si>
  <si>
    <t>Chaguanas</t>
  </si>
  <si>
    <t>Funafuti</t>
  </si>
  <si>
    <t>Alapi</t>
  </si>
  <si>
    <t>https://pt.wikipedia.org/wiki/Tuvalu</t>
  </si>
  <si>
    <t>Port Vila</t>
  </si>
  <si>
    <t>https://pt.wikipedia.org/wiki/Vanuatu</t>
  </si>
  <si>
    <t>https://pt.wikipedia.org/wiki/Montserrat</t>
  </si>
  <si>
    <t>https://pt.wikipedia.org/wiki/Ilhas_Virgens_Brit%C3%A2nicas</t>
  </si>
  <si>
    <t>https://pt.wikipedia.org/wiki/Ilhas_Virgens_Americanas</t>
  </si>
  <si>
    <t>https://pt.wikipedia.org/wiki/Guam</t>
  </si>
  <si>
    <t>Palikir</t>
  </si>
  <si>
    <t>Kolonia</t>
  </si>
  <si>
    <t>https://pt.wikipedia.org/wiki/Estados_Federados_da_Micron%C3%A9sia</t>
  </si>
  <si>
    <t>Pocessão francesa</t>
  </si>
  <si>
    <t>https://pt.wikipedia.org/wiki/Ilha_de_Clipperton</t>
  </si>
  <si>
    <t>Ilha de Clipperton</t>
  </si>
  <si>
    <t>Ilhas do mar de coral</t>
  </si>
  <si>
    <t>https://pt.wikipedia.org/wiki/Ilhas_do_Mar_de_Coral</t>
  </si>
  <si>
    <t>https://pt.wikipedia.org/wiki/Ilhas_Feroe</t>
  </si>
  <si>
    <t>Tórshavn</t>
  </si>
  <si>
    <t>https://pt.wikipedia.org/wiki/Ge%C3%B3rgia_do_Sul</t>
  </si>
  <si>
    <t>Dependência da Coroa britânica</t>
  </si>
  <si>
    <t>https://pt.wikipedia.org/wiki/Guernsey</t>
  </si>
  <si>
    <t>Saint Peter Port</t>
  </si>
  <si>
    <t>Saint Heller</t>
  </si>
  <si>
    <t>https://pt.wikipedia.org/wiki/Jersey</t>
  </si>
  <si>
    <t>https://pt.wikipedia.org/wiki/Santa_Helena_(ilha)</t>
  </si>
  <si>
    <t>https://pt.wikipedia.org/wiki/Ilha_Norfolk</t>
  </si>
  <si>
    <t>Noumea</t>
  </si>
  <si>
    <t>Território dependente</t>
  </si>
  <si>
    <t>https://pt.wikipedia.org/wiki/Nova_Caled%C3%B3nia</t>
  </si>
  <si>
    <t>Nakunonu</t>
  </si>
  <si>
    <t>https://pt.wikipedia.org/wiki/Tokelau</t>
  </si>
  <si>
    <t>território neo zelandês</t>
  </si>
  <si>
    <t>Mamoudzou</t>
  </si>
  <si>
    <t>https://pt.wikipedia.org/wiki/Mayotte</t>
  </si>
  <si>
    <t>Saipan</t>
  </si>
  <si>
    <t>https://pt.wikipedia.org/wiki/Marianas_Setentrionais</t>
  </si>
  <si>
    <t>Pago pago</t>
  </si>
  <si>
    <t>https://pt.wikipedia.org/wiki/Samoa_Americana</t>
  </si>
  <si>
    <t>Território não incorporado</t>
  </si>
  <si>
    <t>Mata Utu</t>
  </si>
  <si>
    <t>https://pt.wikipedia.org/wiki/Wallis_e_Futuna</t>
  </si>
  <si>
    <t>Saint Pierre</t>
  </si>
  <si>
    <t>https://pt.wikipedia.org/wiki/Saint-Pierre_e_Miquelon</t>
  </si>
  <si>
    <t>Douglas</t>
  </si>
  <si>
    <t>https://pt.wikipedia.org/wiki/Ilha_de_Man</t>
  </si>
  <si>
    <t>Ilha de Man</t>
  </si>
  <si>
    <t>https://pt.wikipedia.org/wiki/Ilha_de_Navassa</t>
  </si>
  <si>
    <t>Território livre associado</t>
  </si>
  <si>
    <t>https://pt.wikipedia.org/wiki/Ilhas_Cook</t>
  </si>
  <si>
    <t>Avarua</t>
  </si>
  <si>
    <t>Pocessão norueguesa</t>
  </si>
  <si>
    <t>https://pt.wikipedia.org/wiki/Ilha_Bouvet</t>
  </si>
  <si>
    <t>The Settlement</t>
  </si>
  <si>
    <t>https://pt.wikipedia.org/wiki/Ilha_Christmas</t>
  </si>
  <si>
    <t>Território externo</t>
  </si>
  <si>
    <t>https://pt.wikipedia.org/wiki/Ilhas_Cocos_(Keeling)</t>
  </si>
  <si>
    <t>https://pt.wikipedia.org/wiki/Ilhas_Paracel</t>
  </si>
  <si>
    <t>Ilhas Paracel</t>
  </si>
  <si>
    <t>Território chinês</t>
  </si>
  <si>
    <t>https://pt.wikipedia.org/wiki/Niue</t>
  </si>
  <si>
    <t>Açores</t>
  </si>
  <si>
    <t>Ponta Delgada</t>
  </si>
  <si>
    <t>Portugual</t>
  </si>
  <si>
    <t>https://pt.wikipedia.org/wiki/A%C3%A7ores</t>
  </si>
  <si>
    <t>Madeira</t>
  </si>
  <si>
    <t>Funchal</t>
  </si>
  <si>
    <t>Região autônoma</t>
  </si>
  <si>
    <t>https://pt.wikipedia.org/wiki/Regi%C3%A3o_Aut%C3%B3noma_da_Madeira</t>
  </si>
  <si>
    <t>https://pt.wikipedia.org/wiki/Ilha_Heard_e_Ilhas_McDonald</t>
  </si>
  <si>
    <t>https://pt.wikipedia.org/wiki/Ilhas_Spratly</t>
  </si>
  <si>
    <t>Região da Noruega</t>
  </si>
  <si>
    <t>https://pt.wikipedia.org/wiki/Jan_Mayen</t>
  </si>
  <si>
    <t>Ilhas Pitcairn</t>
  </si>
  <si>
    <t>https://pt.wikipedia.org/wiki/Ilhas_Pitcairn</t>
  </si>
  <si>
    <t>https://pt.wikipedia.org/wiki/Territ%C3%B3rio_Brit%C3%A2nico_do_Oceano_%C3%8Dndico</t>
  </si>
  <si>
    <t>https://pt.wikipedia.org/wiki/Terras_Austrais_e_Ant%C3%A1rticas_Francesas</t>
  </si>
  <si>
    <t>https://en.wikipedia.org/wiki/Wake_Island</t>
  </si>
  <si>
    <t>Canárias</t>
  </si>
  <si>
    <t>Tenerife</t>
  </si>
  <si>
    <t>https://pt.wikipedia.org/wiki/Can%C3%A1rias</t>
  </si>
  <si>
    <t>Guadalupe</t>
  </si>
  <si>
    <t>Basse Terre</t>
  </si>
  <si>
    <t>Pointe a Pitre</t>
  </si>
  <si>
    <t>https://pt.wikipedia.org/wiki/Guadalupe</t>
  </si>
  <si>
    <t>Saint John's</t>
  </si>
  <si>
    <t>Maurício</t>
  </si>
  <si>
    <t>Emirados Árabes Unidos</t>
  </si>
  <si>
    <t>Mônaco</t>
  </si>
  <si>
    <t>Ilhas Cocos</t>
  </si>
  <si>
    <t>Nova Caledônia</t>
  </si>
  <si>
    <t>Guam</t>
  </si>
  <si>
    <t>Insular?</t>
  </si>
  <si>
    <t>s</t>
  </si>
  <si>
    <t>Ilha Jan Mayen</t>
  </si>
  <si>
    <t>Uzbequistão</t>
  </si>
  <si>
    <t>Quiribati</t>
  </si>
  <si>
    <t>Transcontinental?</t>
  </si>
  <si>
    <t>Prêmios Nobel</t>
  </si>
  <si>
    <t>Medalhas olímpicas</t>
  </si>
  <si>
    <t>União Europeia</t>
  </si>
  <si>
    <t>Patrimônios da Unesco</t>
  </si>
  <si>
    <t>Ilhas Ashmore e Cartier</t>
  </si>
  <si>
    <t>Liechtenstein</t>
  </si>
  <si>
    <t>Ilha Wake</t>
  </si>
  <si>
    <t>1000 lugares</t>
  </si>
  <si>
    <t>Hagåtña</t>
  </si>
  <si>
    <t>Olonkinbyen</t>
  </si>
  <si>
    <t>Jamestown</t>
  </si>
  <si>
    <t>Brades</t>
  </si>
  <si>
    <t>Charlotte Amalie</t>
  </si>
  <si>
    <t>Road town</t>
  </si>
  <si>
    <t>Road Town</t>
  </si>
  <si>
    <t>Cockburn town</t>
  </si>
  <si>
    <t>Alofi</t>
  </si>
  <si>
    <t>Diego Garcia</t>
  </si>
  <si>
    <t>Antártida</t>
  </si>
  <si>
    <t>Nenhum</t>
  </si>
  <si>
    <t>https://pt.wikipedia.org/wiki/Ant%C3%A1rtida</t>
  </si>
  <si>
    <t>Antarctica</t>
  </si>
  <si>
    <t>United States</t>
  </si>
  <si>
    <t>Anguilla</t>
  </si>
  <si>
    <t>Antigua and Barbuda</t>
  </si>
  <si>
    <t>Bermuda</t>
  </si>
  <si>
    <t>British Virgin Islands</t>
  </si>
  <si>
    <t>Cape Verde</t>
  </si>
  <si>
    <t>Cayman Islands</t>
  </si>
  <si>
    <t>Comoros</t>
  </si>
  <si>
    <t>Cook Islands</t>
  </si>
  <si>
    <t>Djibouti</t>
  </si>
  <si>
    <t>Dominica</t>
  </si>
  <si>
    <t>French Polynesia</t>
  </si>
  <si>
    <t>Grenada</t>
  </si>
  <si>
    <t>Kiribati</t>
  </si>
  <si>
    <t>Libya</t>
  </si>
  <si>
    <t>Luxembourg</t>
  </si>
  <si>
    <t>Maldives</t>
  </si>
  <si>
    <t>Marshall Islands</t>
  </si>
  <si>
    <t>Mauritius</t>
  </si>
  <si>
    <t>Monaco</t>
  </si>
  <si>
    <t>Montserrat</t>
  </si>
  <si>
    <t>New Caledonia</t>
  </si>
  <si>
    <t>Paraguay</t>
  </si>
  <si>
    <t>Puerto Rico</t>
  </si>
  <si>
    <t>Saint Kitts and Nevis</t>
  </si>
  <si>
    <t>Saint Lucia</t>
  </si>
  <si>
    <t>Saint Vincent and the Grenadines</t>
  </si>
  <si>
    <t>San Marino</t>
  </si>
  <si>
    <t>São Tomé and Príncipe</t>
  </si>
  <si>
    <t>Seychelles</t>
  </si>
  <si>
    <t>Solomon Islands</t>
  </si>
  <si>
    <t>Timor-Leste</t>
  </si>
  <si>
    <t>Trinidad and Tobago</t>
  </si>
  <si>
    <t>Turks and Caicos Islands</t>
  </si>
  <si>
    <t>Canary Islands</t>
  </si>
  <si>
    <t>Azores</t>
  </si>
  <si>
    <t>Antilhas Holandesas</t>
  </si>
  <si>
    <t>Netherlands Antilles</t>
  </si>
  <si>
    <t>País/território</t>
  </si>
  <si>
    <t>Faroe Islands</t>
  </si>
  <si>
    <t>South Georgia</t>
  </si>
  <si>
    <t>Guadeloupe</t>
  </si>
  <si>
    <t>Bouvet Island</t>
  </si>
  <si>
    <t>Clipperton Island</t>
  </si>
  <si>
    <t>Isle of Man</t>
  </si>
  <si>
    <t>Christmas Island</t>
  </si>
  <si>
    <t>Palestine</t>
  </si>
  <si>
    <t>Jan Mayen</t>
  </si>
  <si>
    <t>Navassa Island</t>
  </si>
  <si>
    <t>Ilha de Navassa</t>
  </si>
  <si>
    <t>Norfolk Island</t>
  </si>
  <si>
    <t>Wake Island</t>
  </si>
  <si>
    <t>Ashmore and Cartier Islands</t>
  </si>
  <si>
    <t>Cocos (Keeling) Islands</t>
  </si>
  <si>
    <t>Coral Sea Islands</t>
  </si>
  <si>
    <t>Falkland Islands</t>
  </si>
  <si>
    <t>Heard Island and McDonald Islands</t>
  </si>
  <si>
    <t>Paracel Islands</t>
  </si>
  <si>
    <t>Pitcairn Islands</t>
  </si>
  <si>
    <t>Spratly Islands</t>
  </si>
  <si>
    <t>United States Virgin Islands</t>
  </si>
  <si>
    <t>Ilha da Madeira</t>
  </si>
  <si>
    <t>Northern Mariana Islands</t>
  </si>
  <si>
    <t>Martinique</t>
  </si>
  <si>
    <t>Micronesia</t>
  </si>
  <si>
    <t>Western Sahara</t>
  </si>
  <si>
    <t>American Samoa</t>
  </si>
  <si>
    <t>Saint Helena</t>
  </si>
  <si>
    <t>Saint Pierre and Miquelon</t>
  </si>
  <si>
    <t>British Indian Ocean Territory</t>
  </si>
  <si>
    <t>French Southern and Antarctic Lands</t>
  </si>
  <si>
    <t>Wallis and Futuna</t>
  </si>
  <si>
    <t>https://en.wikipedia.org/wiki/List_of_countries_by_GDP_(nominal)</t>
  </si>
  <si>
    <t>Fontes:</t>
  </si>
  <si>
    <t>https://en.wikipedia.org/wiki/List_of_countries_by_GDP_(PPP)</t>
  </si>
  <si>
    <t>https://en.wikipedia.org/wiki/List_of_countries_and_dependencies_by_population</t>
  </si>
  <si>
    <t>PIB PPC</t>
  </si>
  <si>
    <t>PIB nominal</t>
  </si>
  <si>
    <t>Área em Km2</t>
  </si>
  <si>
    <t>Densidade</t>
  </si>
  <si>
    <t>PIB PPC per capita</t>
  </si>
  <si>
    <t>Pequeno país?</t>
  </si>
  <si>
    <t>Total</t>
  </si>
  <si>
    <t>Holanda (Países baixos)</t>
  </si>
  <si>
    <t>sa</t>
  </si>
  <si>
    <t>PIB nominal per capita</t>
  </si>
  <si>
    <t>Rótulos de Linha</t>
  </si>
  <si>
    <t>Soma de População</t>
  </si>
  <si>
    <t>Total Geral</t>
  </si>
  <si>
    <t>África Total</t>
  </si>
  <si>
    <t>América Total</t>
  </si>
  <si>
    <t>Ásia Total</t>
  </si>
  <si>
    <t>Europa Total</t>
  </si>
  <si>
    <t>Oceania Total</t>
  </si>
  <si>
    <t>Soma de Área em Km2</t>
  </si>
  <si>
    <t>Soma de PIB PPC</t>
  </si>
  <si>
    <t>Soma de Prêmios Nobel</t>
  </si>
  <si>
    <t>Soma de Medalhas olímpicas</t>
  </si>
  <si>
    <t>Soma de Patrimônios da Unesco</t>
  </si>
  <si>
    <t>Selecione o país:</t>
  </si>
  <si>
    <t>Área:</t>
  </si>
  <si>
    <t>População:</t>
  </si>
  <si>
    <t>PIB per capita:</t>
  </si>
  <si>
    <t>Km2</t>
  </si>
  <si>
    <t>habitantes</t>
  </si>
  <si>
    <t>Hab/Km2</t>
  </si>
  <si>
    <t>milhões de US$ (PPC)</t>
  </si>
  <si>
    <t>US$/habitante (PPC)</t>
  </si>
  <si>
    <t>Densidade:</t>
  </si>
  <si>
    <t>PIB:</t>
  </si>
  <si>
    <t>Posição</t>
  </si>
  <si>
    <t>Escala IDH</t>
  </si>
  <si>
    <t>Muito alto</t>
  </si>
  <si>
    <t>De</t>
  </si>
  <si>
    <t>Até</t>
  </si>
  <si>
    <t>Alto</t>
  </si>
  <si>
    <t>Médio</t>
  </si>
  <si>
    <t>Baixo</t>
  </si>
  <si>
    <t>Escala GINI</t>
  </si>
  <si>
    <t>Faixa</t>
  </si>
  <si>
    <t>Muito bom</t>
  </si>
  <si>
    <t>Bom</t>
  </si>
  <si>
    <t>Ruim</t>
  </si>
  <si>
    <t>Regular</t>
  </si>
  <si>
    <t>Território internacional</t>
  </si>
  <si>
    <t>Filiação dos países</t>
  </si>
  <si>
    <t>País</t>
  </si>
  <si>
    <t>COI</t>
  </si>
  <si>
    <t>FIFA</t>
  </si>
  <si>
    <t>ONU</t>
  </si>
  <si>
    <t>Irlanda do Norte</t>
  </si>
  <si>
    <t>Membro da FIFA</t>
  </si>
  <si>
    <t>Membro do COI</t>
  </si>
  <si>
    <t>Membro da ONU</t>
  </si>
  <si>
    <t xml:space="preserve">https://en.wikipedia.org/wiki/List_of_countries_by_Human_Development_Index </t>
  </si>
  <si>
    <t xml:space="preserve">https://en.wikipedia.org/wiki/List_of_countries_by_income_equality </t>
  </si>
  <si>
    <t>Filiações</t>
  </si>
  <si>
    <t>Zona do euro</t>
  </si>
  <si>
    <t>Versão 1.1 07-04-17</t>
  </si>
  <si>
    <t>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</si>
</sst>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"/>
    <numFmt numFmtId="166" formatCode="_-* #,##0.00_-;\-* #,##0.00_-;_-* &quot;-&quot;??_-;_-@"/>
    <numFmt numFmtId="167" formatCode="_-* #,##0_-;\-* #,##0_-;_-* &quot;-&quot;??_-;_-@_-"/>
    <numFmt numFmtId="168" formatCode="0.0"/>
  </numFmts>
  <fonts count="18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EFEFEF"/>
      <name val="Calibri"/>
    </font>
    <font>
      <u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9"/>
      <color rgb="FF252525"/>
      <name val="Arial"/>
      <family val="2"/>
    </font>
    <font>
      <b/>
      <sz val="11"/>
      <color rgb="FF000000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0"/>
      <name val="Calibri"/>
    </font>
    <font>
      <b/>
      <sz val="16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  <font>
      <sz val="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0" fillId="0" borderId="0" xfId="0" applyFont="1"/>
    <xf numFmtId="165" fontId="0" fillId="0" borderId="0" xfId="0" applyNumberFormat="1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165" fontId="0" fillId="0" borderId="0" xfId="0" applyNumberFormat="1" applyFont="1" applyAlignme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6" fontId="0" fillId="0" borderId="0" xfId="0" applyNumberFormat="1" applyFont="1"/>
    <xf numFmtId="167" fontId="0" fillId="0" borderId="0" xfId="1" applyNumberFormat="1" applyFont="1" applyAlignment="1"/>
    <xf numFmtId="0" fontId="7" fillId="0" borderId="0" xfId="0" applyFont="1" applyAlignment="1"/>
    <xf numFmtId="0" fontId="0" fillId="0" borderId="0" xfId="0"/>
    <xf numFmtId="167" fontId="4" fillId="0" borderId="0" xfId="1" applyNumberFormat="1" applyFont="1" applyAlignment="1"/>
    <xf numFmtId="167" fontId="0" fillId="0" borderId="0" xfId="1" applyNumberFormat="1" applyFont="1"/>
    <xf numFmtId="167" fontId="4" fillId="0" borderId="0" xfId="1" applyNumberFormat="1" applyFont="1"/>
    <xf numFmtId="0" fontId="8" fillId="0" borderId="0" xfId="0" applyFont="1" applyAlignment="1"/>
    <xf numFmtId="166" fontId="1" fillId="2" borderId="0" xfId="0" applyNumberFormat="1" applyFont="1" applyFill="1" applyBorder="1" applyAlignment="1">
      <alignment horizontal="left"/>
    </xf>
    <xf numFmtId="166" fontId="0" fillId="0" borderId="0" xfId="0" applyNumberFormat="1" applyFont="1" applyAlignment="1">
      <alignment horizontal="center"/>
    </xf>
    <xf numFmtId="166" fontId="0" fillId="0" borderId="0" xfId="0" applyNumberFormat="1" applyFont="1" applyAlignment="1"/>
    <xf numFmtId="165" fontId="0" fillId="0" borderId="0" xfId="0" applyNumberFormat="1" applyFont="1" applyAlignment="1">
      <alignment horizontal="left"/>
    </xf>
    <xf numFmtId="168" fontId="0" fillId="0" borderId="0" xfId="0" applyNumberFormat="1" applyFont="1"/>
    <xf numFmtId="0" fontId="11" fillId="0" borderId="0" xfId="2" applyAlignment="1"/>
    <xf numFmtId="0" fontId="4" fillId="0" borderId="0" xfId="0" applyFont="1" applyAlignment="1">
      <alignment horizontal="right"/>
    </xf>
    <xf numFmtId="167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67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Alignment="1">
      <alignment horizontal="center"/>
    </xf>
    <xf numFmtId="0" fontId="15" fillId="0" borderId="3" xfId="0" applyFont="1" applyBorder="1"/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6" borderId="6" xfId="0" applyFont="1" applyFill="1" applyBorder="1"/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2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7" fontId="1" fillId="2" borderId="0" xfId="1" applyNumberFormat="1" applyFont="1" applyFill="1" applyBorder="1" applyAlignment="1">
      <alignment horizontal="left"/>
    </xf>
    <xf numFmtId="167" fontId="5" fillId="2" borderId="0" xfId="1" applyNumberFormat="1" applyFont="1" applyFill="1" applyBorder="1" applyAlignment="1">
      <alignment horizontal="left"/>
    </xf>
    <xf numFmtId="165" fontId="1" fillId="2" borderId="0" xfId="0" applyNumberFormat="1" applyFont="1" applyFill="1" applyBorder="1" applyAlignment="1">
      <alignment horizontal="left"/>
    </xf>
    <xf numFmtId="0" fontId="17" fillId="0" borderId="0" xfId="0" applyFont="1" applyAlignment="1"/>
    <xf numFmtId="0" fontId="0" fillId="4" borderId="2" xfId="0" applyFont="1" applyFill="1" applyBorder="1" applyAlignment="1" applyProtection="1">
      <alignment horizontal="center"/>
      <protection locked="0"/>
    </xf>
    <xf numFmtId="0" fontId="0" fillId="3" borderId="0" xfId="0" applyFont="1" applyFill="1" applyAlignment="1" applyProtection="1">
      <protection hidden="1"/>
    </xf>
    <xf numFmtId="0" fontId="0" fillId="3" borderId="0" xfId="0" applyFont="1" applyFill="1" applyAlignment="1" applyProtection="1">
      <alignment horizontal="center"/>
      <protection hidden="1"/>
    </xf>
    <xf numFmtId="0" fontId="0" fillId="0" borderId="0" xfId="0" applyFont="1" applyAlignment="1" applyProtection="1">
      <protection hidden="1"/>
    </xf>
    <xf numFmtId="0" fontId="0" fillId="3" borderId="0" xfId="0" applyFont="1" applyFill="1" applyAlignment="1" applyProtection="1">
      <alignment horizontal="right"/>
      <protection hidden="1"/>
    </xf>
    <xf numFmtId="0" fontId="12" fillId="3" borderId="0" xfId="0" applyFont="1" applyFill="1" applyAlignment="1" applyProtection="1">
      <protection hidden="1"/>
    </xf>
    <xf numFmtId="0" fontId="4" fillId="0" borderId="0" xfId="0" applyFont="1" applyAlignment="1" applyProtection="1">
      <protection hidden="1"/>
    </xf>
    <xf numFmtId="0" fontId="13" fillId="5" borderId="0" xfId="0" applyFont="1" applyFill="1" applyAlignment="1" applyProtection="1">
      <alignment horizontal="center"/>
      <protection hidden="1"/>
    </xf>
    <xf numFmtId="0" fontId="13" fillId="5" borderId="0" xfId="0" applyFont="1" applyFill="1" applyAlignment="1" applyProtection="1">
      <protection hidden="1"/>
    </xf>
    <xf numFmtId="0" fontId="8" fillId="3" borderId="0" xfId="0" applyFont="1" applyFill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Alignment="1" applyProtection="1">
      <alignment horizontal="center"/>
      <protection hidden="1"/>
    </xf>
    <xf numFmtId="0" fontId="4" fillId="3" borderId="1" xfId="0" applyFont="1" applyFill="1" applyBorder="1" applyAlignment="1" applyProtection="1">
      <alignment horizontal="right"/>
      <protection hidden="1"/>
    </xf>
    <xf numFmtId="167" fontId="8" fillId="3" borderId="1" xfId="1" applyNumberFormat="1" applyFont="1" applyFill="1" applyBorder="1" applyAlignment="1" applyProtection="1">
      <alignment horizontal="left"/>
      <protection hidden="1"/>
    </xf>
    <xf numFmtId="0" fontId="4" fillId="3" borderId="1" xfId="0" applyFont="1" applyFill="1" applyBorder="1" applyAlignment="1" applyProtection="1">
      <protection hidden="1"/>
    </xf>
    <xf numFmtId="0" fontId="0" fillId="3" borderId="1" xfId="0" applyFont="1" applyFill="1" applyBorder="1" applyAlignment="1" applyProtection="1">
      <alignment horizontal="center"/>
      <protection hidden="1"/>
    </xf>
    <xf numFmtId="167" fontId="8" fillId="3" borderId="1" xfId="1" applyNumberFormat="1" applyFont="1" applyFill="1" applyBorder="1" applyAlignment="1" applyProtection="1">
      <alignment horizontal="center"/>
      <protection hidden="1"/>
    </xf>
    <xf numFmtId="2" fontId="8" fillId="3" borderId="1" xfId="0" applyNumberFormat="1" applyFont="1" applyFill="1" applyBorder="1" applyAlignment="1" applyProtection="1">
      <alignment horizontal="right"/>
      <protection hidden="1"/>
    </xf>
    <xf numFmtId="0" fontId="8" fillId="3" borderId="1" xfId="0" applyFont="1" applyFill="1" applyBorder="1" applyAlignment="1" applyProtection="1">
      <protection hidden="1"/>
    </xf>
    <xf numFmtId="0" fontId="4" fillId="3" borderId="1" xfId="0" applyFont="1" applyFill="1" applyBorder="1" applyAlignment="1" applyProtection="1">
      <alignment horizontal="left"/>
      <protection hidden="1"/>
    </xf>
    <xf numFmtId="0" fontId="0" fillId="0" borderId="0" xfId="0" applyFont="1" applyAlignment="1" applyProtection="1">
      <alignment horizontal="left"/>
      <protection hidden="1"/>
    </xf>
    <xf numFmtId="0" fontId="0" fillId="3" borderId="1" xfId="0" applyFont="1" applyFill="1" applyBorder="1" applyAlignment="1" applyProtection="1">
      <protection hidden="1"/>
    </xf>
    <xf numFmtId="0" fontId="0" fillId="0" borderId="0" xfId="0" applyFont="1" applyAlignment="1" applyProtection="1">
      <alignment horizontal="center"/>
      <protection hidden="1"/>
    </xf>
  </cellXfs>
  <cellStyles count="3">
    <cellStyle name="Hiperlink" xfId="2" builtinId="8"/>
    <cellStyle name="Normal" xfId="0" builtinId="0"/>
    <cellStyle name="Vírgula" xfId="1" builtinId="3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_-;\-* #,##0_-;_-* &quot;-&quot;??_-;_-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_-;\-* #,##0_-;_-* &quot;-&quot;??_-;_-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_-;\-* #,##0_-;_-* &quot;-&quot;??_-;_-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169" formatCode="_-* #,##0.0_-;\-* #,##0.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169" formatCode="_-* #,##0.0_-;\-* #,##0.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_-;\-* #,##0_-;_-* &quot;-&quot;??_-;_-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_-;\-* #,##0_-;_-* &quot;-&quot;??_-;_-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-* #,##0.00_-;\-* #,##0.0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EFEFEF"/>
        <name val="Calibri"/>
        <scheme val="none"/>
      </font>
      <fill>
        <patternFill patternType="solid">
          <fgColor rgb="FF1F497D"/>
          <bgColor rgb="FF1F497D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[world_country.xlsx]População!Tabela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População!$B$3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C-4D83-8AC6-4A8FC42379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C-4D83-8AC6-4A8FC42379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5C-4D83-8AC6-4A8FC42379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5C-4D83-8AC6-4A8FC42379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5C-4D83-8AC6-4A8FC42379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5C-4D83-8AC6-4A8FC42379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5C-4D83-8AC6-4A8FC42379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5C-4D83-8AC6-4A8FC42379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05C-4D83-8AC6-4A8FC42379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05C-4D83-8AC6-4A8FC42379A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05C-4D83-8AC6-4A8FC42379A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05C-4D83-8AC6-4A8FC42379A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05C-4D83-8AC6-4A8FC42379A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05C-4D83-8AC6-4A8FC42379A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05C-4D83-8AC6-4A8FC42379A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05C-4D83-8AC6-4A8FC42379A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05C-4D83-8AC6-4A8FC42379A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05C-4D83-8AC6-4A8FC42379A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05C-4D83-8AC6-4A8FC42379A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05C-4D83-8AC6-4A8FC42379A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05C-4D83-8AC6-4A8FC42379A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05C-4D83-8AC6-4A8FC42379A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05C-4D83-8AC6-4A8FC42379A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05C-4D83-8AC6-4A8FC42379A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2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População!$A$4:$A$38</c:f>
              <c:multiLvlStrCache>
                <c:ptCount val="24"/>
                <c:lvl>
                  <c:pt idx="0">
                    <c:v>Ásia meridional</c:v>
                  </c:pt>
                  <c:pt idx="1">
                    <c:v>Ásia oriental</c:v>
                  </c:pt>
                  <c:pt idx="2">
                    <c:v>Sudeste asiático</c:v>
                  </c:pt>
                  <c:pt idx="3">
                    <c:v>Oriente médio</c:v>
                  </c:pt>
                  <c:pt idx="4">
                    <c:v>Ásia central</c:v>
                  </c:pt>
                  <c:pt idx="5">
                    <c:v>África ocidental</c:v>
                  </c:pt>
                  <c:pt idx="6">
                    <c:v>África oriental</c:v>
                  </c:pt>
                  <c:pt idx="7">
                    <c:v>Norte da África</c:v>
                  </c:pt>
                  <c:pt idx="8">
                    <c:v>África austral</c:v>
                  </c:pt>
                  <c:pt idx="9">
                    <c:v>África central</c:v>
                  </c:pt>
                  <c:pt idx="10">
                    <c:v>América do Norte</c:v>
                  </c:pt>
                  <c:pt idx="11">
                    <c:v>América do sul</c:v>
                  </c:pt>
                  <c:pt idx="12">
                    <c:v>América Central</c:v>
                  </c:pt>
                  <c:pt idx="13">
                    <c:v>Caribe</c:v>
                  </c:pt>
                  <c:pt idx="14">
                    <c:v>Leste europeu</c:v>
                  </c:pt>
                  <c:pt idx="15">
                    <c:v>Europa Setentrional</c:v>
                  </c:pt>
                  <c:pt idx="16">
                    <c:v>Europa central</c:v>
                  </c:pt>
                  <c:pt idx="17">
                    <c:v>Europa meridional</c:v>
                  </c:pt>
                  <c:pt idx="18">
                    <c:v>Europa ocidental</c:v>
                  </c:pt>
                  <c:pt idx="19">
                    <c:v>Australásia</c:v>
                  </c:pt>
                  <c:pt idx="20">
                    <c:v>Melanésia</c:v>
                  </c:pt>
                  <c:pt idx="21">
                    <c:v>Polinésia</c:v>
                  </c:pt>
                  <c:pt idx="22">
                    <c:v>Micronésia</c:v>
                  </c:pt>
                </c:lvl>
                <c:lvl>
                  <c:pt idx="0">
                    <c:v>Ásia</c:v>
                  </c:pt>
                  <c:pt idx="5">
                    <c:v>África</c:v>
                  </c:pt>
                  <c:pt idx="10">
                    <c:v>América</c:v>
                  </c:pt>
                  <c:pt idx="14">
                    <c:v>Europa</c:v>
                  </c:pt>
                  <c:pt idx="19">
                    <c:v>Oceania</c:v>
                  </c:pt>
                  <c:pt idx="23">
                    <c:v>Antártida</c:v>
                  </c:pt>
                </c:lvl>
              </c:multiLvlStrCache>
            </c:multiLvlStrRef>
          </c:cat>
          <c:val>
            <c:numRef>
              <c:f>População!$B$4:$B$38</c:f>
              <c:numCache>
                <c:formatCode>_-* #\ ##0_-;\-* #\ ##0_-;_-* "-"??_-;_-@_-</c:formatCode>
                <c:ptCount val="24"/>
                <c:pt idx="0">
                  <c:v>1750410242</c:v>
                </c:pt>
                <c:pt idx="1">
                  <c:v>1619259532</c:v>
                </c:pt>
                <c:pt idx="2">
                  <c:v>640829086</c:v>
                </c:pt>
                <c:pt idx="3">
                  <c:v>328628921</c:v>
                </c:pt>
                <c:pt idx="4">
                  <c:v>69489820</c:v>
                </c:pt>
                <c:pt idx="5">
                  <c:v>361077700</c:v>
                </c:pt>
                <c:pt idx="6">
                  <c:v>260615277</c:v>
                </c:pt>
                <c:pt idx="7">
                  <c:v>240658565</c:v>
                </c:pt>
                <c:pt idx="8">
                  <c:v>185165998</c:v>
                </c:pt>
                <c:pt idx="9">
                  <c:v>154428258</c:v>
                </c:pt>
                <c:pt idx="10">
                  <c:v>483486072</c:v>
                </c:pt>
                <c:pt idx="11">
                  <c:v>420780642</c:v>
                </c:pt>
                <c:pt idx="12">
                  <c:v>46765586</c:v>
                </c:pt>
                <c:pt idx="13">
                  <c:v>41450148</c:v>
                </c:pt>
                <c:pt idx="14">
                  <c:v>245923831</c:v>
                </c:pt>
                <c:pt idx="15">
                  <c:v>168253270</c:v>
                </c:pt>
                <c:pt idx="16">
                  <c:v>155818405</c:v>
                </c:pt>
                <c:pt idx="17">
                  <c:v>154267061</c:v>
                </c:pt>
                <c:pt idx="18">
                  <c:v>104456720</c:v>
                </c:pt>
                <c:pt idx="19">
                  <c:v>37322884</c:v>
                </c:pt>
                <c:pt idx="20">
                  <c:v>2057725</c:v>
                </c:pt>
                <c:pt idx="21">
                  <c:v>670479</c:v>
                </c:pt>
                <c:pt idx="22">
                  <c:v>540254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F-4462-8227-36852EB5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[world_country.xlsx]Área!Tabela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Área!$B$3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Área!$A$4:$A$38</c:f>
              <c:multiLvlStrCache>
                <c:ptCount val="24"/>
                <c:lvl>
                  <c:pt idx="0">
                    <c:v>América do Norte</c:v>
                  </c:pt>
                  <c:pt idx="1">
                    <c:v>América do sul</c:v>
                  </c:pt>
                  <c:pt idx="2">
                    <c:v>América Central</c:v>
                  </c:pt>
                  <c:pt idx="3">
                    <c:v>Caribe</c:v>
                  </c:pt>
                  <c:pt idx="4">
                    <c:v>Ásia oriental</c:v>
                  </c:pt>
                  <c:pt idx="5">
                    <c:v>Oriente médio</c:v>
                  </c:pt>
                  <c:pt idx="6">
                    <c:v>Ásia meridional</c:v>
                  </c:pt>
                  <c:pt idx="7">
                    <c:v>Sudeste asiático</c:v>
                  </c:pt>
                  <c:pt idx="8">
                    <c:v>Ásia central</c:v>
                  </c:pt>
                  <c:pt idx="9">
                    <c:v>Norte da África</c:v>
                  </c:pt>
                  <c:pt idx="10">
                    <c:v>África austral</c:v>
                  </c:pt>
                  <c:pt idx="11">
                    <c:v>África ocidental</c:v>
                  </c:pt>
                  <c:pt idx="12">
                    <c:v>África central</c:v>
                  </c:pt>
                  <c:pt idx="13">
                    <c:v>África oriental</c:v>
                  </c:pt>
                  <c:pt idx="14">
                    <c:v>Leste europeu</c:v>
                  </c:pt>
                  <c:pt idx="15">
                    <c:v>Europa Setentrional</c:v>
                  </c:pt>
                  <c:pt idx="16">
                    <c:v>Europa meridional</c:v>
                  </c:pt>
                  <c:pt idx="17">
                    <c:v>Europa central</c:v>
                  </c:pt>
                  <c:pt idx="18">
                    <c:v>Europa ocidental</c:v>
                  </c:pt>
                  <c:pt idx="20">
                    <c:v>Australásia</c:v>
                  </c:pt>
                  <c:pt idx="21">
                    <c:v>Melanésia</c:v>
                  </c:pt>
                  <c:pt idx="22">
                    <c:v>Polinésia</c:v>
                  </c:pt>
                  <c:pt idx="23">
                    <c:v>Micronésia</c:v>
                  </c:pt>
                </c:lvl>
                <c:lvl>
                  <c:pt idx="0">
                    <c:v>América</c:v>
                  </c:pt>
                  <c:pt idx="4">
                    <c:v>Ásia</c:v>
                  </c:pt>
                  <c:pt idx="9">
                    <c:v>África</c:v>
                  </c:pt>
                  <c:pt idx="14">
                    <c:v>Europa</c:v>
                  </c:pt>
                  <c:pt idx="19">
                    <c:v>Antártida</c:v>
                  </c:pt>
                  <c:pt idx="20">
                    <c:v>Oceania</c:v>
                  </c:pt>
                </c:lvl>
              </c:multiLvlStrCache>
            </c:multiLvlStrRef>
          </c:cat>
          <c:val>
            <c:numRef>
              <c:f>Área!$B$4:$B$38</c:f>
              <c:numCache>
                <c:formatCode>_-* #\ ##0_-;\-* #\ ##0_-;_-* "-"??_-;_-@_-</c:formatCode>
                <c:ptCount val="24"/>
                <c:pt idx="0">
                  <c:v>23480374</c:v>
                </c:pt>
                <c:pt idx="1">
                  <c:v>17808709</c:v>
                </c:pt>
                <c:pt idx="2">
                  <c:v>521494</c:v>
                </c:pt>
                <c:pt idx="3">
                  <c:v>235103</c:v>
                </c:pt>
                <c:pt idx="4">
                  <c:v>11796386</c:v>
                </c:pt>
                <c:pt idx="5">
                  <c:v>6281509</c:v>
                </c:pt>
                <c:pt idx="6">
                  <c:v>5216600</c:v>
                </c:pt>
                <c:pt idx="7">
                  <c:v>4496134</c:v>
                </c:pt>
                <c:pt idx="8">
                  <c:v>4006861</c:v>
                </c:pt>
                <c:pt idx="9">
                  <c:v>8567588</c:v>
                </c:pt>
                <c:pt idx="10">
                  <c:v>6546291</c:v>
                </c:pt>
                <c:pt idx="11">
                  <c:v>6144738</c:v>
                </c:pt>
                <c:pt idx="12">
                  <c:v>5419172</c:v>
                </c:pt>
                <c:pt idx="13">
                  <c:v>3657700</c:v>
                </c:pt>
                <c:pt idx="14">
                  <c:v>18504860</c:v>
                </c:pt>
                <c:pt idx="15">
                  <c:v>2054808</c:v>
                </c:pt>
                <c:pt idx="16">
                  <c:v>1335230.24</c:v>
                </c:pt>
                <c:pt idx="17">
                  <c:v>974657</c:v>
                </c:pt>
                <c:pt idx="18">
                  <c:v>756766</c:v>
                </c:pt>
                <c:pt idx="19">
                  <c:v>14000000</c:v>
                </c:pt>
                <c:pt idx="20">
                  <c:v>8424144</c:v>
                </c:pt>
                <c:pt idx="21">
                  <c:v>77488</c:v>
                </c:pt>
                <c:pt idx="22">
                  <c:v>8825</c:v>
                </c:pt>
                <c:pt idx="23">
                  <c:v>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F-4BBC-BCA0-04705DAB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971840"/>
        <c:axId val="419969216"/>
      </c:barChart>
      <c:catAx>
        <c:axId val="4199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9969216"/>
        <c:crosses val="autoZero"/>
        <c:auto val="1"/>
        <c:lblAlgn val="ctr"/>
        <c:lblOffset val="100"/>
        <c:noMultiLvlLbl val="0"/>
      </c:catAx>
      <c:valAx>
        <c:axId val="4199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99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[world_country.xlsx]PIB PPC!Tabela dinâmica4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'PIB PPC'!$B$3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'PIB PPC'!$A$4:$A$38</c:f>
              <c:multiLvlStrCache>
                <c:ptCount val="24"/>
                <c:lvl>
                  <c:pt idx="0">
                    <c:v>Ásia oriental</c:v>
                  </c:pt>
                  <c:pt idx="1">
                    <c:v>Ásia meridional</c:v>
                  </c:pt>
                  <c:pt idx="2">
                    <c:v>Oriente médio</c:v>
                  </c:pt>
                  <c:pt idx="3">
                    <c:v>Sudeste asiático</c:v>
                  </c:pt>
                  <c:pt idx="4">
                    <c:v>Ásia central</c:v>
                  </c:pt>
                  <c:pt idx="5">
                    <c:v>América do Norte</c:v>
                  </c:pt>
                  <c:pt idx="6">
                    <c:v>América do sul</c:v>
                  </c:pt>
                  <c:pt idx="7">
                    <c:v>América Central</c:v>
                  </c:pt>
                  <c:pt idx="8">
                    <c:v>Caribe</c:v>
                  </c:pt>
                  <c:pt idx="9">
                    <c:v>Europa central</c:v>
                  </c:pt>
                  <c:pt idx="10">
                    <c:v>Leste europeu</c:v>
                  </c:pt>
                  <c:pt idx="11">
                    <c:v>Europa meridional</c:v>
                  </c:pt>
                  <c:pt idx="12">
                    <c:v>Europa Setentrional</c:v>
                  </c:pt>
                  <c:pt idx="13">
                    <c:v>Europa ocidental</c:v>
                  </c:pt>
                  <c:pt idx="14">
                    <c:v>Norte da África</c:v>
                  </c:pt>
                  <c:pt idx="15">
                    <c:v>África ocidental</c:v>
                  </c:pt>
                  <c:pt idx="16">
                    <c:v>África austral</c:v>
                  </c:pt>
                  <c:pt idx="17">
                    <c:v>África oriental</c:v>
                  </c:pt>
                  <c:pt idx="18">
                    <c:v>África central</c:v>
                  </c:pt>
                  <c:pt idx="19">
                    <c:v>Australásia</c:v>
                  </c:pt>
                  <c:pt idx="20">
                    <c:v>Melanésia</c:v>
                  </c:pt>
                  <c:pt idx="21">
                    <c:v>Polinésia</c:v>
                  </c:pt>
                  <c:pt idx="22">
                    <c:v>Micronésia</c:v>
                  </c:pt>
                </c:lvl>
                <c:lvl>
                  <c:pt idx="0">
                    <c:v>Ásia</c:v>
                  </c:pt>
                  <c:pt idx="5">
                    <c:v>América</c:v>
                  </c:pt>
                  <c:pt idx="9">
                    <c:v>Europa</c:v>
                  </c:pt>
                  <c:pt idx="14">
                    <c:v>África</c:v>
                  </c:pt>
                  <c:pt idx="19">
                    <c:v>Oceania</c:v>
                  </c:pt>
                  <c:pt idx="23">
                    <c:v>Antártida</c:v>
                  </c:pt>
                </c:lvl>
              </c:multiLvlStrCache>
            </c:multiLvlStrRef>
          </c:cat>
          <c:val>
            <c:numRef>
              <c:f>'PIB PPC'!$B$4:$B$38</c:f>
              <c:numCache>
                <c:formatCode>_-* #\ ##0_-;\-* #\ ##0_-;_-* "-"??_-;_-@_-</c:formatCode>
                <c:ptCount val="24"/>
                <c:pt idx="0">
                  <c:v>31777354</c:v>
                </c:pt>
                <c:pt idx="1">
                  <c:v>11742907</c:v>
                </c:pt>
                <c:pt idx="2">
                  <c:v>8277593</c:v>
                </c:pt>
                <c:pt idx="3">
                  <c:v>7945882</c:v>
                </c:pt>
                <c:pt idx="4">
                  <c:v>843691</c:v>
                </c:pt>
                <c:pt idx="5">
                  <c:v>23530813</c:v>
                </c:pt>
                <c:pt idx="6">
                  <c:v>6638006</c:v>
                </c:pt>
                <c:pt idx="7">
                  <c:v>467245</c:v>
                </c:pt>
                <c:pt idx="8">
                  <c:v>415000</c:v>
                </c:pt>
                <c:pt idx="9">
                  <c:v>6489683</c:v>
                </c:pt>
                <c:pt idx="10">
                  <c:v>5280075</c:v>
                </c:pt>
                <c:pt idx="11">
                  <c:v>5160951</c:v>
                </c:pt>
                <c:pt idx="12">
                  <c:v>4832116</c:v>
                </c:pt>
                <c:pt idx="13">
                  <c:v>4831992</c:v>
                </c:pt>
                <c:pt idx="14">
                  <c:v>2566031</c:v>
                </c:pt>
                <c:pt idx="15">
                  <c:v>1590079</c:v>
                </c:pt>
                <c:pt idx="16">
                  <c:v>1026418</c:v>
                </c:pt>
                <c:pt idx="17">
                  <c:v>658865</c:v>
                </c:pt>
                <c:pt idx="18">
                  <c:v>321425</c:v>
                </c:pt>
                <c:pt idx="19">
                  <c:v>1437989</c:v>
                </c:pt>
                <c:pt idx="20">
                  <c:v>10924</c:v>
                </c:pt>
                <c:pt idx="21">
                  <c:v>1708</c:v>
                </c:pt>
                <c:pt idx="22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0-41E9-B9E6-441F9A6A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5499968"/>
        <c:axId val="425494720"/>
      </c:barChart>
      <c:catAx>
        <c:axId val="42549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5494720"/>
        <c:crosses val="autoZero"/>
        <c:auto val="1"/>
        <c:lblAlgn val="ctr"/>
        <c:lblOffset val="100"/>
        <c:noMultiLvlLbl val="0"/>
      </c:catAx>
      <c:valAx>
        <c:axId val="4254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54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radames.manosso.nom.br/bitabit/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radames.manosso.nom.br/bitabit/" TargetMode="Externa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radames.manosso.nom.br/bitabit/" TargetMode="Externa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13</xdr:row>
      <xdr:rowOff>85725</xdr:rowOff>
    </xdr:from>
    <xdr:to>
      <xdr:col>3</xdr:col>
      <xdr:colOff>476250</xdr:colOff>
      <xdr:row>16</xdr:row>
      <xdr:rowOff>162992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4994-2D04-4899-A829-00B129ED2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2638425"/>
          <a:ext cx="1638300" cy="6487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0</xdr:row>
      <xdr:rowOff>0</xdr:rowOff>
    </xdr:from>
    <xdr:to>
      <xdr:col>12</xdr:col>
      <xdr:colOff>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5F9012-0A4D-4EE2-85FA-42FFBE61D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1</xdr:row>
      <xdr:rowOff>103480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DFC459-96F4-41C4-A6FF-C7238A8A6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94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0</xdr:row>
      <xdr:rowOff>28574</xdr:rowOff>
    </xdr:from>
    <xdr:to>
      <xdr:col>16</xdr:col>
      <xdr:colOff>361950</xdr:colOff>
      <xdr:row>22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E35A86-DF04-41F7-AA01-DB74091CD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0</xdr:row>
      <xdr:rowOff>694030</xdr:rowOff>
    </xdr:to>
    <xdr:pic>
      <xdr:nvPicPr>
        <xdr:cNvPr id="3" name="Imagem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36E03E-9FBA-4EC3-9ABB-4B7489EB1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94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204786</xdr:colOff>
      <xdr:row>1</xdr:row>
      <xdr:rowOff>9524</xdr:rowOff>
    </xdr:from>
    <xdr:to>
      <xdr:col>13</xdr:col>
      <xdr:colOff>609599</xdr:colOff>
      <xdr:row>35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590F75-F7C5-42B5-99BB-8CE443088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0</xdr:row>
      <xdr:rowOff>694030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F6367F-95AC-4A17-AC70-82631C2BE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94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0</xdr:row>
      <xdr:rowOff>694030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684EF0-F115-4C10-9D1A-AC17EEA71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94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0</xdr:row>
      <xdr:rowOff>648767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ED21CF-4601-494D-941B-8DD3F104E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300" cy="64876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ames" refreshedDate="42809.830513194443" createdVersion="6" refreshedVersion="6" minRefreshableVersion="3" recordCount="259" xr:uid="{00000000-000A-0000-FFFF-FFFF00000000}">
  <cacheSource type="worksheet">
    <worksheetSource name="Tabela1"/>
  </cacheSource>
  <cacheFields count="33">
    <cacheField name="País/território" numFmtId="0">
      <sharedItems count="259">
        <s v="Açores"/>
        <s v="Acrotiri e Deceleia"/>
        <s v="Afeganistão"/>
        <s v="África do Sul"/>
        <s v="Albânia"/>
        <s v="Alemanha"/>
        <s v="Andorra"/>
        <s v="Angola"/>
        <s v="Anguila"/>
        <s v="Antártida"/>
        <s v="Antígua e Barbuda"/>
        <s v="Antilhas Holandesas"/>
        <s v="Arábia Saudita"/>
        <s v="Argélia"/>
        <s v="Argentina"/>
        <s v="Armênia"/>
        <s v="Aruba"/>
        <s v="Austrália"/>
        <s v="Áustria"/>
        <s v="Azerbaijão"/>
        <s v="Bahamas"/>
        <s v="Bangladesh"/>
        <s v="Barbados"/>
        <s v="Barém"/>
        <s v="Bélgica"/>
        <s v="Belize"/>
        <s v="Benim"/>
        <s v="Bermudas"/>
        <s v="Bielorrússia"/>
        <s v="Bolívia"/>
        <s v="Bósnia e Herzegovina"/>
        <s v="Botsuana"/>
        <s v="Brasil"/>
        <s v="Brunei"/>
        <s v="Bulgária"/>
        <s v="Burquina Faso"/>
        <s v="Burundi"/>
        <s v="Butão"/>
        <s v="Cabo Verde"/>
        <s v="Camarões"/>
        <s v="Camboja"/>
        <s v="Canadá"/>
        <s v="Canárias"/>
        <s v="Catar"/>
        <s v="Cazaquistão"/>
        <s v="Chade"/>
        <s v="Chile"/>
        <s v="China"/>
        <s v="Chipre"/>
        <s v="Colômbia"/>
        <s v="Comores"/>
        <s v="Coreia do Norte"/>
        <s v="Coreia do Sul"/>
        <s v="Costa do Marfim"/>
        <s v="Costa Rica"/>
        <s v="Croácia"/>
        <s v="Cuba"/>
        <s v="Curaçao"/>
        <s v="Dinamarca"/>
        <s v="Djibuti"/>
        <s v="Domínica"/>
        <s v="Egito"/>
        <s v="El Salvador"/>
        <s v="Emirados Árabes Unidos"/>
        <s v="Equador"/>
        <s v="Eritreia"/>
        <s v="Escócia"/>
        <s v="Eslováquia"/>
        <s v="Eslovênia"/>
        <s v="Espanha"/>
        <s v="Estados Unidos"/>
        <s v="Estônia"/>
        <s v="Etiópia"/>
        <s v="Faroé"/>
        <s v="Fiji"/>
        <s v="Filipinas"/>
        <s v="Finlândia"/>
        <s v="França"/>
        <s v="Gabão"/>
        <s v="Gâmbia"/>
        <s v="Gana"/>
        <s v="Geórgia"/>
        <s v="Geórgia do Sul e Sandwich do Sul"/>
        <s v="Gibraltar"/>
        <s v="Granada"/>
        <s v="Grécia"/>
        <s v="Groenlândia"/>
        <s v="Guadalupe"/>
        <s v="Guam"/>
        <s v="Guatemala"/>
        <s v="Guernsey"/>
        <s v="Guiana"/>
        <s v="Guiana Francesa"/>
        <s v="Guiné"/>
        <s v="Guiné Bissau"/>
        <s v="Guiné Equatorial"/>
        <s v="Haiti"/>
        <s v="Holanda (Países baixos)"/>
        <s v="Honduras"/>
        <s v="Hong Kong"/>
        <s v="Hungria"/>
        <s v="Iêmen"/>
        <s v="Ilha Bouvet"/>
        <s v="Ilha da Madeira"/>
        <s v="Ilha de Clipperton"/>
        <s v="Ilha de Man"/>
        <s v="Ilha de Navassa"/>
        <s v="Ilha do Natal"/>
        <s v="Ilha Jan Mayen"/>
        <s v="Ilha Norfolk"/>
        <s v="Ilha Wake"/>
        <s v="Ilhas Ashmore e Cartier"/>
        <s v="Ilhas Caimão"/>
        <s v="Ilhas Cocos"/>
        <s v="Ilhas Cook"/>
        <s v="Ilhas do mar de coral"/>
        <s v="Ilhas Falkland"/>
        <s v="Ilhas Heard e McDonald"/>
        <s v="Ilhas Marshall"/>
        <s v="Ilhas Paracel"/>
        <s v="Ilhas Pitcairn"/>
        <s v="Ilhas Salomão"/>
        <s v="Ilhas Spratly"/>
        <s v="Ilhas Turcas e Caicos"/>
        <s v="Ilhas Virgens Americanas"/>
        <s v="Ilhas Virgens Britânicas"/>
        <s v="Índia"/>
        <s v="Indonésia"/>
        <s v="Inglaterra"/>
        <s v="Irã"/>
        <s v="Iraque"/>
        <s v="Irlanda"/>
        <s v="Irlanda do norte"/>
        <s v="Islândia"/>
        <s v="Israel"/>
        <s v="Itália"/>
        <s v="Jamaica"/>
        <s v="Japão"/>
        <s v="Jersey"/>
        <s v="Jordânia"/>
        <s v="Kosovo"/>
        <s v="Kuwait"/>
        <s v="Laos"/>
        <s v="Lesoto"/>
        <s v="Letônia"/>
        <s v="Líbano"/>
        <s v="Libéria"/>
        <s v="Líbia"/>
        <s v="Liechtenstein"/>
        <s v="Lituânia"/>
        <s v="Luxemburgo"/>
        <s v="Macau"/>
        <s v="Macedônia"/>
        <s v="Madagascar"/>
        <s v="Malásia"/>
        <s v="Malawi"/>
        <s v="Maldivas"/>
        <s v="Mali"/>
        <s v="Malta"/>
        <s v="Marianas do Norte"/>
        <s v="Marrocos"/>
        <s v="Martinica"/>
        <s v="Maurício"/>
        <s v="Mauritânia"/>
        <s v="Mayotte"/>
        <s v="México"/>
        <s v="Micronésia"/>
        <s v="Moçambique"/>
        <s v="Moldávia"/>
        <s v="Mônaco"/>
        <s v="Mongólia"/>
        <s v="Monserrate"/>
        <s v="Montenegro"/>
        <s v="Myanmar"/>
        <s v="Namíbia"/>
        <s v="Nauru"/>
        <s v="Nepal"/>
        <s v="Nicarágua"/>
        <s v="Níger"/>
        <s v="Nigéria"/>
        <s v="Niue"/>
        <s v="Noruega"/>
        <s v="Nova Caledônia"/>
        <s v="Nova Zelândia"/>
        <s v="Omã"/>
        <s v="País de Gales"/>
        <s v="Palau"/>
        <s v="Palestina"/>
        <s v="Panamá"/>
        <s v="Papua-Nova Guiné"/>
        <s v="Paquistão"/>
        <s v="Paraguai"/>
        <s v="Peru"/>
        <s v="Polinésia Francesa"/>
        <s v="Polônia"/>
        <s v="Porto Rico"/>
        <s v="Portugal"/>
        <s v="Quênia"/>
        <s v="Quirguizistão"/>
        <s v="Quiribati"/>
        <s v="Reino Unido"/>
        <s v="República Centro-Africana"/>
        <s v="República Checa"/>
        <s v="República Democrática do Congo"/>
        <s v="República do Congo"/>
        <s v="República Dominicana"/>
        <s v="Romênia"/>
        <s v="Ruanda"/>
        <s v="Rússia"/>
        <s v="Saara Ocidental"/>
        <s v="Samoa"/>
        <s v="Samoa Americana"/>
        <s v="Santa Helena"/>
        <s v="Santa Lúcia"/>
        <s v="São Cristóvão e Neves"/>
        <s v="São Marinho"/>
        <s v="São Pedro e Miquelon"/>
        <s v="São Tomé e Príncipe"/>
        <s v="São Vicente e Granadinas"/>
        <s v="Seicheles"/>
        <s v="Senegal"/>
        <s v="Serra Leoa"/>
        <s v="Sérvia"/>
        <s v="Singapura"/>
        <s v="Síria"/>
        <s v="Somália"/>
        <s v="Sri Lanka"/>
        <s v="Suazilândia"/>
        <s v="Sudão"/>
        <s v="Sudão do Sul"/>
        <s v="Suécia"/>
        <s v="Suíça"/>
        <s v="Suriname"/>
        <s v="Tailândia"/>
        <s v="Taiwan"/>
        <s v="Tajiquistão"/>
        <s v="Tanzânia"/>
        <s v="Território Britânico do Oceano Índico"/>
        <s v="Territórios Austrais Franceses"/>
        <s v="Timor Leste"/>
        <s v="Togo"/>
        <s v="Tokelau"/>
        <s v="Tonga"/>
        <s v="Trindade e Tobago"/>
        <s v="Tunísia"/>
        <s v="Turquemenistão"/>
        <s v="Turquia"/>
        <s v="Tuvalu"/>
        <s v="Ucrânia"/>
        <s v="Uganda"/>
        <s v="Uruguai"/>
        <s v="Uzbequistão"/>
        <s v="Vanuatu"/>
        <s v="Vaticano"/>
        <s v="Venezuela"/>
        <s v="Vietnã"/>
        <s v="Wallis e Futuna"/>
        <s v="Zâmbia"/>
        <s v="Zimbabué"/>
      </sharedItems>
    </cacheField>
    <cacheField name="População" numFmtId="167">
      <sharedItems containsString="0" containsBlank="1" containsNumber="1" containsInteger="1" minValue="57" maxValue="1382070000"/>
    </cacheField>
    <cacheField name="Área em Km2" numFmtId="0">
      <sharedItems containsString="0" containsBlank="1" containsNumber="1" minValue="0.44" maxValue="17124442"/>
    </cacheField>
    <cacheField name="Densidade" numFmtId="166">
      <sharedItems containsString="0" containsBlank="1" containsNumber="1" minValue="0" maxValue="21496.666666666668"/>
    </cacheField>
    <cacheField name="Continente" numFmtId="0">
      <sharedItems count="6">
        <s v="África"/>
        <s v="Europa"/>
        <s v="Ásia"/>
        <s v="América"/>
        <s v="Antártida"/>
        <s v="Oceania"/>
      </sharedItems>
    </cacheField>
    <cacheField name="Região" numFmtId="0">
      <sharedItems count="24">
        <s v="Norte da África"/>
        <s v="Europa meridional"/>
        <s v="Ásia meridional"/>
        <s v="África austral"/>
        <s v="Europa central"/>
        <s v="Caribe"/>
        <s v="Antártida"/>
        <s v="Oriente médio"/>
        <s v="América do sul"/>
        <s v="Leste europeu"/>
        <s v="Australásia"/>
        <s v="Europa ocidental"/>
        <s v="América Central"/>
        <s v="África ocidental"/>
        <s v="Sudeste asiático"/>
        <s v="África central"/>
        <s v="América do Norte"/>
        <s v="Ásia central"/>
        <s v="Ásia oriental"/>
        <s v="África oriental"/>
        <s v="Europa Setentrional"/>
        <s v="Melanésia"/>
        <s v="Micronésia"/>
        <s v="Polinésia"/>
      </sharedItems>
    </cacheField>
    <cacheField name="Capital" numFmtId="0">
      <sharedItems containsBlank="1"/>
    </cacheField>
    <cacheField name="Maior cidade" numFmtId="0">
      <sharedItems containsBlank="1"/>
    </cacheField>
    <cacheField name="PIB PPC" numFmtId="167">
      <sharedItems containsString="0" containsBlank="1" containsNumber="1" containsInteger="1" minValue="41" maxValue="23066062"/>
    </cacheField>
    <cacheField name="PIB nominal" numFmtId="167">
      <sharedItems containsString="0" containsBlank="1" containsNumber="1" containsInteger="1" minValue="38" maxValue="18036648"/>
    </cacheField>
    <cacheField name="PIB nominal per capita" numFmtId="165">
      <sharedItems containsMixedTypes="1" containsNumber="1" minValue="0" maxValue="183854.16666666666"/>
    </cacheField>
    <cacheField name="PIB PPC per capita" numFmtId="165">
      <sharedItems containsMixedTypes="1" containsNumber="1" minValue="0" maxValue="137080.04212436936"/>
    </cacheField>
    <cacheField name="GINI" numFmtId="0">
      <sharedItems containsString="0" containsBlank="1" containsNumber="1" minValue="24.6" maxValue="64.3"/>
    </cacheField>
    <cacheField name="IDH" numFmtId="0">
      <sharedItems containsString="0" containsBlank="1" containsNumber="1" minValue="0.34799999999999998" maxValue="0.94399999999999995"/>
    </cacheField>
    <cacheField name="Moeda" numFmtId="0">
      <sharedItems containsBlank="1"/>
    </cacheField>
    <cacheField name="Nome em inglês" numFmtId="0">
      <sharedItems/>
    </cacheField>
    <cacheField name="Nome local" numFmtId="0">
      <sharedItems containsBlank="1"/>
    </cacheField>
    <cacheField name="Códio ISO" numFmtId="0">
      <sharedItems containsBlank="1"/>
    </cacheField>
    <cacheField name="Código telefônico" numFmtId="0">
      <sharedItems containsBlank="1" containsMixedTypes="1" containsNumber="1" containsInteger="1" minValue="1" maxValue="1809"/>
    </cacheField>
    <cacheField name="Domínio de Internet" numFmtId="0">
      <sharedItems containsBlank="1"/>
    </cacheField>
    <cacheField name="Membro da ONU?" numFmtId="0">
      <sharedItems containsBlank="1"/>
    </cacheField>
    <cacheField name="Não soberano vinculado a" numFmtId="0">
      <sharedItems containsBlank="1"/>
    </cacheField>
    <cacheField name="Situação de soberania" numFmtId="0">
      <sharedItems containsBlank="1"/>
    </cacheField>
    <cacheField name="Pequeno país?" numFmtId="0">
      <sharedItems containsBlank="1"/>
    </cacheField>
    <cacheField name="Insular?" numFmtId="0">
      <sharedItems containsBlank="1"/>
    </cacheField>
    <cacheField name="Transcontinental?" numFmtId="0">
      <sharedItems containsBlank="1"/>
    </cacheField>
    <cacheField name="Prêmios Nobel" numFmtId="0">
      <sharedItems containsString="0" containsBlank="1" containsNumber="1" containsInteger="1" minValue="1" maxValue="352" count="25">
        <m/>
        <n v="10"/>
        <n v="2"/>
        <n v="105"/>
        <n v="5"/>
        <n v="13"/>
        <n v="19"/>
        <n v="1"/>
        <n v="11"/>
        <n v="4"/>
        <n v="22"/>
        <n v="9"/>
        <n v="14"/>
        <n v="7"/>
        <n v="352"/>
        <n v="67"/>
        <n v="12"/>
        <n v="20"/>
        <n v="23"/>
        <n v="3"/>
        <n v="15"/>
        <n v="120"/>
        <n v="27"/>
        <n v="30"/>
        <n v="25"/>
      </sharedItems>
    </cacheField>
    <cacheField name="Medalhas olímpicas" numFmtId="0">
      <sharedItems containsString="0" containsBlank="1" containsNumber="1" containsInteger="1" minValue="1" maxValue="2295"/>
    </cacheField>
    <cacheField name="União Europeia" numFmtId="0">
      <sharedItems containsBlank="1"/>
    </cacheField>
    <cacheField name="zona do euro" numFmtId="0">
      <sharedItems containsBlank="1"/>
    </cacheField>
    <cacheField name="Patrimônios da Unesco" numFmtId="0">
      <sharedItems containsString="0" containsBlank="1" containsNumber="1" containsInteger="1" minValue="1" maxValue="44"/>
    </cacheField>
    <cacheField name="1000 lugares" numFmtId="0">
      <sharedItems containsString="0" containsBlank="1" containsNumber="1" containsInteger="1" minValue="1" maxValue="113"/>
    </cacheField>
    <cacheField name="URL Wikipedi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">
  <r>
    <x v="0"/>
    <n v="245746"/>
    <n v="2333"/>
    <n v="105.3347621088727"/>
    <x v="0"/>
    <x v="0"/>
    <s v="Ponta Delgada"/>
    <m/>
    <m/>
    <m/>
    <n v="0"/>
    <n v="0"/>
    <m/>
    <m/>
    <m/>
    <s v="Azores"/>
    <m/>
    <m/>
    <m/>
    <m/>
    <m/>
    <s v="Portugual"/>
    <s v="Território autônomo"/>
    <m/>
    <s v="s"/>
    <m/>
    <x v="0"/>
    <m/>
    <m/>
    <m/>
    <m/>
    <m/>
    <s v="https://pt.wikipedia.org/wiki/A%C3%A7ores"/>
  </r>
  <r>
    <x v="1"/>
    <m/>
    <n v="254"/>
    <n v="0"/>
    <x v="1"/>
    <x v="1"/>
    <s v="Episcópi"/>
    <s v="Episcópi"/>
    <m/>
    <m/>
    <s v=""/>
    <s v=""/>
    <m/>
    <m/>
    <s v="euro"/>
    <s v="Akrotiri and Dhekelia"/>
    <s v="Akrotiri and Dhekelia"/>
    <m/>
    <n v="357"/>
    <m/>
    <m/>
    <s v="Reino Unido"/>
    <s v="Território ultramarino"/>
    <s v="Sim"/>
    <m/>
    <m/>
    <x v="0"/>
    <m/>
    <m/>
    <m/>
    <m/>
    <m/>
    <s v="https://pt.wikipedia.org/wiki/Acrot%C3%ADri_e_Deceleia"/>
  </r>
  <r>
    <x v="2"/>
    <n v="27657145"/>
    <n v="652090"/>
    <n v="42.413079482893465"/>
    <x v="2"/>
    <x v="2"/>
    <s v="Cabul"/>
    <s v="Cabul"/>
    <n v="67681"/>
    <n v="21122"/>
    <n v="763.70861851431164"/>
    <n v="2447.1434054382694"/>
    <n v="27.8"/>
    <n v="0.46500000000000002"/>
    <s v="afegani"/>
    <s v="Afghanistan"/>
    <s v="Afġānistān"/>
    <s v="AFG"/>
    <n v="93"/>
    <s v="af"/>
    <s v="Sim"/>
    <m/>
    <m/>
    <m/>
    <m/>
    <m/>
    <x v="0"/>
    <n v="2"/>
    <m/>
    <m/>
    <n v="2"/>
    <m/>
    <s v="https://pt.wikipedia.org/wiki/Afeganist%C3%A3o"/>
  </r>
  <r>
    <x v="3"/>
    <n v="55908000"/>
    <n v="1221037"/>
    <n v="45.787310294446442"/>
    <x v="0"/>
    <x v="3"/>
    <s v="Pretória"/>
    <s v="Joanesburgo"/>
    <n v="758123"/>
    <n v="349819"/>
    <n v="6257.0472919796812"/>
    <n v="13560.188166273163"/>
    <n v="63.4"/>
    <n v="0.66600000000000004"/>
    <s v="rand"/>
    <s v="South Africa"/>
    <s v="South Africa"/>
    <s v="ZA"/>
    <n v="27"/>
    <s v="za"/>
    <s v="Sim"/>
    <m/>
    <m/>
    <m/>
    <m/>
    <m/>
    <x v="1"/>
    <n v="70"/>
    <m/>
    <m/>
    <n v="8"/>
    <n v="8"/>
    <s v="https://pt.wikipedia.org/wiki/%C3%81frica_do_Sul"/>
  </r>
  <r>
    <x v="4"/>
    <n v="2886026"/>
    <n v="28748"/>
    <n v="100.39049673020732"/>
    <x v="1"/>
    <x v="1"/>
    <s v="Tirana"/>
    <s v="Tirana"/>
    <n v="36241"/>
    <n v="13413"/>
    <n v="4647.5672776336733"/>
    <n v="12557.405927735925"/>
    <n v="29"/>
    <n v="0.73299999999999998"/>
    <s v="lek"/>
    <s v="Albania"/>
    <s v="Shqipëria"/>
    <s v="AL"/>
    <n v="355"/>
    <s v="al"/>
    <s v="Sim"/>
    <m/>
    <m/>
    <m/>
    <m/>
    <m/>
    <x v="2"/>
    <m/>
    <m/>
    <m/>
    <n v="2"/>
    <m/>
    <s v="https://pt.wikipedia.org/wiki/Alb%C3%A2nia"/>
  </r>
  <r>
    <x v="5"/>
    <n v="82800000"/>
    <n v="357168"/>
    <n v="231.82367961295526"/>
    <x v="1"/>
    <x v="4"/>
    <s v="Berlim"/>
    <s v="Berlim"/>
    <n v="4122402"/>
    <n v="3363600"/>
    <n v="40623.188405797104"/>
    <n v="49787.463768115944"/>
    <n v="30.1"/>
    <n v="0.91600000000000004"/>
    <s v="euro"/>
    <s v="Germany"/>
    <s v="Deutschland"/>
    <s v="DE"/>
    <n v="49"/>
    <s v="de"/>
    <s v="Sim"/>
    <m/>
    <m/>
    <m/>
    <m/>
    <m/>
    <x v="3"/>
    <n v="1260"/>
    <s v="s"/>
    <s v="s"/>
    <n v="30"/>
    <n v="14"/>
    <s v="https://pt.wikipedia.org/wiki/Alemanha"/>
  </r>
  <r>
    <x v="6"/>
    <n v="78014"/>
    <n v="468"/>
    <n v="166.69658119658121"/>
    <x v="1"/>
    <x v="1"/>
    <s v="Andorra a velha"/>
    <s v="Andorra a velha"/>
    <m/>
    <n v="3278"/>
    <n v="42018.099315507476"/>
    <n v="0"/>
    <m/>
    <n v="0.84499999999999997"/>
    <m/>
    <s v="Andorra"/>
    <m/>
    <m/>
    <m/>
    <m/>
    <s v="Sim"/>
    <m/>
    <m/>
    <s v="Sim"/>
    <m/>
    <m/>
    <x v="0"/>
    <m/>
    <m/>
    <m/>
    <n v="1"/>
    <m/>
    <s v="https://pt.wikipedia.org/wiki/Andorra"/>
  </r>
  <r>
    <x v="7"/>
    <n v="25789024"/>
    <n v="1246700"/>
    <n v="20.685829790647308"/>
    <x v="0"/>
    <x v="3"/>
    <s v="Luanda"/>
    <s v="Luanda"/>
    <n v="19408"/>
    <n v="146676"/>
    <n v="5687.5359067485451"/>
    <n v="752.56822437328378"/>
    <n v="42.7"/>
    <n v="0.53200000000000003"/>
    <s v="kwanza"/>
    <s v="Angola"/>
    <s v="Angola"/>
    <s v="AO"/>
    <n v="244"/>
    <s v="ao"/>
    <s v="Sim"/>
    <m/>
    <m/>
    <m/>
    <m/>
    <m/>
    <x v="0"/>
    <m/>
    <m/>
    <m/>
    <m/>
    <m/>
    <s v="https://pt.wikipedia.org/wiki/Angola"/>
  </r>
  <r>
    <x v="8"/>
    <n v="13452"/>
    <n v="91"/>
    <n v="147.82417582417582"/>
    <x v="3"/>
    <x v="5"/>
    <s v="The Valley"/>
    <s v="The Valley"/>
    <m/>
    <n v="311"/>
    <n v="23119.238774903359"/>
    <n v="0"/>
    <m/>
    <m/>
    <m/>
    <s v="Anguilla"/>
    <m/>
    <m/>
    <m/>
    <m/>
    <m/>
    <s v="Reino Unido"/>
    <s v="Território ultramarino"/>
    <s v="Sim"/>
    <s v="s"/>
    <m/>
    <x v="0"/>
    <m/>
    <m/>
    <m/>
    <m/>
    <n v="1"/>
    <s v="https://pt.wikipedia.org/wiki/Anguilla"/>
  </r>
  <r>
    <x v="9"/>
    <m/>
    <n v="14000000"/>
    <n v="0"/>
    <x v="4"/>
    <x v="6"/>
    <m/>
    <m/>
    <m/>
    <m/>
    <s v=""/>
    <s v=""/>
    <m/>
    <m/>
    <m/>
    <s v="Antarctica"/>
    <m/>
    <m/>
    <m/>
    <m/>
    <m/>
    <s v="Nenhum"/>
    <m/>
    <m/>
    <m/>
    <m/>
    <x v="0"/>
    <m/>
    <m/>
    <m/>
    <m/>
    <m/>
    <s v="https://pt.wikipedia.org/wiki/Ant%C3%A1rtida"/>
  </r>
  <r>
    <x v="10"/>
    <n v="86295"/>
    <n v="441"/>
    <n v="195.68027210884352"/>
    <x v="3"/>
    <x v="5"/>
    <s v="Saint John's"/>
    <s v="Saint John's"/>
    <n v="2271"/>
    <n v="1248"/>
    <n v="14462.019815748305"/>
    <n v="26316.704328176602"/>
    <m/>
    <n v="0.78300000000000003"/>
    <m/>
    <s v="Antigua and Barbuda"/>
    <m/>
    <m/>
    <m/>
    <m/>
    <s v="Sim"/>
    <m/>
    <m/>
    <s v="Sim"/>
    <s v="s"/>
    <m/>
    <x v="0"/>
    <m/>
    <m/>
    <m/>
    <m/>
    <n v="1"/>
    <s v="https://pt.wikipedia.org/wiki/Ant%C3%ADgua_e_Barbuda"/>
  </r>
  <r>
    <x v="11"/>
    <m/>
    <n v="800"/>
    <n v="0"/>
    <x v="3"/>
    <x v="5"/>
    <s v="Willemstad"/>
    <s v="Willemstad"/>
    <m/>
    <m/>
    <s v=""/>
    <s v=""/>
    <m/>
    <m/>
    <m/>
    <s v="Netherlands Antilles"/>
    <m/>
    <m/>
    <m/>
    <m/>
    <m/>
    <s v="Holanda"/>
    <s v="Território autônomo"/>
    <s v="Sim"/>
    <s v="s"/>
    <m/>
    <x v="0"/>
    <n v="1"/>
    <m/>
    <m/>
    <m/>
    <n v="1"/>
    <s v="https://pt.wikipedia.org/wiki/Antilhas_Neerlandesas"/>
  </r>
  <r>
    <x v="12"/>
    <n v="33000000"/>
    <n v="2149690"/>
    <n v="15.351050616600533"/>
    <x v="2"/>
    <x v="7"/>
    <s v="Riade"/>
    <s v="Riade"/>
    <n v="2145030"/>
    <n v="653219"/>
    <n v="19794.515151515152"/>
    <n v="65000.909090909088"/>
    <m/>
    <n v="0.83699999999999997"/>
    <s v="riyal"/>
    <s v="Saudi Arabia"/>
    <s v="as-Su’ūdiyya"/>
    <s v="SA."/>
    <n v="966"/>
    <s v="sa"/>
    <s v="Sim"/>
    <m/>
    <m/>
    <m/>
    <m/>
    <m/>
    <x v="0"/>
    <n v="2"/>
    <m/>
    <m/>
    <n v="1"/>
    <n v="2"/>
    <s v="https://pt.wikipedia.org/wiki/Ar%C3%A1bia_Saudita"/>
  </r>
  <r>
    <x v="13"/>
    <n v="40400000"/>
    <n v="2381741"/>
    <n v="16.962381719926725"/>
    <x v="0"/>
    <x v="0"/>
    <s v="Argel"/>
    <s v="Argel"/>
    <n v="640601"/>
    <n v="213518"/>
    <n v="5285.0990099009905"/>
    <n v="15856.460396039603"/>
    <n v="35.299999999999997"/>
    <n v="0.73599999999999999"/>
    <s v="dinar"/>
    <s v="Algeria"/>
    <s v="al-Jazāʼir"/>
    <s v="DZ"/>
    <n v="230"/>
    <s v="dz"/>
    <s v="Sim"/>
    <m/>
    <m/>
    <m/>
    <m/>
    <m/>
    <x v="0"/>
    <n v="14"/>
    <m/>
    <m/>
    <n v="7"/>
    <m/>
    <s v="https://pt.wikipedia.org/wiki/Arg%C3%A9lia"/>
  </r>
  <r>
    <x v="14"/>
    <n v="43850000"/>
    <n v="2780400"/>
    <n v="15.771112070205726"/>
    <x v="3"/>
    <x v="8"/>
    <s v="Buenos Aires"/>
    <s v="Buenos Aires"/>
    <n v="924481"/>
    <n v="543490"/>
    <n v="12394.29874572406"/>
    <n v="21082.805017103761"/>
    <n v="42.7"/>
    <n v="0.83599999999999997"/>
    <s v="peso argentino"/>
    <s v="Argentina"/>
    <s v="Argentina"/>
    <s v="ARG"/>
    <n v="54"/>
    <s v="ar"/>
    <s v="Sim"/>
    <m/>
    <m/>
    <m/>
    <m/>
    <m/>
    <x v="4"/>
    <n v="70"/>
    <m/>
    <m/>
    <n v="7"/>
    <n v="9"/>
    <s v="https://pt.wikipedia.org/wiki/Argentina"/>
  </r>
  <r>
    <x v="15"/>
    <n v="2986500"/>
    <n v="29743"/>
    <n v="100.41018054668325"/>
    <x v="1"/>
    <x v="9"/>
    <s v="Erevã"/>
    <s v="Erevã"/>
    <n v="28053"/>
    <n v="10889"/>
    <n v="3646.07399966516"/>
    <n v="9393.2697137117029"/>
    <n v="31.5"/>
    <n v="0.73299999999999998"/>
    <s v="dram"/>
    <s v="Armenia"/>
    <s v="Hayastan"/>
    <s v="AM"/>
    <n v="374"/>
    <s v="am"/>
    <s v="Sim"/>
    <m/>
    <m/>
    <m/>
    <m/>
    <s v="s"/>
    <x v="0"/>
    <n v="9"/>
    <m/>
    <m/>
    <n v="3"/>
    <m/>
    <s v="https://pt.wikipedia.org/wiki/Arm%C3%A9nia"/>
  </r>
  <r>
    <x v="16"/>
    <n v="110108"/>
    <n v="193"/>
    <n v="570.50777202072538"/>
    <x v="3"/>
    <x v="5"/>
    <s v="Oranjestad"/>
    <s v="Oranjestad"/>
    <m/>
    <n v="2664"/>
    <n v="24194.427289570242"/>
    <n v="0"/>
    <m/>
    <m/>
    <m/>
    <s v="Aruba"/>
    <m/>
    <m/>
    <m/>
    <m/>
    <m/>
    <s v="Holanda"/>
    <s v="Território autônomo"/>
    <s v="Sim"/>
    <s v="s"/>
    <m/>
    <x v="0"/>
    <m/>
    <m/>
    <m/>
    <m/>
    <m/>
    <s v="https://pt.wikipedia.org/wiki/Aruba"/>
  </r>
  <r>
    <x v="17"/>
    <n v="24391100"/>
    <n v="7692024"/>
    <n v="3.1709599450027719"/>
    <x v="5"/>
    <x v="10"/>
    <s v="Camberra"/>
    <s v="Sidney"/>
    <n v="1225090"/>
    <n v="1230859"/>
    <n v="50463.447732984576"/>
    <n v="50226.927034861073"/>
    <n v="34.9"/>
    <n v="0.93500000000000005"/>
    <s v="dólar australiano"/>
    <s v="Australia"/>
    <s v="Australia"/>
    <s v="AUS"/>
    <n v="61"/>
    <s v="au"/>
    <s v="Sim"/>
    <m/>
    <m/>
    <m/>
    <m/>
    <m/>
    <x v="5"/>
    <n v="468"/>
    <m/>
    <m/>
    <n v="17"/>
    <n v="13"/>
    <s v="https://pt.wikipedia.org/wiki/Austr%C3%A1lia"/>
  </r>
  <r>
    <x v="18"/>
    <n v="8773686"/>
    <n v="83879"/>
    <n v="104.59931568092132"/>
    <x v="1"/>
    <x v="4"/>
    <s v="Viena"/>
    <s v="Viena"/>
    <n v="429876"/>
    <n v="436888"/>
    <n v="49795.262789208551"/>
    <n v="48996.054793846051"/>
    <n v="30.5"/>
    <n v="0.88500000000000001"/>
    <s v="euro"/>
    <s v="Austria"/>
    <s v="Österreich"/>
    <s v="AT"/>
    <n v="43"/>
    <s v="at"/>
    <s v="Sim"/>
    <m/>
    <m/>
    <m/>
    <m/>
    <m/>
    <x v="6"/>
    <n v="86"/>
    <s v="s"/>
    <s v="s"/>
    <n v="7"/>
    <m/>
    <s v="https://pt.wikipedia.org/wiki/%C3%81ustria"/>
  </r>
  <r>
    <x v="19"/>
    <n v="9802000"/>
    <n v="86600"/>
    <n v="113.18706697459584"/>
    <x v="1"/>
    <x v="9"/>
    <s v="Baku"/>
    <s v="Baku"/>
    <n v="173945"/>
    <n v="75193"/>
    <n v="7671.1895531524178"/>
    <n v="17745.868190165271"/>
    <n v="33.700000000000003"/>
    <n v="0.751"/>
    <s v="manat"/>
    <s v="Azerbaijan"/>
    <s v="Azərbaycan"/>
    <s v="AZ"/>
    <n v="994"/>
    <s v="az"/>
    <s v="Sim"/>
    <m/>
    <m/>
    <m/>
    <m/>
    <s v="s"/>
    <x v="7"/>
    <n v="16"/>
    <m/>
    <m/>
    <n v="2"/>
    <m/>
    <s v="https://pt.wikipedia.org/wiki/Azerbaij%C3%A3o"/>
  </r>
  <r>
    <x v="20"/>
    <n v="378040"/>
    <n v="13878"/>
    <n v="27.240236345294711"/>
    <x v="3"/>
    <x v="5"/>
    <s v="Nassau"/>
    <s v="Nassau"/>
    <n v="9352"/>
    <n v="8510"/>
    <n v="22510.84541318379"/>
    <n v="24738.122949952387"/>
    <m/>
    <n v="0.79"/>
    <m/>
    <s v="Bahamas"/>
    <m/>
    <m/>
    <m/>
    <m/>
    <s v="Sim"/>
    <m/>
    <m/>
    <s v="Sim"/>
    <s v="s"/>
    <m/>
    <x v="0"/>
    <n v="19"/>
    <m/>
    <m/>
    <m/>
    <n v="3"/>
    <s v="https://pt.wikipedia.org/wiki/Bahamas"/>
  </r>
  <r>
    <x v="21"/>
    <n v="162105000"/>
    <n v="143998"/>
    <n v="1125.744802011139"/>
    <x v="2"/>
    <x v="2"/>
    <s v="Daca"/>
    <s v="Daca"/>
    <n v="686162"/>
    <n v="173062"/>
    <n v="1067.5919928441442"/>
    <n v="4232.8244039357205"/>
    <n v="32"/>
    <n v="0.56999999999999995"/>
    <s v="taka"/>
    <s v="Bangladesh"/>
    <m/>
    <s v="BGD"/>
    <n v="880"/>
    <s v="bd"/>
    <s v="Sim"/>
    <m/>
    <m/>
    <m/>
    <m/>
    <m/>
    <x v="2"/>
    <m/>
    <m/>
    <m/>
    <n v="3"/>
    <m/>
    <s v="https://pt.wikipedia.org/wiki/Bangladesh"/>
  </r>
  <r>
    <x v="22"/>
    <n v="285000"/>
    <n v="431"/>
    <n v="661.25290023201853"/>
    <x v="3"/>
    <x v="5"/>
    <s v="Bridgetown"/>
    <s v="Bridgetown"/>
    <n v="4991"/>
    <n v="4353"/>
    <n v="15273.684210526315"/>
    <n v="17512.280701754386"/>
    <m/>
    <n v="0.78500000000000003"/>
    <m/>
    <s v="Barbados"/>
    <m/>
    <m/>
    <m/>
    <m/>
    <s v="Sim"/>
    <m/>
    <m/>
    <s v="Sim"/>
    <s v="s"/>
    <m/>
    <x v="0"/>
    <n v="1"/>
    <m/>
    <m/>
    <m/>
    <n v="1"/>
    <s v="https://pt.wikipedia.org/wiki/Barbados"/>
  </r>
  <r>
    <x v="23"/>
    <n v="1404900"/>
    <n v="754"/>
    <n v="1863.2625994694961"/>
    <x v="2"/>
    <x v="7"/>
    <s v="Manama"/>
    <s v="Manama"/>
    <n v="68992"/>
    <n v="3385"/>
    <n v="2409.4241583030821"/>
    <n v="49108.121574489291"/>
    <m/>
    <n v="0.82399999999999995"/>
    <s v="dinar bareinita"/>
    <s v="Bahrain"/>
    <s v="al-Baḥrayn"/>
    <s v="BHR"/>
    <n v="973"/>
    <s v="bh"/>
    <s v="Sim"/>
    <m/>
    <m/>
    <m/>
    <s v="s"/>
    <m/>
    <x v="0"/>
    <m/>
    <m/>
    <m/>
    <n v="1"/>
    <m/>
    <s v="https://pt.wikipedia.org/wiki/Bahrein"/>
  </r>
  <r>
    <x v="24"/>
    <n v="11353461"/>
    <n v="30528"/>
    <n v="371.90320361635219"/>
    <x v="1"/>
    <x v="11"/>
    <s v="Bruxelas"/>
    <s v="Antuérpia"/>
    <n v="526616"/>
    <n v="531547"/>
    <n v="46818.05838765818"/>
    <n v="46383.74148640666"/>
    <n v="27.6"/>
    <n v="0.89"/>
    <s v="euro"/>
    <s v="Belgium"/>
    <s v="België"/>
    <s v="BE"/>
    <n v="32"/>
    <s v="be"/>
    <s v="Sim"/>
    <m/>
    <m/>
    <m/>
    <m/>
    <m/>
    <x v="8"/>
    <n v="139"/>
    <s v="s"/>
    <s v="s"/>
    <n v="8"/>
    <n v="5"/>
    <s v="https://pt.wikipedia.org/wiki/B%C3%A9lgica"/>
  </r>
  <r>
    <x v="25"/>
    <n v="380010"/>
    <n v="22960"/>
    <n v="16.550958188153309"/>
    <x v="3"/>
    <x v="12"/>
    <s v="Belmopan"/>
    <s v="Cidade de Belize"/>
    <n v="3235"/>
    <n v="1699"/>
    <n v="4470.9349753953848"/>
    <n v="8512.9338701613124"/>
    <n v="53.3"/>
    <n v="0.71499999999999997"/>
    <m/>
    <s v="Belize"/>
    <m/>
    <m/>
    <m/>
    <m/>
    <s v="Sim"/>
    <m/>
    <m/>
    <s v="Sim"/>
    <m/>
    <m/>
    <x v="0"/>
    <m/>
    <m/>
    <m/>
    <n v="1"/>
    <n v="2"/>
    <s v="https://pt.wikipedia.org/wiki/Belize"/>
  </r>
  <r>
    <x v="26"/>
    <n v="10653654"/>
    <n v="112622"/>
    <n v="94.596561950595799"/>
    <x v="0"/>
    <x v="13"/>
    <s v="Porto Novo"/>
    <s v="Cotonou"/>
    <n v="26177"/>
    <n v="9575"/>
    <n v="898.75267208790524"/>
    <n v="2457.0912477540569"/>
    <n v="43.5"/>
    <n v="0.48"/>
    <s v="franco"/>
    <s v="Benin"/>
    <s v="Bénin"/>
    <s v="BEN."/>
    <n v="229"/>
    <s v="bj"/>
    <s v="Sim"/>
    <m/>
    <m/>
    <m/>
    <m/>
    <m/>
    <x v="0"/>
    <m/>
    <m/>
    <m/>
    <n v="6"/>
    <m/>
    <s v="https://pt.wikipedia.org/wiki/Benim"/>
  </r>
  <r>
    <x v="27"/>
    <n v="61954"/>
    <n v="53"/>
    <n v="1168.9433962264152"/>
    <x v="3"/>
    <x v="5"/>
    <s v="Hamilton"/>
    <s v="Hamilton"/>
    <m/>
    <n v="5601"/>
    <n v="90405.784937211472"/>
    <n v="0"/>
    <m/>
    <m/>
    <m/>
    <s v="Bermuda"/>
    <m/>
    <m/>
    <m/>
    <m/>
    <m/>
    <s v="Reino Unido"/>
    <s v="Território ultramarino"/>
    <s v="Sim"/>
    <s v="s"/>
    <m/>
    <x v="0"/>
    <n v="1"/>
    <m/>
    <m/>
    <m/>
    <m/>
    <s v="https://pt.wikipedia.org/wiki/Bermudas"/>
  </r>
  <r>
    <x v="28"/>
    <n v="9505200"/>
    <n v="207600"/>
    <n v="45.786127167630056"/>
    <x v="1"/>
    <x v="9"/>
    <s v="Minsk"/>
    <s v="Minsk"/>
    <n v="168068"/>
    <n v="76139"/>
    <n v="8010.2470226823216"/>
    <n v="17681.690022303581"/>
    <n v="26"/>
    <n v="0.79800000000000004"/>
    <s v="rublo biélorrusso"/>
    <s v="Belarus"/>
    <s v="Bielarus"/>
    <s v="BLR"/>
    <n v="375"/>
    <s v="by"/>
    <s v="Sim"/>
    <m/>
    <m/>
    <m/>
    <m/>
    <m/>
    <x v="9"/>
    <n v="66"/>
    <m/>
    <m/>
    <m/>
    <m/>
    <s v="https://pt.wikipedia.org/wiki/Bielorr%C3%BAssia"/>
  </r>
  <r>
    <x v="29"/>
    <n v="10985059"/>
    <n v="1098581"/>
    <n v="9.9993163908714973"/>
    <x v="3"/>
    <x v="8"/>
    <s v="Sucre"/>
    <s v="Santa Cruz de la Sierra"/>
    <n v="83154"/>
    <n v="32996"/>
    <n v="3003.7162294713212"/>
    <n v="7569.7363118395633"/>
    <n v="48.4"/>
    <n v="0.66200000000000003"/>
    <s v="boliviano"/>
    <s v="Bolivia"/>
    <s v="Bolivia"/>
    <s v="BOL"/>
    <n v="591"/>
    <s v="bo"/>
    <s v="Sim"/>
    <m/>
    <m/>
    <m/>
    <m/>
    <m/>
    <x v="0"/>
    <m/>
    <m/>
    <m/>
    <n v="6"/>
    <m/>
    <s v="https://pt.wikipedia.org/wiki/Bol%C3%ADvia"/>
  </r>
  <r>
    <x v="30"/>
    <n v="3531159"/>
    <n v="51197"/>
    <n v="68.971990546321067"/>
    <x v="1"/>
    <x v="1"/>
    <s v="Sarajevo"/>
    <s v="Sarajevo"/>
    <n v="44832"/>
    <n v="18491"/>
    <n v="5236.5243252994269"/>
    <n v="12696.114788374016"/>
    <n v="33"/>
    <n v="0.73299999999999998"/>
    <s v="marco conversível"/>
    <s v="Bosnia and Herzegovina"/>
    <s v="Bosna i Hercegovina"/>
    <s v="BA"/>
    <n v="387"/>
    <s v="ba"/>
    <s v="Sim"/>
    <m/>
    <m/>
    <m/>
    <m/>
    <m/>
    <x v="2"/>
    <m/>
    <m/>
    <m/>
    <n v="2"/>
    <m/>
    <s v="https://pt.wikipedia.org/wiki/B%C3%B3snia_e_Herzegovina"/>
  </r>
  <r>
    <x v="31"/>
    <n v="2230905"/>
    <n v="581730"/>
    <n v="3.8349492032386157"/>
    <x v="0"/>
    <x v="3"/>
    <s v="Gaborone"/>
    <s v="Gaborone"/>
    <n v="3879"/>
    <n v="15813"/>
    <n v="7088.1548071298421"/>
    <n v="1738.7562446630404"/>
    <n v="60.5"/>
    <n v="0.69799999999999995"/>
    <s v="pula"/>
    <s v="Botswana"/>
    <s v="Botswana"/>
    <s v="BW"/>
    <n v="267"/>
    <s v="bw"/>
    <s v="Sim"/>
    <m/>
    <m/>
    <m/>
    <m/>
    <m/>
    <x v="0"/>
    <m/>
    <m/>
    <m/>
    <n v="1"/>
    <n v="3"/>
    <s v="https://pt.wikipedia.org/wiki/Botswana"/>
  </r>
  <r>
    <x v="32"/>
    <n v="207225000"/>
    <n v="8515767"/>
    <n v="24.334273119497045"/>
    <x v="3"/>
    <x v="8"/>
    <s v="Brasília"/>
    <s v="São Paulo"/>
    <n v="3217990"/>
    <n v="1772591"/>
    <n v="8553.9437809144656"/>
    <n v="15528.966099650139"/>
    <n v="51.5"/>
    <n v="0.755"/>
    <s v="real"/>
    <s v="Brazil"/>
    <s v="Brasil"/>
    <s v="BRA"/>
    <n v="55"/>
    <s v="br"/>
    <s v="Sim"/>
    <m/>
    <m/>
    <m/>
    <m/>
    <m/>
    <x v="0"/>
    <n v="108"/>
    <m/>
    <m/>
    <n v="19"/>
    <n v="47"/>
    <s v="https://pt.wikipedia.org/wiki/Brasil"/>
  </r>
  <r>
    <x v="33"/>
    <n v="417200"/>
    <n v="5765"/>
    <n v="72.367736339982656"/>
    <x v="2"/>
    <x v="14"/>
    <s v="Bandar Seri Begawan"/>
    <s v="Bandar Seri Begawan"/>
    <n v="35817"/>
    <n v="17104"/>
    <n v="40997.123681687437"/>
    <n v="85850.910834132315"/>
    <m/>
    <n v="0.85599999999999998"/>
    <s v="dólar de Brunei"/>
    <s v="Brunei"/>
    <s v="Brunei"/>
    <s v="BRN"/>
    <n v="673"/>
    <s v="bn"/>
    <s v="Sim"/>
    <m/>
    <m/>
    <m/>
    <s v="s"/>
    <m/>
    <x v="0"/>
    <m/>
    <m/>
    <m/>
    <m/>
    <m/>
    <s v="https://pt.wikipedia.org/wiki/Brunei"/>
  </r>
  <r>
    <x v="34"/>
    <n v="7153784"/>
    <n v="110910"/>
    <n v="64.500802452438919"/>
    <x v="1"/>
    <x v="9"/>
    <s v="Sofia"/>
    <s v="Sofia"/>
    <n v="150266"/>
    <n v="56718"/>
    <n v="7928.3914638742235"/>
    <n v="21005.107227168166"/>
    <n v="36"/>
    <n v="0.78200000000000003"/>
    <s v="lev"/>
    <s v="Bulgaria"/>
    <s v="Bâlgariya"/>
    <s v="BG"/>
    <n v="359"/>
    <s v="bg"/>
    <s v="Sim"/>
    <m/>
    <m/>
    <m/>
    <m/>
    <m/>
    <x v="7"/>
    <n v="212"/>
    <s v="s"/>
    <m/>
    <n v="9"/>
    <m/>
    <s v="https://pt.wikipedia.org/wiki/Bulg%C3%A1ria"/>
  </r>
  <r>
    <x v="35"/>
    <n v="19034397"/>
    <n v="274000"/>
    <n v="69.468602189781024"/>
    <x v="0"/>
    <x v="13"/>
    <s v="Ouagadougou"/>
    <s v="Ouagadougou"/>
    <n v="35680"/>
    <n v="12756"/>
    <n v="670.15519325356092"/>
    <n v="1874.5011990660907"/>
    <n v="39.799999999999997"/>
    <n v="0.40200000000000002"/>
    <s v="franco CFA"/>
    <s v="Burkina Faso"/>
    <s v="Burkina Faso"/>
    <s v="BF"/>
    <n v="226"/>
    <s v="bf"/>
    <s v="Sim"/>
    <m/>
    <m/>
    <m/>
    <m/>
    <m/>
    <x v="0"/>
    <m/>
    <m/>
    <m/>
    <m/>
    <m/>
    <s v="https://pt.wikipedia.org/wiki/Burkina_Faso"/>
  </r>
  <r>
    <x v="36"/>
    <n v="10114505"/>
    <n v="27830"/>
    <n v="363.43891484010061"/>
    <x v="0"/>
    <x v="15"/>
    <s v="Bujumbura"/>
    <s v="Bujumbura"/>
    <n v="8223"/>
    <n v="2869"/>
    <n v="283.65204228976108"/>
    <n v="812.99084829163667"/>
    <n v="33.4"/>
    <n v="0.4"/>
    <s v="franco de Burundi"/>
    <s v="Burundi"/>
    <s v="Burundi"/>
    <s v="BDI"/>
    <n v="257"/>
    <s v="bi"/>
    <s v="Sim"/>
    <m/>
    <m/>
    <m/>
    <m/>
    <m/>
    <x v="0"/>
    <n v="1"/>
    <m/>
    <m/>
    <m/>
    <m/>
    <s v="https://pt.wikipedia.org/wiki/Burundi"/>
  </r>
  <r>
    <x v="37"/>
    <n v="784580"/>
    <n v="38394"/>
    <n v="20.434963796426526"/>
    <x v="2"/>
    <x v="2"/>
    <s v="Thimbu"/>
    <s v="Thimbu"/>
    <n v="6991"/>
    <n v="1965"/>
    <n v="2504.5247138596446"/>
    <n v="8910.4998852889439"/>
    <n v="38.700000000000003"/>
    <n v="0.60499999999999998"/>
    <s v="ngultrum"/>
    <s v="Bhutan"/>
    <s v="Dru Ü"/>
    <s v="BT"/>
    <n v="975"/>
    <s v="bt"/>
    <s v="Sim"/>
    <m/>
    <m/>
    <m/>
    <m/>
    <m/>
    <x v="0"/>
    <m/>
    <m/>
    <m/>
    <m/>
    <n v="1"/>
    <s v="https://pt.wikipedia.org/wiki/But%C3%A3o"/>
  </r>
  <r>
    <x v="38"/>
    <n v="531239"/>
    <n v="4033"/>
    <n v="131.72303496156707"/>
    <x v="0"/>
    <x v="13"/>
    <s v="Praia"/>
    <s v="Praia"/>
    <n v="3807"/>
    <n v="1855"/>
    <n v="3491.8370074486247"/>
    <n v="7166.2660309201692"/>
    <n v="42.7"/>
    <n v="0.64600000000000002"/>
    <m/>
    <s v="Cape Verde"/>
    <m/>
    <m/>
    <m/>
    <m/>
    <s v="Sim"/>
    <m/>
    <m/>
    <s v="Sim"/>
    <s v="s"/>
    <m/>
    <x v="0"/>
    <m/>
    <m/>
    <m/>
    <m/>
    <m/>
    <s v="https://pt.wikipedia.org/wiki/Cabo_Verde"/>
  </r>
  <r>
    <x v="39"/>
    <n v="23248044"/>
    <n v="475443"/>
    <n v="48.89764703655328"/>
    <x v="0"/>
    <x v="15"/>
    <s v="Yaoundé"/>
    <s v="Douala"/>
    <n v="82205"/>
    <n v="32051"/>
    <n v="1378.6536192034048"/>
    <n v="3535.9964046867772"/>
    <n v="42.8"/>
    <n v="0.51200000000000001"/>
    <s v="franco CFA"/>
    <s v="Cameroon"/>
    <s v="Cameroun"/>
    <s v="CMR"/>
    <n v="237"/>
    <s v="cm"/>
    <s v="Sim"/>
    <m/>
    <m/>
    <m/>
    <m/>
    <m/>
    <x v="0"/>
    <n v="5"/>
    <m/>
    <m/>
    <n v="1"/>
    <m/>
    <s v="https://pt.wikipedia.org/wiki/Camar%C3%B5es"/>
  </r>
  <r>
    <x v="40"/>
    <n v="15626444"/>
    <n v="181035"/>
    <n v="86.317253569751699"/>
    <x v="2"/>
    <x v="14"/>
    <s v="Phnom Penh"/>
    <s v="Phnom Penh"/>
    <n v="64365"/>
    <n v="16778"/>
    <n v="1073.6927736086343"/>
    <n v="4118.9793404052771"/>
    <n v="30.8"/>
    <n v="0.55500000000000005"/>
    <s v="riel"/>
    <s v="Cambodia"/>
    <s v="Kâmpŭchéa"/>
    <s v="KHM"/>
    <n v="855"/>
    <s v="kh"/>
    <s v="Sim"/>
    <m/>
    <m/>
    <m/>
    <m/>
    <m/>
    <x v="0"/>
    <m/>
    <m/>
    <m/>
    <n v="2"/>
    <n v="1"/>
    <s v="https://pt.wikipedia.org/wiki/Camboja"/>
  </r>
  <r>
    <x v="41"/>
    <n v="36479600"/>
    <n v="9984670"/>
    <n v="3.653560908873303"/>
    <x v="3"/>
    <x v="16"/>
    <s v="Ottawa"/>
    <s v="Toronto"/>
    <n v="1742660"/>
    <n v="1552807"/>
    <n v="42566.448097018605"/>
    <n v="47770.808890448359"/>
    <n v="33.700000000000003"/>
    <n v="0.91300000000000003"/>
    <s v="dólar canadenste"/>
    <s v="Canada"/>
    <s v="Canada"/>
    <s v="CA"/>
    <n v="1"/>
    <s v="ca"/>
    <s v="Sim"/>
    <m/>
    <m/>
    <m/>
    <m/>
    <m/>
    <x v="10"/>
    <n v="278"/>
    <m/>
    <m/>
    <n v="12"/>
    <n v="21"/>
    <s v="https://pt.wikipedia.org/wiki/Canad%C3%A1"/>
  </r>
  <r>
    <x v="42"/>
    <n v="2117519"/>
    <n v="7447"/>
    <n v="284.34523969383645"/>
    <x v="0"/>
    <x v="0"/>
    <s v="Tenerife"/>
    <m/>
    <m/>
    <m/>
    <n v="0"/>
    <n v="0"/>
    <m/>
    <m/>
    <m/>
    <s v="Canary Islands"/>
    <m/>
    <m/>
    <m/>
    <m/>
    <m/>
    <s v="Espanha"/>
    <s v="Região autônoma"/>
    <m/>
    <m/>
    <m/>
    <x v="0"/>
    <m/>
    <m/>
    <m/>
    <m/>
    <m/>
    <s v="https://pt.wikipedia.org/wiki/Can%C3%A1rias"/>
  </r>
  <r>
    <x v="43"/>
    <n v="2576181"/>
    <n v="11437"/>
    <n v="225.24971583457202"/>
    <x v="2"/>
    <x v="7"/>
    <s v="Doha"/>
    <s v="Doha"/>
    <n v="353143"/>
    <n v="211817"/>
    <n v="82221.31907657109"/>
    <n v="137080.04212436936"/>
    <n v="41.1"/>
    <n v="0.85"/>
    <s v="rial"/>
    <s v="Qatar"/>
    <s v="Qatar"/>
    <s v="QA"/>
    <n v="974"/>
    <s v="qa"/>
    <s v="Sim"/>
    <m/>
    <m/>
    <m/>
    <m/>
    <m/>
    <x v="0"/>
    <n v="2"/>
    <m/>
    <m/>
    <m/>
    <m/>
    <s v="https://pt.wikipedia.org/wiki/Catar"/>
  </r>
  <r>
    <x v="44"/>
    <n v="17926500"/>
    <n v="2724900"/>
    <n v="6.5787735329736874"/>
    <x v="2"/>
    <x v="17"/>
    <s v="Astana"/>
    <s v="Almaty"/>
    <n v="473239"/>
    <n v="216036"/>
    <n v="12051.209103840683"/>
    <n v="26398.850863247149"/>
    <n v="26.4"/>
    <n v="0.78800000000000003"/>
    <s v="tenge"/>
    <s v="Kazakhstan"/>
    <s v="Qazaqstan"/>
    <s v="KZ"/>
    <n v="7"/>
    <s v="kz"/>
    <s v="Sim"/>
    <m/>
    <m/>
    <m/>
    <m/>
    <s v="s"/>
    <x v="0"/>
    <n v="52"/>
    <m/>
    <m/>
    <n v="2"/>
    <m/>
    <s v="https://pt.wikipedia.org/wiki/Cazaquist%C3%A3o"/>
  </r>
  <r>
    <x v="45"/>
    <n v="14497000"/>
    <n v="1284000"/>
    <n v="11.290498442367602"/>
    <x v="0"/>
    <x v="15"/>
    <s v="N'Djamena"/>
    <s v="N'Djamena"/>
    <n v="31768"/>
    <n v="12791"/>
    <n v="882.32048009933089"/>
    <n v="2191.3499344692004"/>
    <n v="43.3"/>
    <n v="0.39200000000000002"/>
    <s v="franco CFA"/>
    <s v="Chad"/>
    <s v="Tšād"/>
    <s v="TD"/>
    <n v="235"/>
    <s v="td"/>
    <s v="Sim"/>
    <m/>
    <m/>
    <m/>
    <m/>
    <m/>
    <x v="0"/>
    <m/>
    <m/>
    <m/>
    <m/>
    <m/>
    <s v="https://pt.wikipedia.org/wiki/Chade"/>
  </r>
  <r>
    <x v="46"/>
    <n v="18191900"/>
    <n v="756950"/>
    <n v="24.033159389655857"/>
    <x v="3"/>
    <x v="8"/>
    <s v="Santiago"/>
    <s v="Santiago"/>
    <n v="454344"/>
    <n v="258062"/>
    <n v="14185.544115787796"/>
    <n v="24975.071322951422"/>
    <n v="50.5"/>
    <n v="0.83199999999999996"/>
    <s v="peso chileno"/>
    <s v="Chile"/>
    <s v="Chile"/>
    <s v="CL"/>
    <n v="56"/>
    <s v="cl"/>
    <s v="Sim"/>
    <m/>
    <m/>
    <m/>
    <m/>
    <m/>
    <x v="2"/>
    <n v="13"/>
    <m/>
    <m/>
    <n v="5"/>
    <n v="5"/>
    <s v="https://pt.wikipedia.org/wiki/Chile"/>
  </r>
  <r>
    <x v="47"/>
    <n v="1382070000"/>
    <n v="9596961"/>
    <n v="144.01121354978935"/>
    <x v="2"/>
    <x v="18"/>
    <s v="Pequim"/>
    <s v="Xangai"/>
    <n v="23066062"/>
    <n v="11158457"/>
    <n v="8073.7278140759872"/>
    <n v="16689.50342602039"/>
    <n v="42.2"/>
    <n v="0.72699999999999998"/>
    <s v="yuan"/>
    <s v="China"/>
    <m/>
    <s v="CHN"/>
    <n v="86"/>
    <s v="cn"/>
    <s v="Sim"/>
    <m/>
    <m/>
    <m/>
    <m/>
    <m/>
    <x v="11"/>
    <n v="474"/>
    <m/>
    <m/>
    <n v="38"/>
    <n v="12"/>
    <s v="https://pt.wikipedia.org/wiki/Rep%C3%BAblica_Popular_da_China"/>
  </r>
  <r>
    <x v="48"/>
    <n v="848300"/>
    <n v="9251"/>
    <n v="91.698194789752463"/>
    <x v="1"/>
    <x v="1"/>
    <s v="Nicósia"/>
    <s v="Nicósia"/>
    <n v="30550"/>
    <n v="23077"/>
    <n v="27203.819403512909"/>
    <n v="36013.202876340918"/>
    <n v="34.299999999999997"/>
    <n v="0.85"/>
    <s v="euro"/>
    <s v="Cyprus"/>
    <s v="Kýpros"/>
    <s v="CY"/>
    <n v="357"/>
    <s v="cy"/>
    <s v="Sim"/>
    <m/>
    <m/>
    <m/>
    <s v="s"/>
    <s v="s"/>
    <x v="7"/>
    <m/>
    <s v="s"/>
    <s v="s"/>
    <n v="3"/>
    <m/>
    <s v="https://pt.wikipedia.org/wiki/Chipre"/>
  </r>
  <r>
    <x v="49"/>
    <n v="49131100"/>
    <n v="1138914"/>
    <n v="43.138551286576508"/>
    <x v="3"/>
    <x v="8"/>
    <s v="Bogotá"/>
    <s v="Bogotá"/>
    <n v="724167"/>
    <n v="377740"/>
    <n v="7688.4091746368385"/>
    <n v="14739.482730897538"/>
    <n v="53.5"/>
    <n v="0.72"/>
    <s v="peso colombiano"/>
    <s v="Colombia"/>
    <s v="Colômbia"/>
    <s v="CO"/>
    <n v="57"/>
    <s v="co"/>
    <s v="Sim"/>
    <m/>
    <m/>
    <m/>
    <m/>
    <m/>
    <x v="7"/>
    <n v="11"/>
    <m/>
    <m/>
    <n v="6"/>
    <n v="2"/>
    <s v="https://pt.wikipedia.org/wiki/Col%C3%B4mbia"/>
  </r>
  <r>
    <x v="50"/>
    <n v="806153"/>
    <n v="1862"/>
    <n v="432.95005370569282"/>
    <x v="0"/>
    <x v="19"/>
    <s v="Moroni"/>
    <s v="Moroni"/>
    <n v="1329"/>
    <n v="648"/>
    <n v="803.81763759484863"/>
    <n v="1648.5704326598052"/>
    <n v="64.3"/>
    <n v="0.503"/>
    <m/>
    <s v="Comoros"/>
    <m/>
    <m/>
    <m/>
    <m/>
    <s v="Sim"/>
    <m/>
    <m/>
    <s v="Sim"/>
    <s v="s"/>
    <m/>
    <x v="0"/>
    <m/>
    <m/>
    <m/>
    <m/>
    <m/>
    <s v="https://pt.wikipedia.org/wiki/Comores"/>
  </r>
  <r>
    <x v="51"/>
    <n v="24213510"/>
    <n v="120540"/>
    <n v="200.87531110004977"/>
    <x v="2"/>
    <x v="18"/>
    <s v="Pyongyang"/>
    <s v="Pyongyang"/>
    <m/>
    <n v="17396"/>
    <n v="718.44189462824681"/>
    <n v="0"/>
    <m/>
    <m/>
    <s v="won norte coreano"/>
    <s v="North Korea"/>
    <s v="Chosŏn'gŭl:"/>
    <s v="KP"/>
    <n v="850"/>
    <s v="kp"/>
    <s v="Sim"/>
    <m/>
    <m/>
    <m/>
    <m/>
    <m/>
    <x v="0"/>
    <n v="47"/>
    <m/>
    <m/>
    <n v="1"/>
    <m/>
    <s v="https://pt.wikipedia.org/wiki/Coreia_do_Norte"/>
  </r>
  <r>
    <x v="52"/>
    <n v="51446201"/>
    <n v="99720"/>
    <n v="515.90654833533893"/>
    <x v="2"/>
    <x v="18"/>
    <s v="Seul"/>
    <s v="Seul"/>
    <n v="1929255"/>
    <n v="1377873"/>
    <n v="26782.793932636541"/>
    <n v="37500.436621160814"/>
    <n v="31.3"/>
    <n v="0.89800000000000002"/>
    <s v="won"/>
    <s v="South Korea"/>
    <s v="Daehan Minguk"/>
    <s v="KR"/>
    <n v="82"/>
    <s v="kr"/>
    <s v="Sim"/>
    <m/>
    <m/>
    <m/>
    <m/>
    <m/>
    <x v="7"/>
    <n v="243"/>
    <m/>
    <m/>
    <n v="8"/>
    <m/>
    <s v="https://pt.wikipedia.org/wiki/Coreia_do_Sul"/>
  </r>
  <r>
    <x v="53"/>
    <n v="22671331"/>
    <n v="322453"/>
    <n v="70.308947350466582"/>
    <x v="0"/>
    <x v="13"/>
    <s v="Abidjã"/>
    <s v="Abidjã"/>
    <n v="96092"/>
    <n v="34254"/>
    <n v="1510.8949712745141"/>
    <n v="4238.4807491011443"/>
    <m/>
    <n v="0.46200000000000002"/>
    <s v="franco CFA"/>
    <s v="Ivory Coast"/>
    <s v="Côte d'Ivoire"/>
    <s v="CI"/>
    <n v="225"/>
    <s v="ci"/>
    <s v="Sim"/>
    <m/>
    <m/>
    <m/>
    <m/>
    <m/>
    <x v="0"/>
    <n v="1"/>
    <m/>
    <m/>
    <n v="2"/>
    <m/>
    <s v="https://pt.wikipedia.org/wiki/Costa_do_Marfim"/>
  </r>
  <r>
    <x v="54"/>
    <n v="4890379"/>
    <n v="51100"/>
    <n v="95.702133072407051"/>
    <x v="3"/>
    <x v="12"/>
    <s v="San José"/>
    <s v="San José"/>
    <n v="84398"/>
    <n v="49553"/>
    <n v="10132.752492189256"/>
    <n v="17257.967122793551"/>
    <n v="48.5"/>
    <n v="0.76600000000000001"/>
    <s v="colón costa riquenho"/>
    <s v="Costa Rica"/>
    <s v="Costa Rica"/>
    <s v="CR"/>
    <n v="506"/>
    <s v="cr"/>
    <s v="Sim"/>
    <m/>
    <m/>
    <m/>
    <m/>
    <m/>
    <x v="7"/>
    <m/>
    <m/>
    <m/>
    <n v="2"/>
    <n v="2"/>
    <s v="https://pt.wikipedia.org/wiki/Costa_Rica"/>
  </r>
  <r>
    <x v="55"/>
    <n v="4190669"/>
    <n v="56542"/>
    <n v="74.116037635739801"/>
    <x v="1"/>
    <x v="1"/>
    <s v="Zagreb"/>
    <s v="Zagreb"/>
    <n v="127397"/>
    <n v="57137"/>
    <n v="13634.338574580814"/>
    <n v="30400.158065454467"/>
    <n v="32"/>
    <n v="0.81799999999999995"/>
    <s v="kuna croata"/>
    <s v="Croatia"/>
    <s v="Hrvatska"/>
    <s v="HRV"/>
    <n v="385"/>
    <s v="hr"/>
    <s v="Sim"/>
    <m/>
    <m/>
    <m/>
    <m/>
    <m/>
    <x v="2"/>
    <n v="17"/>
    <s v="s"/>
    <m/>
    <n v="7"/>
    <m/>
    <s v="https://pt.wikipedia.org/wiki/Cro%C3%A1cia"/>
  </r>
  <r>
    <x v="56"/>
    <n v="11239004"/>
    <n v="110861"/>
    <n v="101.37924067074985"/>
    <x v="3"/>
    <x v="5"/>
    <s v="Havana"/>
    <s v="Havana"/>
    <m/>
    <n v="82775"/>
    <n v="7364.9764694451569"/>
    <n v="0"/>
    <m/>
    <n v="0.76900000000000002"/>
    <s v="peso"/>
    <s v="Cuba"/>
    <s v="Cuba"/>
    <s v="CU"/>
    <n v="53"/>
    <s v="cu"/>
    <s v="Sim"/>
    <m/>
    <m/>
    <m/>
    <s v="s"/>
    <m/>
    <x v="0"/>
    <n v="208"/>
    <m/>
    <m/>
    <n v="8"/>
    <n v="3"/>
    <s v="https://pt.wikipedia.org/wiki/Cuba"/>
  </r>
  <r>
    <x v="57"/>
    <n v="158986"/>
    <n v="444"/>
    <n v="358.0765765765766"/>
    <x v="3"/>
    <x v="5"/>
    <s v="Willemstad"/>
    <s v="Willemstad"/>
    <m/>
    <n v="3159"/>
    <n v="19869.674059351139"/>
    <n v="0"/>
    <m/>
    <m/>
    <m/>
    <s v="Curaçao"/>
    <m/>
    <m/>
    <m/>
    <m/>
    <m/>
    <s v="Holanda"/>
    <s v="país autônomo"/>
    <m/>
    <s v="s"/>
    <m/>
    <x v="0"/>
    <m/>
    <m/>
    <m/>
    <m/>
    <m/>
    <s v="https://pt.wikipedia.org/wiki/Cura%C3%A7ao"/>
  </r>
  <r>
    <x v="58"/>
    <n v="5748769"/>
    <n v="43094"/>
    <n v="133.40068222954471"/>
    <x v="1"/>
    <x v="20"/>
    <s v="Copenhague"/>
    <s v="Copenhague"/>
    <n v="274433"/>
    <n v="346119"/>
    <n v="60207.498335730656"/>
    <n v="47737.698279405558"/>
    <n v="29.1"/>
    <n v="0.92300000000000004"/>
    <s v="coroa"/>
    <s v="Denmark"/>
    <s v="Danmark"/>
    <s v="DNK"/>
    <n v="45"/>
    <s v="dk"/>
    <s v="Sim"/>
    <m/>
    <m/>
    <m/>
    <m/>
    <m/>
    <x v="12"/>
    <n v="170"/>
    <s v="s"/>
    <m/>
    <n v="4"/>
    <n v="5"/>
    <s v="https://pt.wikipedia.org/wiki/Dinamarca"/>
  </r>
  <r>
    <x v="59"/>
    <n v="900000"/>
    <n v="23200"/>
    <n v="38.793103448275865"/>
    <x v="0"/>
    <x v="19"/>
    <s v="Djbuti"/>
    <s v="Djbuti"/>
    <n v="3656"/>
    <n v="1589"/>
    <n v="1765.5555555555557"/>
    <n v="4062.2222222222222"/>
    <n v="45.1"/>
    <n v="0.47"/>
    <s v="franco djboutiano"/>
    <s v="Djibouti"/>
    <s v="Jībūtī"/>
    <s v="DJ"/>
    <n v="253"/>
    <s v="dj"/>
    <s v="Sim"/>
    <m/>
    <m/>
    <m/>
    <m/>
    <m/>
    <x v="0"/>
    <n v="1"/>
    <m/>
    <m/>
    <m/>
    <m/>
    <s v="https://pt.wikipedia.org/wiki/Djibouti"/>
  </r>
  <r>
    <x v="60"/>
    <n v="71293"/>
    <n v="750"/>
    <n v="95.057333333333332"/>
    <x v="3"/>
    <x v="5"/>
    <s v="Roseau"/>
    <s v="Roseau"/>
    <n v="854"/>
    <n v="533"/>
    <n v="7476.1898082560701"/>
    <n v="11978.735640245186"/>
    <m/>
    <n v="0.72399999999999998"/>
    <m/>
    <s v="Dominica"/>
    <m/>
    <m/>
    <m/>
    <m/>
    <s v="Sim"/>
    <m/>
    <m/>
    <s v="Sim"/>
    <s v="s"/>
    <m/>
    <x v="0"/>
    <m/>
    <m/>
    <m/>
    <m/>
    <n v="1"/>
    <s v="https://pt.wikipedia.org/wiki/Dominica"/>
  </r>
  <r>
    <x v="61"/>
    <n v="92647200"/>
    <n v="1008450"/>
    <n v="91.870890971292582"/>
    <x v="0"/>
    <x v="0"/>
    <s v="Cairo"/>
    <s v="Cairo"/>
    <n v="1173360"/>
    <n v="282242"/>
    <n v="3046.4169451424327"/>
    <n v="12664.818796466596"/>
    <n v="30.8"/>
    <n v="0.69"/>
    <s v="libra egípcia"/>
    <s v="Egypt"/>
    <s v="Miṣr"/>
    <s v="EGY"/>
    <n v="20"/>
    <s v="eg"/>
    <s v="Sim"/>
    <m/>
    <m/>
    <m/>
    <m/>
    <s v="s"/>
    <x v="9"/>
    <n v="24"/>
    <m/>
    <m/>
    <n v="7"/>
    <n v="9"/>
    <s v="https://pt.wikipedia.org/wiki/Egito"/>
  </r>
  <r>
    <x v="62"/>
    <n v="6520675"/>
    <n v="21041"/>
    <n v="309.90328406444559"/>
    <x v="3"/>
    <x v="12"/>
    <s v="San Salvador"/>
    <s v="San Salvador"/>
    <n v="57305"/>
    <n v="25164"/>
    <n v="3859.1096780624707"/>
    <n v="8788.200608065883"/>
    <n v="41.8"/>
    <n v="0.66600000000000004"/>
    <s v="dólar americano"/>
    <s v="El Salvador"/>
    <s v="El Salvador"/>
    <s v="SLV"/>
    <n v="503"/>
    <s v="sv"/>
    <s v="Sim"/>
    <m/>
    <m/>
    <m/>
    <m/>
    <m/>
    <x v="0"/>
    <m/>
    <m/>
    <m/>
    <n v="1"/>
    <m/>
    <s v="https://pt.wikipedia.org/wiki/El_Salvador"/>
  </r>
  <r>
    <x v="63"/>
    <n v="9856000"/>
    <n v="83600"/>
    <n v="117.89473684210526"/>
    <x v="2"/>
    <x v="7"/>
    <s v="Abu Dhabi"/>
    <s v="Dubai"/>
    <n v="698534"/>
    <n v="399451"/>
    <n v="40528.713474025972"/>
    <n v="70873.985389610389"/>
    <m/>
    <n v="0.83499999999999996"/>
    <s v="dirham dos emirados"/>
    <s v="United Arab Emirates"/>
    <s v="Dawlat al-Imārāt al-‘Arabīyah al-Muttaḥidah"/>
    <s v="ARE"/>
    <n v="971"/>
    <s v="ae"/>
    <s v="Sim"/>
    <m/>
    <m/>
    <m/>
    <m/>
    <m/>
    <x v="0"/>
    <n v="1"/>
    <m/>
    <m/>
    <m/>
    <n v="2"/>
    <s v="https://pt.wikipedia.org/wiki/Emirados_%C3%81rabes_Unidos"/>
  </r>
  <r>
    <x v="64"/>
    <n v="16698400"/>
    <n v="256370"/>
    <n v="65.133986035807624"/>
    <x v="3"/>
    <x v="8"/>
    <s v="Quito"/>
    <s v="Guayaquil"/>
    <n v="181306"/>
    <n v="100917"/>
    <n v="6043.5131509605708"/>
    <n v="10857.686964020504"/>
    <n v="45.4"/>
    <n v="0.73199999999999998"/>
    <s v="dólar americano"/>
    <s v="Ecuador"/>
    <s v="Ecuador"/>
    <s v="EC"/>
    <n v="593"/>
    <s v="ec"/>
    <s v="Sim"/>
    <m/>
    <m/>
    <m/>
    <m/>
    <m/>
    <x v="0"/>
    <n v="2"/>
    <m/>
    <m/>
    <n v="4"/>
    <n v="3"/>
    <s v="https://pt.wikipedia.org/wiki/Equador"/>
  </r>
  <r>
    <x v="65"/>
    <n v="5352000"/>
    <n v="121320"/>
    <n v="44.11473788328388"/>
    <x v="0"/>
    <x v="19"/>
    <s v="Asmara"/>
    <s v="Asmara"/>
    <n v="9671"/>
    <n v="3858"/>
    <n v="720.85201793721978"/>
    <n v="1806.9880418535126"/>
    <m/>
    <n v="0.39100000000000001"/>
    <s v="nakfa"/>
    <s v="Eritrea"/>
    <s v="Iritriyā"/>
    <s v="ER"/>
    <n v="291"/>
    <s v="er"/>
    <s v="Sim"/>
    <m/>
    <m/>
    <m/>
    <m/>
    <m/>
    <x v="0"/>
    <n v="1"/>
    <m/>
    <m/>
    <m/>
    <m/>
    <s v="https://pt.wikipedia.org/wiki/Eritreia"/>
  </r>
  <r>
    <x v="66"/>
    <n v="5373000"/>
    <n v="78772"/>
    <n v="68.209516071700605"/>
    <x v="1"/>
    <x v="20"/>
    <s v="Glasgow"/>
    <m/>
    <m/>
    <n v="245267"/>
    <n v="45648.055090266149"/>
    <n v="0"/>
    <m/>
    <m/>
    <s v="libra esterlina"/>
    <s v="Scotland"/>
    <s v="Scotland"/>
    <m/>
    <m/>
    <m/>
    <m/>
    <s v="Reino Unido"/>
    <s v="País do Reino Unido"/>
    <m/>
    <s v="s"/>
    <m/>
    <x v="0"/>
    <m/>
    <s v="x"/>
    <m/>
    <m/>
    <n v="10"/>
    <s v="https://pt.wikipedia.org/wiki/Esc%C3%B3cia"/>
  </r>
  <r>
    <x v="67"/>
    <n v="5434292"/>
    <n v="49035"/>
    <n v="110.82475782604263"/>
    <x v="1"/>
    <x v="4"/>
    <s v="Bratislava"/>
    <s v="Bratislava"/>
    <n v="178372"/>
    <n v="100249"/>
    <n v="18447.481291031105"/>
    <n v="32823.411034960947"/>
    <n v="26.1"/>
    <n v="0.84399999999999997"/>
    <s v="euro"/>
    <s v="Slovakia"/>
    <s v="Slovenská republika"/>
    <s v="SK"/>
    <n v="421"/>
    <s v="sk"/>
    <s v="Sim"/>
    <m/>
    <m/>
    <m/>
    <m/>
    <m/>
    <x v="0"/>
    <n v="20"/>
    <s v="s"/>
    <s v="s"/>
    <n v="4"/>
    <m/>
    <s v="https://pt.wikipedia.org/wiki/Eslov%C3%A1quia"/>
  </r>
  <r>
    <x v="68"/>
    <n v="2064241"/>
    <n v="20273"/>
    <n v="101.82217728012628"/>
    <x v="1"/>
    <x v="1"/>
    <s v="Liubliana"/>
    <s v="Liubliana"/>
    <n v="68770"/>
    <n v="49491"/>
    <n v="23975.398221428604"/>
    <n v="33314.908482100684"/>
    <n v="25.6"/>
    <n v="0.88"/>
    <s v="euro"/>
    <s v="Slovenia"/>
    <s v="Slovenija"/>
    <s v="SI"/>
    <n v="386"/>
    <s v="si"/>
    <s v="Sim"/>
    <m/>
    <m/>
    <m/>
    <m/>
    <m/>
    <x v="7"/>
    <n v="15"/>
    <s v="s"/>
    <s v="s"/>
    <n v="1"/>
    <m/>
    <s v="https://pt.wikipedia.org/wiki/Eslov%C3%A9nia"/>
  </r>
  <r>
    <x v="69"/>
    <n v="46812000"/>
    <n v="504030"/>
    <n v="92.875424081899894"/>
    <x v="1"/>
    <x v="1"/>
    <s v="Madrid"/>
    <s v="Madrid"/>
    <n v="1763430"/>
    <n v="1192955"/>
    <n v="25483.957105015808"/>
    <n v="37670.46911048449"/>
    <n v="35.9"/>
    <n v="0.876"/>
    <s v="euro"/>
    <s v="Spain"/>
    <s v="España"/>
    <s v="ES"/>
    <n v="34"/>
    <s v="es"/>
    <s v="Sim"/>
    <m/>
    <m/>
    <m/>
    <m/>
    <m/>
    <x v="13"/>
    <n v="131"/>
    <s v="s"/>
    <s v="s"/>
    <n v="40"/>
    <n v="18"/>
    <s v="https://pt.wikipedia.org/wiki/Espanha"/>
  </r>
  <r>
    <x v="70"/>
    <n v="324671000"/>
    <n v="9371175"/>
    <n v="34.6457087825166"/>
    <x v="3"/>
    <x v="16"/>
    <s v="Washington"/>
    <s v="Nova Iorque"/>
    <n v="19377203"/>
    <n v="18036648"/>
    <n v="55553.615814162644"/>
    <n v="59682.580211968423"/>
    <n v="41.1"/>
    <n v="0.91500000000000004"/>
    <s v="dólar americano"/>
    <s v="United States"/>
    <s v="United States of America"/>
    <s v="US"/>
    <n v="1"/>
    <s v="us"/>
    <s v="Sim"/>
    <m/>
    <m/>
    <m/>
    <m/>
    <m/>
    <x v="14"/>
    <n v="2295"/>
    <m/>
    <m/>
    <n v="18"/>
    <n v="113"/>
    <s v="https://pt.wikipedia.org/wiki/Estados_Unidos"/>
  </r>
  <r>
    <x v="71"/>
    <n v="1317797"/>
    <n v="45228"/>
    <n v="29.136751569824003"/>
    <x v="1"/>
    <x v="20"/>
    <s v="Talin"/>
    <s v="Talin"/>
    <n v="40519"/>
    <n v="26485"/>
    <n v="20097.936176816307"/>
    <n v="30747.527881760241"/>
    <n v="33.200000000000003"/>
    <n v="0.86099999999999999"/>
    <s v="euro"/>
    <s v="Estonia"/>
    <s v="Eesti"/>
    <s v="EE"/>
    <n v="372"/>
    <s v="ee"/>
    <s v="Sim"/>
    <m/>
    <m/>
    <m/>
    <m/>
    <m/>
    <x v="0"/>
    <n v="31"/>
    <s v="s"/>
    <s v="s"/>
    <n v="1"/>
    <m/>
    <s v="https://pt.wikipedia.org/wiki/Est%C3%B3nia"/>
  </r>
  <r>
    <x v="72"/>
    <n v="101853000"/>
    <n v="1104300"/>
    <n v="92.233088834555829"/>
    <x v="0"/>
    <x v="19"/>
    <s v="Adis Abeba"/>
    <s v="Adis Abeba"/>
    <n v="191879"/>
    <n v="53638"/>
    <n v="526.62169990083748"/>
    <n v="1883.8816726065997"/>
    <n v="33.200000000000003"/>
    <n v="0.442"/>
    <s v="birr etíope"/>
    <s v="Ethiopia"/>
    <s v="ye-Ītyōṗṗyā"/>
    <s v="ETH"/>
    <n v="251"/>
    <s v="et"/>
    <s v="Sim"/>
    <m/>
    <m/>
    <m/>
    <m/>
    <m/>
    <x v="0"/>
    <n v="38"/>
    <m/>
    <m/>
    <n v="8"/>
    <n v="1"/>
    <s v="https://pt.wikipedia.org/wiki/Eti%C3%B3pia"/>
  </r>
  <r>
    <x v="73"/>
    <n v="49884"/>
    <n v="1399"/>
    <n v="35.656897784131523"/>
    <x v="1"/>
    <x v="20"/>
    <s v="Tórshavn"/>
    <s v="Tórshavn"/>
    <m/>
    <m/>
    <n v="0"/>
    <n v="0"/>
    <m/>
    <m/>
    <m/>
    <s v="Faroe Islands"/>
    <m/>
    <m/>
    <m/>
    <m/>
    <m/>
    <s v="Dinamarca"/>
    <s v="Território autônomo"/>
    <s v="Sim"/>
    <s v="s"/>
    <m/>
    <x v="7"/>
    <m/>
    <m/>
    <m/>
    <m/>
    <m/>
    <s v="https://pt.wikipedia.org/wiki/Ilhas_Feroe"/>
  </r>
  <r>
    <x v="74"/>
    <n v="869458"/>
    <n v="18274"/>
    <n v="47.578964649228411"/>
    <x v="5"/>
    <x v="21"/>
    <s v="Suva"/>
    <s v="Suva"/>
    <n v="8888"/>
    <n v="4532"/>
    <n v="5212.442694184193"/>
    <n v="10222.460429370942"/>
    <n v="42.8"/>
    <n v="0.72699999999999998"/>
    <m/>
    <s v="Fiji"/>
    <m/>
    <m/>
    <m/>
    <m/>
    <s v="Sim"/>
    <m/>
    <m/>
    <s v="Sim"/>
    <s v="s"/>
    <m/>
    <x v="0"/>
    <m/>
    <m/>
    <m/>
    <m/>
    <n v="5"/>
    <s v="https://pt.wikipedia.org/wiki/Fiji"/>
  </r>
  <r>
    <x v="75"/>
    <n v="103743000"/>
    <n v="300000"/>
    <n v="345.81"/>
    <x v="2"/>
    <x v="14"/>
    <s v="Manila"/>
    <s v="Cidade Quezon"/>
    <n v="873966"/>
    <n v="290896"/>
    <n v="2804.0060534204717"/>
    <n v="8424.3370637055032"/>
    <n v="43"/>
    <n v="0.66800000000000004"/>
    <s v="peso filipino"/>
    <s v="Philippines"/>
    <s v="Pilipinas"/>
    <s v="PHL"/>
    <n v="63"/>
    <s v="ph"/>
    <s v="Sim"/>
    <m/>
    <m/>
    <m/>
    <m/>
    <m/>
    <x v="0"/>
    <n v="9"/>
    <m/>
    <m/>
    <n v="5"/>
    <n v="2"/>
    <s v="https://pt.wikipedia.org/wiki/Filipinas"/>
  </r>
  <r>
    <x v="76"/>
    <n v="5502640"/>
    <n v="338145"/>
    <n v="16.27301897115143"/>
    <x v="1"/>
    <x v="20"/>
    <s v="Helsinque"/>
    <s v="Helsinque"/>
    <n v="237484"/>
    <n v="272217"/>
    <n v="49470.254277946588"/>
    <n v="43158.193158193157"/>
    <n v="27.1"/>
    <n v="0.88300000000000001"/>
    <s v="euro"/>
    <s v="Finland"/>
    <s v="Finland"/>
    <s v="FI"/>
    <n v="358"/>
    <s v="fi"/>
    <s v="Sim"/>
    <m/>
    <m/>
    <m/>
    <m/>
    <m/>
    <x v="9"/>
    <n v="302"/>
    <s v="s"/>
    <s v="s"/>
    <n v="5"/>
    <n v="5"/>
    <s v="https://pt.wikipedia.org/wiki/Finl%C3%A2ndia"/>
  </r>
  <r>
    <x v="77"/>
    <n v="66984000"/>
    <n v="640679"/>
    <n v="104.55157731094667"/>
    <x v="1"/>
    <x v="11"/>
    <s v="Paris"/>
    <s v="Paris"/>
    <n v="2833150"/>
    <n v="2418945"/>
    <n v="36112.280544607667"/>
    <n v="42295.921414069031"/>
    <n v="33.1"/>
    <n v="0.88800000000000001"/>
    <s v="euro"/>
    <s v="France"/>
    <s v="France"/>
    <s v="FRA"/>
    <n v="33"/>
    <s v="fr"/>
    <s v="Sim"/>
    <m/>
    <m/>
    <m/>
    <m/>
    <m/>
    <x v="15"/>
    <n v="668"/>
    <s v="s"/>
    <s v="s"/>
    <n v="29"/>
    <n v="29"/>
    <s v="https://pt.wikipedia.org/wiki/Fran%C3%A7a"/>
  </r>
  <r>
    <x v="78"/>
    <n v="1811079"/>
    <n v="267668"/>
    <n v="6.7661393965658947"/>
    <x v="0"/>
    <x v="15"/>
    <s v="Libreville"/>
    <s v="Libreville"/>
    <n v="38660"/>
    <n v="17412"/>
    <n v="9614.158189675878"/>
    <n v="21346.390742756113"/>
    <n v="41.5"/>
    <n v="0.68400000000000005"/>
    <s v="franco CFA"/>
    <s v="Gabon"/>
    <s v="République gabonaise"/>
    <s v="GA"/>
    <n v="241"/>
    <s v="ga"/>
    <s v="Sim"/>
    <m/>
    <m/>
    <m/>
    <m/>
    <m/>
    <x v="0"/>
    <m/>
    <m/>
    <m/>
    <n v="1"/>
    <m/>
    <s v="https://pt.wikipedia.org/wiki/Gab%C3%A3o"/>
  </r>
  <r>
    <x v="79"/>
    <n v="1882450"/>
    <n v="11295"/>
    <n v="166.66223992917219"/>
    <x v="0"/>
    <x v="13"/>
    <s v="Banjul"/>
    <s v="Serekunda"/>
    <n v="3574"/>
    <n v="851"/>
    <n v="452.07044011793141"/>
    <n v="1898.5896039735451"/>
    <m/>
    <n v="0.441"/>
    <s v="dalasi"/>
    <s v="Gambia"/>
    <s v="Gambia"/>
    <s v="GM"/>
    <n v="220"/>
    <s v="gm"/>
    <s v="Sim"/>
    <m/>
    <m/>
    <m/>
    <m/>
    <m/>
    <x v="0"/>
    <m/>
    <m/>
    <m/>
    <n v="1"/>
    <m/>
    <s v="https://pt.wikipedia.org/wiki/G%C3%A2mbia"/>
  </r>
  <r>
    <x v="80"/>
    <n v="28308301"/>
    <n v="238535"/>
    <n v="118.67567023707213"/>
    <x v="0"/>
    <x v="13"/>
    <s v="Acra"/>
    <s v="Acra"/>
    <n v="132487"/>
    <n v="37177"/>
    <n v="1313.2896954854339"/>
    <n v="4680.1466467380014"/>
    <n v="42.8"/>
    <n v="0.57899999999999996"/>
    <s v="cedi"/>
    <s v="Ghana"/>
    <s v="Ghana"/>
    <s v="GH"/>
    <n v="233"/>
    <s v="gh"/>
    <s v="Sim"/>
    <m/>
    <m/>
    <m/>
    <m/>
    <m/>
    <x v="7"/>
    <n v="4"/>
    <m/>
    <m/>
    <n v="2"/>
    <m/>
    <s v="https://pt.wikipedia.org/wiki/Gana"/>
  </r>
  <r>
    <x v="81"/>
    <n v="3720400"/>
    <n v="69700"/>
    <n v="53.377331420373025"/>
    <x v="1"/>
    <x v="9"/>
    <s v="Tbilisi"/>
    <s v="Tbilisi"/>
    <n v="40157"/>
    <n v="16530"/>
    <n v="4443.0706375658528"/>
    <n v="10793.731856789593"/>
    <n v="40"/>
    <n v="0.754"/>
    <s v="lari"/>
    <s v="Georgia"/>
    <s v="Sakartvelo"/>
    <s v="GEO"/>
    <n v="995"/>
    <s v="ge"/>
    <s v="Sim"/>
    <m/>
    <m/>
    <m/>
    <m/>
    <s v="s"/>
    <x v="0"/>
    <n v="18"/>
    <m/>
    <m/>
    <n v="3"/>
    <m/>
    <s v="https://pt.wikipedia.org/wiki/Ge%C3%B3rgia"/>
  </r>
  <r>
    <x v="82"/>
    <m/>
    <n v="3755"/>
    <n v="0"/>
    <x v="3"/>
    <x v="8"/>
    <m/>
    <m/>
    <m/>
    <m/>
    <s v=""/>
    <s v=""/>
    <m/>
    <m/>
    <m/>
    <s v="South Georgia"/>
    <m/>
    <m/>
    <m/>
    <m/>
    <m/>
    <s v="Reino Unido"/>
    <s v="Território ultramarino"/>
    <s v="Sim"/>
    <s v="s"/>
    <m/>
    <x v="0"/>
    <m/>
    <m/>
    <m/>
    <m/>
    <m/>
    <s v="https://pt.wikipedia.org/wiki/Ge%C3%B3rgia_do_Sul"/>
  </r>
  <r>
    <x v="83"/>
    <n v="33140"/>
    <n v="6.8"/>
    <n v="4873.5294117647063"/>
    <x v="1"/>
    <x v="1"/>
    <s v="Gibraltar"/>
    <s v="Gibraltar"/>
    <m/>
    <m/>
    <n v="0"/>
    <n v="0"/>
    <m/>
    <m/>
    <m/>
    <s v="Gibraltar"/>
    <m/>
    <m/>
    <m/>
    <m/>
    <m/>
    <s v="Reino Unido"/>
    <s v="Território ultramarino"/>
    <s v="Sim"/>
    <m/>
    <m/>
    <x v="0"/>
    <m/>
    <m/>
    <m/>
    <m/>
    <m/>
    <s v="https://pt.wikipedia.org/wiki/Gibraltar"/>
  </r>
  <r>
    <x v="84"/>
    <n v="103328"/>
    <n v="344"/>
    <n v="300.37209302325579"/>
    <x v="3"/>
    <x v="5"/>
    <s v="Saint George's"/>
    <s v="Saint George's"/>
    <n v="1585"/>
    <n v="884"/>
    <n v="8555.2802725301954"/>
    <n v="15339.501393620316"/>
    <m/>
    <n v="0.75"/>
    <m/>
    <s v="Grenada"/>
    <m/>
    <m/>
    <m/>
    <m/>
    <s v="Sim"/>
    <m/>
    <m/>
    <s v="Sim"/>
    <s v="s"/>
    <m/>
    <x v="0"/>
    <m/>
    <m/>
    <m/>
    <m/>
    <m/>
    <s v="https://pt.wikipedia.org/wiki/Granada_(pa%C3%ADs)"/>
  </r>
  <r>
    <x v="85"/>
    <n v="10783748"/>
    <n v="131990"/>
    <n v="81.70125009470415"/>
    <x v="1"/>
    <x v="1"/>
    <s v="Atenas"/>
    <s v="Atenas"/>
    <n v="304933"/>
    <n v="235574"/>
    <n v="21845.280509151362"/>
    <n v="28277.088819212022"/>
    <n v="36.700000000000003"/>
    <n v="0.86499999999999999"/>
    <s v="euro"/>
    <s v="Greece"/>
    <s v="Elláda"/>
    <s v="GRC"/>
    <n v="30"/>
    <s v="gr"/>
    <s v="Sim"/>
    <m/>
    <m/>
    <m/>
    <m/>
    <m/>
    <x v="2"/>
    <n v="110"/>
    <s v="s"/>
    <s v="s"/>
    <n v="17"/>
    <n v="9"/>
    <s v="https://pt.wikipedia.org/wiki/Gr%C3%A9cia"/>
  </r>
  <r>
    <x v="86"/>
    <n v="56186"/>
    <n v="2166086"/>
    <n v="2.5938951639039264E-2"/>
    <x v="3"/>
    <x v="16"/>
    <s v="Nuuk"/>
    <s v="Nuuk"/>
    <m/>
    <n v="2441"/>
    <n v="43444.986295518458"/>
    <n v="0"/>
    <m/>
    <m/>
    <m/>
    <s v="Greenland"/>
    <s v="Grønland"/>
    <s v="GL"/>
    <n v="299"/>
    <s v="gl"/>
    <m/>
    <s v="Dinamarca"/>
    <s v="Território autônomo"/>
    <m/>
    <s v="s"/>
    <m/>
    <x v="0"/>
    <m/>
    <m/>
    <m/>
    <m/>
    <m/>
    <s v="https://pt.wikipedia.org/wiki/Gronel%C3%A2ndia"/>
  </r>
  <r>
    <x v="87"/>
    <m/>
    <n v="1628"/>
    <n v="0"/>
    <x v="3"/>
    <x v="5"/>
    <s v="Basse Terre"/>
    <s v="Pointe a Pitre"/>
    <m/>
    <m/>
    <s v=""/>
    <s v=""/>
    <m/>
    <m/>
    <m/>
    <s v="Guadeloupe"/>
    <m/>
    <m/>
    <m/>
    <m/>
    <m/>
    <s v="França"/>
    <s v="Departamento ultramarino"/>
    <m/>
    <s v="s"/>
    <m/>
    <x v="0"/>
    <m/>
    <m/>
    <m/>
    <m/>
    <n v="1"/>
    <s v="https://pt.wikipedia.org/wiki/Guadalupe"/>
  </r>
  <r>
    <x v="88"/>
    <n v="184200"/>
    <n v="541"/>
    <n v="340.48059149722735"/>
    <x v="5"/>
    <x v="22"/>
    <s v="Hagåtña"/>
    <s v="Hagåtña"/>
    <m/>
    <m/>
    <n v="0"/>
    <n v="0"/>
    <m/>
    <m/>
    <m/>
    <s v="Guam"/>
    <m/>
    <m/>
    <m/>
    <m/>
    <m/>
    <s v="Estados Unidos"/>
    <s v="Território americano"/>
    <s v="Sim"/>
    <s v="s"/>
    <m/>
    <x v="0"/>
    <m/>
    <m/>
    <m/>
    <m/>
    <m/>
    <s v="https://pt.wikipedia.org/wiki/Guam"/>
  </r>
  <r>
    <x v="89"/>
    <n v="16176133"/>
    <n v="108890"/>
    <n v="148.55480760400405"/>
    <x v="3"/>
    <x v="12"/>
    <s v="Cidade da Guatemala"/>
    <s v="Cidade da Guatemala"/>
    <n v="140249"/>
    <n v="58827"/>
    <n v="3636.6540754826879"/>
    <n v="8670.1191193222749"/>
    <n v="48.7"/>
    <n v="0.627"/>
    <s v="quetzel"/>
    <s v="Guatemala"/>
    <s v="Guatemala"/>
    <s v="GT"/>
    <n v="502"/>
    <s v="gt"/>
    <s v="Sim"/>
    <m/>
    <m/>
    <m/>
    <m/>
    <m/>
    <x v="2"/>
    <m/>
    <m/>
    <m/>
    <n v="3"/>
    <n v="3"/>
    <s v="https://pt.wikipedia.org/wiki/Guatemala"/>
  </r>
  <r>
    <x v="90"/>
    <n v="62723"/>
    <n v="78"/>
    <n v="804.14102564102564"/>
    <x v="1"/>
    <x v="20"/>
    <s v="Saint Peter Port"/>
    <m/>
    <m/>
    <m/>
    <n v="0"/>
    <n v="0"/>
    <m/>
    <m/>
    <m/>
    <s v="Guernsey"/>
    <m/>
    <m/>
    <m/>
    <m/>
    <m/>
    <s v="Reino Unido"/>
    <s v="Dependência da Coroa britânica"/>
    <s v="Sim"/>
    <m/>
    <m/>
    <x v="0"/>
    <m/>
    <m/>
    <m/>
    <m/>
    <m/>
    <s v="https://pt.wikipedia.org/wiki/Guernsey"/>
  </r>
  <r>
    <x v="91"/>
    <n v="953605"/>
    <n v="214970"/>
    <n v="4.4359910685211892"/>
    <x v="3"/>
    <x v="8"/>
    <s v="Georgetown"/>
    <s v="Georgetown"/>
    <n v="6477"/>
    <n v="3086"/>
    <n v="3236.1407501009326"/>
    <n v="6792.1204272209143"/>
    <n v="44.5"/>
    <n v="0.63600000000000001"/>
    <s v="dólar guianense"/>
    <s v="Guyana"/>
    <s v="Guyana"/>
    <s v="GY"/>
    <n v="592"/>
    <s v="gy"/>
    <s v="Sim"/>
    <m/>
    <m/>
    <m/>
    <m/>
    <m/>
    <x v="0"/>
    <n v="1"/>
    <m/>
    <m/>
    <m/>
    <m/>
    <s v="https://pt.wikipedia.org/wiki/Guiana"/>
  </r>
  <r>
    <x v="92"/>
    <n v="250109"/>
    <n v="83846"/>
    <n v="2.9829568494621093"/>
    <x v="3"/>
    <x v="8"/>
    <s v="Caiena"/>
    <s v="Caiena"/>
    <m/>
    <m/>
    <n v="0"/>
    <n v="0"/>
    <m/>
    <m/>
    <s v="euro"/>
    <s v="Guyana"/>
    <s v="Guyane"/>
    <s v="GF"/>
    <n v="594"/>
    <s v="gf"/>
    <m/>
    <s v="França"/>
    <s v="Departamento ultramarino"/>
    <m/>
    <m/>
    <m/>
    <x v="0"/>
    <m/>
    <m/>
    <m/>
    <m/>
    <m/>
    <s v="https://pt.wikipedia.org/wiki/Guiana_Francesa"/>
  </r>
  <r>
    <x v="93"/>
    <n v="12947000"/>
    <n v="245857"/>
    <n v="52.660693004470076"/>
    <x v="0"/>
    <x v="13"/>
    <s v="Conacri"/>
    <s v="Conacri"/>
    <n v="17154"/>
    <n v="6579"/>
    <n v="508.14860585463816"/>
    <n v="1324.9401405731057"/>
    <n v="33.700000000000003"/>
    <n v="0.41099999999999998"/>
    <s v="franco guineense"/>
    <s v="Guinea"/>
    <s v="Guinée"/>
    <s v="GN"/>
    <n v="224"/>
    <s v="gn"/>
    <s v="Sim"/>
    <m/>
    <m/>
    <m/>
    <m/>
    <m/>
    <x v="0"/>
    <m/>
    <m/>
    <m/>
    <m/>
    <m/>
    <s v="https://pt.wikipedia.org/wiki/Guin%C3%A9"/>
  </r>
  <r>
    <x v="94"/>
    <n v="1547777"/>
    <n v="36544"/>
    <n v="42.353792688266196"/>
    <x v="0"/>
    <x v="13"/>
    <s v="Bissau"/>
    <s v="Bissau"/>
    <n v="3058"/>
    <n v="1209"/>
    <n v="781.1202776627382"/>
    <n v="1975.736814799548"/>
    <n v="50.7"/>
    <n v="0.42"/>
    <s v="franco CFA"/>
    <s v="Guinea-Bissau"/>
    <s v="Guiné Bissau"/>
    <s v="GW"/>
    <n v="245"/>
    <s v="gw"/>
    <s v="Sim"/>
    <m/>
    <m/>
    <m/>
    <m/>
    <m/>
    <x v="0"/>
    <m/>
    <m/>
    <m/>
    <m/>
    <m/>
    <s v="https://pt.wikipedia.org/wiki/Guin%C3%A9-Bissau"/>
  </r>
  <r>
    <x v="95"/>
    <n v="1222442"/>
    <n v="28051"/>
    <n v="43.579266336315996"/>
    <x v="0"/>
    <x v="15"/>
    <s v="Malabo"/>
    <s v="Bata"/>
    <n v="30566"/>
    <n v="16731"/>
    <n v="13686.538911457557"/>
    <n v="25004.049271867294"/>
    <m/>
    <n v="0.58699999999999997"/>
    <s v="franco CFA"/>
    <s v="Equatorial Guinea"/>
    <s v="Guiné Equatorial"/>
    <s v="GQ"/>
    <n v="240"/>
    <s v="GQ"/>
    <s v="Sim"/>
    <m/>
    <m/>
    <m/>
    <m/>
    <m/>
    <x v="0"/>
    <m/>
    <m/>
    <m/>
    <m/>
    <m/>
    <s v="https://pt.wikipedia.org/wiki/Guin%C3%A9_Equatorial"/>
  </r>
  <r>
    <x v="96"/>
    <n v="11078033"/>
    <n v="27750"/>
    <n v="399.20839639639638"/>
    <x v="3"/>
    <x v="5"/>
    <s v="Porto Príncipe"/>
    <s v="Porto Príncipe"/>
    <n v="20415"/>
    <n v="8599"/>
    <n v="776.22083270558949"/>
    <n v="1842.8361785887441"/>
    <n v="60.8"/>
    <n v="0.48299999999999998"/>
    <s v="gourde"/>
    <s v="Haiti"/>
    <s v="Haiti"/>
    <s v="HTI"/>
    <n v="509"/>
    <s v="ht"/>
    <s v="Sim"/>
    <m/>
    <m/>
    <m/>
    <s v="s"/>
    <m/>
    <x v="0"/>
    <n v="2"/>
    <m/>
    <m/>
    <n v="1"/>
    <m/>
    <s v="https://pt.wikipedia.org/wiki/Haiti"/>
  </r>
  <r>
    <x v="97"/>
    <n v="17113400"/>
    <n v="41528"/>
    <n v="412.093045655943"/>
    <x v="1"/>
    <x v="11"/>
    <s v="Amsterdã"/>
    <s v="Amsterdã"/>
    <n v="898732"/>
    <n v="750318"/>
    <n v="43843.888414926318"/>
    <n v="52516.273797141424"/>
    <n v="28"/>
    <n v="0.92200000000000004"/>
    <s v="euro"/>
    <s v="Netherlands"/>
    <s v="Nederland"/>
    <s v="NL"/>
    <n v="31"/>
    <s v="nl"/>
    <s v="Sim"/>
    <m/>
    <m/>
    <m/>
    <m/>
    <m/>
    <x v="6"/>
    <n v="266"/>
    <s v="s"/>
    <s v="s"/>
    <n v="7"/>
    <n v="5"/>
    <s v="https://pt.wikipedia.org/wiki/Pa%C3%ADses_Baixos"/>
  </r>
  <r>
    <x v="98"/>
    <n v="8721014"/>
    <n v="112492"/>
    <n v="77.525637378658033"/>
    <x v="3"/>
    <x v="12"/>
    <s v="Tegucigalpa"/>
    <s v="Tegucigalpa"/>
    <n v="45744"/>
    <n v="19497"/>
    <n v="2235.6345259851664"/>
    <n v="5245.2616175137437"/>
    <n v="50.6"/>
    <n v="0.60599999999999998"/>
    <s v="lempira"/>
    <s v="Honduras"/>
    <s v="Honduras"/>
    <s v="HN"/>
    <n v="504"/>
    <s v="hn"/>
    <s v="Sim"/>
    <m/>
    <m/>
    <m/>
    <m/>
    <m/>
    <x v="0"/>
    <m/>
    <m/>
    <m/>
    <n v="2"/>
    <n v="1"/>
    <s v="https://pt.wikipedia.org/wiki/Honduras"/>
  </r>
  <r>
    <x v="99"/>
    <n v="7374900"/>
    <n v="1104"/>
    <n v="6680.163043478261"/>
    <x v="2"/>
    <x v="18"/>
    <s v="Hong Kong"/>
    <m/>
    <n v="444653"/>
    <n v="274027"/>
    <n v="37156.70720958928"/>
    <n v="60292.749732199758"/>
    <m/>
    <n v="0.91"/>
    <m/>
    <s v="Hong Kong"/>
    <m/>
    <m/>
    <m/>
    <m/>
    <m/>
    <s v="China"/>
    <s v="Região administrativa especial"/>
    <m/>
    <m/>
    <m/>
    <x v="2"/>
    <n v="2"/>
    <m/>
    <m/>
    <m/>
    <m/>
    <s v="https://pt.wikipedia.org/wiki/Hong_Kong"/>
  </r>
  <r>
    <x v="100"/>
    <n v="9799000"/>
    <n v="93030"/>
    <n v="105.33161345802429"/>
    <x v="1"/>
    <x v="4"/>
    <s v="Budapeste"/>
    <s v="Budapeste"/>
    <n v="280058"/>
    <n v="138347"/>
    <n v="14118.481477701805"/>
    <n v="28580.263292172669"/>
    <n v="30.6"/>
    <n v="0.82799999999999996"/>
    <s v="florim húngaro"/>
    <s v="Hungary"/>
    <s v="Magyarország"/>
    <s v="HUN"/>
    <n v="36"/>
    <s v="hu"/>
    <s v="Sim"/>
    <m/>
    <m/>
    <m/>
    <m/>
    <m/>
    <x v="16"/>
    <n v="458"/>
    <s v="s"/>
    <m/>
    <n v="6"/>
    <n v="4"/>
    <s v="https://pt.wikipedia.org/wiki/Hungria"/>
  </r>
  <r>
    <x v="101"/>
    <n v="27478000"/>
    <n v="527968"/>
    <n v="52.04482089823626"/>
    <x v="2"/>
    <x v="7"/>
    <s v="Sana"/>
    <s v="Sana"/>
    <n v="84489"/>
    <n v="37131"/>
    <n v="1351.299221195138"/>
    <n v="3074.7871024092001"/>
    <n v="37.700000000000003"/>
    <n v="0.498"/>
    <s v="rial iemenita"/>
    <s v="Yemen"/>
    <s v="al-Yaman"/>
    <s v="YE"/>
    <n v="967"/>
    <s v="ye"/>
    <s v="Sim"/>
    <m/>
    <m/>
    <m/>
    <m/>
    <m/>
    <x v="7"/>
    <m/>
    <m/>
    <m/>
    <n v="3"/>
    <n v="2"/>
    <s v="https://pt.wikipedia.org/wiki/Emirados_%C3%81rabes_Unidos"/>
  </r>
  <r>
    <x v="102"/>
    <m/>
    <n v="49"/>
    <n v="0"/>
    <x v="3"/>
    <x v="8"/>
    <m/>
    <m/>
    <m/>
    <m/>
    <s v=""/>
    <s v=""/>
    <m/>
    <m/>
    <m/>
    <s v="Bouvet Island"/>
    <m/>
    <m/>
    <m/>
    <m/>
    <m/>
    <s v="Noruega"/>
    <s v="Pocessão norueguesa"/>
    <s v="Sim"/>
    <s v="s"/>
    <m/>
    <x v="0"/>
    <m/>
    <m/>
    <m/>
    <m/>
    <m/>
    <s v="https://pt.wikipedia.org/wiki/Ilha_Bouvet"/>
  </r>
  <r>
    <x v="103"/>
    <m/>
    <n v="801"/>
    <n v="0"/>
    <x v="0"/>
    <x v="0"/>
    <s v="Funchal"/>
    <m/>
    <m/>
    <m/>
    <s v=""/>
    <s v=""/>
    <m/>
    <m/>
    <m/>
    <s v="Madeira"/>
    <m/>
    <m/>
    <m/>
    <m/>
    <m/>
    <s v="Portugual"/>
    <s v="Região autônoma"/>
    <m/>
    <s v="s"/>
    <m/>
    <x v="0"/>
    <m/>
    <m/>
    <m/>
    <m/>
    <n v="1"/>
    <s v="https://pt.wikipedia.org/wiki/Regi%C3%A3o_Aut%C3%B3noma_da_Madeira"/>
  </r>
  <r>
    <x v="104"/>
    <m/>
    <n v="7"/>
    <n v="0"/>
    <x v="5"/>
    <x v="23"/>
    <m/>
    <m/>
    <m/>
    <m/>
    <s v=""/>
    <s v=""/>
    <m/>
    <m/>
    <m/>
    <s v="Clipperton Island"/>
    <m/>
    <m/>
    <m/>
    <m/>
    <m/>
    <s v="França"/>
    <s v="Pocessão francesa"/>
    <s v="Sim"/>
    <s v="s"/>
    <m/>
    <x v="0"/>
    <m/>
    <m/>
    <m/>
    <m/>
    <m/>
    <s v="https://pt.wikipedia.org/wiki/Ilha_de_Clipperton"/>
  </r>
  <r>
    <x v="105"/>
    <n v="84497"/>
    <n v="572"/>
    <n v="147.72202797202797"/>
    <x v="1"/>
    <x v="20"/>
    <s v="Douglas"/>
    <m/>
    <m/>
    <m/>
    <n v="0"/>
    <n v="0"/>
    <m/>
    <m/>
    <m/>
    <s v="Isle of Man"/>
    <m/>
    <m/>
    <m/>
    <m/>
    <m/>
    <s v="Reino Unido"/>
    <s v="Dependência da Coroa britânica"/>
    <s v="Sim"/>
    <s v="s"/>
    <m/>
    <x v="0"/>
    <m/>
    <m/>
    <m/>
    <m/>
    <m/>
    <s v="https://pt.wikipedia.org/wiki/Ilha_de_Man"/>
  </r>
  <r>
    <x v="106"/>
    <m/>
    <n v="5"/>
    <n v="0"/>
    <x v="3"/>
    <x v="5"/>
    <m/>
    <m/>
    <m/>
    <m/>
    <s v=""/>
    <s v=""/>
    <m/>
    <m/>
    <m/>
    <s v="Navassa Island"/>
    <m/>
    <m/>
    <m/>
    <m/>
    <m/>
    <s v="Estados Unidos"/>
    <s v="Território não incorporado"/>
    <s v="Sim"/>
    <s v="s"/>
    <m/>
    <x v="0"/>
    <m/>
    <m/>
    <m/>
    <m/>
    <m/>
    <s v="https://pt.wikipedia.org/wiki/Ilha_de_Navassa"/>
  </r>
  <r>
    <x v="107"/>
    <n v="2072"/>
    <n v="135"/>
    <n v="15.348148148148148"/>
    <x v="5"/>
    <x v="10"/>
    <s v="The Settlement"/>
    <m/>
    <m/>
    <m/>
    <n v="0"/>
    <n v="0"/>
    <m/>
    <m/>
    <m/>
    <s v="Christmas Island"/>
    <m/>
    <m/>
    <m/>
    <m/>
    <m/>
    <s v="Austrália"/>
    <s v="Território australiano"/>
    <s v="Sim"/>
    <s v="s"/>
    <m/>
    <x v="0"/>
    <m/>
    <m/>
    <m/>
    <m/>
    <m/>
    <s v="https://pt.wikipedia.org/wiki/Ilha_Christmas"/>
  </r>
  <r>
    <x v="108"/>
    <m/>
    <n v="373"/>
    <n v="0"/>
    <x v="1"/>
    <x v="20"/>
    <s v="Olonkinbyen"/>
    <s v="Olonkinbyen"/>
    <m/>
    <m/>
    <s v=""/>
    <s v=""/>
    <m/>
    <m/>
    <m/>
    <s v="Jan Mayen"/>
    <m/>
    <m/>
    <m/>
    <m/>
    <m/>
    <s v="Noruega"/>
    <s v="Região da Noruega"/>
    <s v="Sim"/>
    <s v="s"/>
    <m/>
    <x v="0"/>
    <m/>
    <m/>
    <m/>
    <m/>
    <m/>
    <s v="https://pt.wikipedia.org/wiki/Jan_Mayen"/>
  </r>
  <r>
    <x v="109"/>
    <n v="2302"/>
    <n v="34"/>
    <n v="67.705882352941174"/>
    <x v="5"/>
    <x v="10"/>
    <s v="Kingston"/>
    <s v="Kingston"/>
    <m/>
    <m/>
    <n v="0"/>
    <n v="0"/>
    <m/>
    <m/>
    <m/>
    <s v="Norfolk Island"/>
    <m/>
    <m/>
    <m/>
    <m/>
    <m/>
    <s v="Austrália"/>
    <s v="Território australiano"/>
    <s v="Sim"/>
    <s v="s"/>
    <m/>
    <x v="0"/>
    <m/>
    <m/>
    <m/>
    <m/>
    <m/>
    <s v="https://pt.wikipedia.org/wiki/Ilha_Norfolk"/>
  </r>
  <r>
    <x v="110"/>
    <m/>
    <n v="19"/>
    <n v="0"/>
    <x v="5"/>
    <x v="23"/>
    <m/>
    <m/>
    <m/>
    <m/>
    <s v=""/>
    <s v=""/>
    <m/>
    <m/>
    <m/>
    <s v="Wake Island"/>
    <m/>
    <m/>
    <m/>
    <m/>
    <m/>
    <s v="Estados Unidos"/>
    <s v="Território não incorporado"/>
    <s v="Sim"/>
    <s v="s"/>
    <m/>
    <x v="0"/>
    <m/>
    <m/>
    <m/>
    <m/>
    <m/>
    <s v="https://en.wikipedia.org/wiki/Wake_Island"/>
  </r>
  <r>
    <x v="111"/>
    <m/>
    <n v="5"/>
    <n v="0"/>
    <x v="5"/>
    <x v="10"/>
    <m/>
    <m/>
    <m/>
    <m/>
    <s v=""/>
    <s v=""/>
    <m/>
    <m/>
    <m/>
    <s v="Ashmore and Cartier Islands"/>
    <m/>
    <m/>
    <m/>
    <m/>
    <m/>
    <s v="Austrália"/>
    <s v="Território australiano"/>
    <s v="Sim"/>
    <m/>
    <m/>
    <x v="0"/>
    <m/>
    <m/>
    <m/>
    <m/>
    <m/>
    <s v="https://pt.wikipedia.org/wiki/Ilhas_Ashmore_e_Cartier"/>
  </r>
  <r>
    <x v="112"/>
    <n v="60413"/>
    <n v="260"/>
    <n v="232.3576923076923"/>
    <x v="3"/>
    <x v="5"/>
    <s v="George town"/>
    <s v="George town"/>
    <m/>
    <n v="3480"/>
    <n v="57603.495936305102"/>
    <n v="0"/>
    <m/>
    <m/>
    <m/>
    <s v="Cayman Islands"/>
    <m/>
    <m/>
    <m/>
    <m/>
    <m/>
    <s v="Reino Unido"/>
    <s v="Território ultramarino"/>
    <s v="Sim"/>
    <s v="s"/>
    <m/>
    <x v="0"/>
    <m/>
    <m/>
    <m/>
    <m/>
    <n v="1"/>
    <s v="https://pt.wikipedia.org/wiki/Ilhas_Cayman"/>
  </r>
  <r>
    <x v="113"/>
    <n v="550"/>
    <n v="14"/>
    <n v="39.285714285714285"/>
    <x v="5"/>
    <x v="10"/>
    <m/>
    <m/>
    <m/>
    <m/>
    <n v="0"/>
    <n v="0"/>
    <m/>
    <m/>
    <m/>
    <s v="Cocos (Keeling) Islands"/>
    <m/>
    <m/>
    <m/>
    <m/>
    <m/>
    <s v="Austrália"/>
    <s v="Território externo"/>
    <s v="Sim"/>
    <s v="s"/>
    <m/>
    <x v="0"/>
    <m/>
    <m/>
    <m/>
    <m/>
    <m/>
    <s v="https://pt.wikipedia.org/wiki/Ilhas_Cocos_(Keeling)"/>
  </r>
  <r>
    <x v="114"/>
    <n v="18100"/>
    <n v="236"/>
    <n v="76.694915254237287"/>
    <x v="5"/>
    <x v="23"/>
    <s v="Avarua"/>
    <m/>
    <m/>
    <n v="311"/>
    <n v="17182.320441988952"/>
    <n v="0"/>
    <m/>
    <m/>
    <m/>
    <s v="Cook Islands"/>
    <m/>
    <m/>
    <m/>
    <m/>
    <m/>
    <s v="Nova Zelândia"/>
    <s v="Território livre associado"/>
    <s v="Sim"/>
    <s v="s"/>
    <m/>
    <x v="0"/>
    <m/>
    <m/>
    <m/>
    <m/>
    <n v="2"/>
    <s v="https://pt.wikipedia.org/wiki/Ilhas_Cook"/>
  </r>
  <r>
    <x v="115"/>
    <m/>
    <m/>
    <m/>
    <x v="5"/>
    <x v="10"/>
    <m/>
    <m/>
    <m/>
    <m/>
    <s v=""/>
    <s v=""/>
    <m/>
    <m/>
    <m/>
    <s v="Coral Sea Islands"/>
    <m/>
    <m/>
    <m/>
    <m/>
    <m/>
    <s v="Austrália"/>
    <s v="Território australiano"/>
    <s v="Sim"/>
    <s v="s"/>
    <m/>
    <x v="0"/>
    <m/>
    <m/>
    <m/>
    <m/>
    <m/>
    <s v="https://pt.wikipedia.org/wiki/Ilhas_do_Mar_de_Coral"/>
  </r>
  <r>
    <x v="116"/>
    <n v="2563"/>
    <n v="12200"/>
    <n v="0.21008196721311476"/>
    <x v="3"/>
    <x v="8"/>
    <s v="Stanley"/>
    <s v="Stanley"/>
    <m/>
    <m/>
    <n v="0"/>
    <n v="0"/>
    <m/>
    <m/>
    <m/>
    <s v="Falkland Islands"/>
    <m/>
    <m/>
    <m/>
    <m/>
    <m/>
    <s v="Reino Unido"/>
    <s v="Território ultramarino"/>
    <s v="Sim"/>
    <s v="s"/>
    <m/>
    <x v="0"/>
    <m/>
    <m/>
    <m/>
    <m/>
    <m/>
    <s v="https://pt.wikipedia.org/wiki/Ilhas_Malvinas"/>
  </r>
  <r>
    <x v="117"/>
    <m/>
    <n v="412"/>
    <n v="0"/>
    <x v="5"/>
    <x v="10"/>
    <m/>
    <m/>
    <m/>
    <m/>
    <s v=""/>
    <s v=""/>
    <m/>
    <m/>
    <m/>
    <s v="Heard Island and McDonald Islands"/>
    <m/>
    <m/>
    <m/>
    <m/>
    <m/>
    <s v="Austrália"/>
    <s v="Território australiano"/>
    <s v="Sim"/>
    <s v="s"/>
    <m/>
    <x v="0"/>
    <m/>
    <m/>
    <m/>
    <m/>
    <m/>
    <s v="https://pt.wikipedia.org/wiki/Ilha_Heard_e_Ilhas_McDonald"/>
  </r>
  <r>
    <x v="118"/>
    <n v="54880"/>
    <n v="181"/>
    <n v="303.20441988950279"/>
    <x v="5"/>
    <x v="22"/>
    <s v="Majuro"/>
    <s v="Majuro"/>
    <n v="187"/>
    <n v="209"/>
    <n v="3808.3090379008745"/>
    <n v="3407.4344023323615"/>
    <m/>
    <m/>
    <m/>
    <s v="Marshall Islands"/>
    <m/>
    <m/>
    <m/>
    <m/>
    <s v="Sim"/>
    <m/>
    <m/>
    <s v="Sim"/>
    <s v="s"/>
    <m/>
    <x v="0"/>
    <m/>
    <m/>
    <m/>
    <m/>
    <m/>
    <s v="https://pt.wikipedia.org/wiki/Ilhas_Marshall"/>
  </r>
  <r>
    <x v="119"/>
    <m/>
    <n v="7"/>
    <n v="0"/>
    <x v="2"/>
    <x v="18"/>
    <m/>
    <m/>
    <m/>
    <m/>
    <s v=""/>
    <s v=""/>
    <m/>
    <m/>
    <m/>
    <s v="Paracel Islands"/>
    <m/>
    <m/>
    <m/>
    <m/>
    <m/>
    <s v="China"/>
    <s v="Território chinês"/>
    <s v="Sim"/>
    <s v="s"/>
    <m/>
    <x v="0"/>
    <m/>
    <m/>
    <m/>
    <m/>
    <m/>
    <s v="https://pt.wikipedia.org/wiki/Ilhas_Paracel"/>
  </r>
  <r>
    <x v="120"/>
    <n v="57"/>
    <n v="47"/>
    <n v="1.2127659574468086"/>
    <x v="5"/>
    <x v="23"/>
    <m/>
    <m/>
    <m/>
    <m/>
    <n v="0"/>
    <n v="0"/>
    <m/>
    <m/>
    <m/>
    <s v="Pitcairn Islands"/>
    <m/>
    <m/>
    <m/>
    <m/>
    <m/>
    <s v="Reino Unido"/>
    <s v="Território ultramarino"/>
    <s v="Sim"/>
    <s v="s"/>
    <m/>
    <x v="0"/>
    <m/>
    <m/>
    <m/>
    <m/>
    <m/>
    <s v="https://pt.wikipedia.org/wiki/Ilhas_Pitcairn"/>
  </r>
  <r>
    <x v="121"/>
    <n v="642000"/>
    <n v="28450"/>
    <n v="22.56590509666081"/>
    <x v="5"/>
    <x v="21"/>
    <s v="Honiara"/>
    <s v="Honiara"/>
    <n v="1264"/>
    <n v="1103"/>
    <n v="1718.0685358255453"/>
    <n v="1968.8473520249222"/>
    <m/>
    <n v="0.50600000000000001"/>
    <m/>
    <s v="Solomon Islands"/>
    <m/>
    <m/>
    <m/>
    <m/>
    <s v="Sim"/>
    <m/>
    <m/>
    <s v="Sim"/>
    <s v="s"/>
    <m/>
    <x v="0"/>
    <m/>
    <m/>
    <m/>
    <n v="1"/>
    <m/>
    <s v="https://pt.wikipedia.org/wiki/Ilhas_Salom%C3%A3o"/>
  </r>
  <r>
    <x v="122"/>
    <m/>
    <n v="4"/>
    <n v="0"/>
    <x v="2"/>
    <x v="14"/>
    <m/>
    <m/>
    <m/>
    <m/>
    <s v=""/>
    <s v=""/>
    <m/>
    <m/>
    <m/>
    <s v="Spratly Islands"/>
    <m/>
    <m/>
    <m/>
    <m/>
    <m/>
    <s v="China"/>
    <s v="Território chinês"/>
    <s v="Sim"/>
    <s v="s"/>
    <m/>
    <x v="0"/>
    <m/>
    <m/>
    <m/>
    <m/>
    <m/>
    <s v="https://pt.wikipedia.org/wiki/Ilhas_Spratly"/>
  </r>
  <r>
    <x v="123"/>
    <n v="31458"/>
    <n v="616"/>
    <n v="51.06818181818182"/>
    <x v="3"/>
    <x v="5"/>
    <s v="Cockburn town"/>
    <s v="Cockburn town"/>
    <m/>
    <n v="797"/>
    <n v="25335.367791976605"/>
    <n v="0"/>
    <m/>
    <m/>
    <m/>
    <s v="Turks and Caicos Islands"/>
    <m/>
    <m/>
    <m/>
    <m/>
    <m/>
    <s v="Reino Unido"/>
    <s v="Território ultramarino"/>
    <s v="Sim"/>
    <s v="s"/>
    <m/>
    <x v="0"/>
    <m/>
    <m/>
    <m/>
    <m/>
    <m/>
    <s v="https://pt.wikipedia.org/wiki/Ilhas_Spratly"/>
  </r>
  <r>
    <x v="124"/>
    <n v="1060"/>
    <n v="346"/>
    <n v="3.0635838150289016"/>
    <x v="3"/>
    <x v="5"/>
    <s v="Charlotte Amalie"/>
    <s v="Charlotte Amalie"/>
    <m/>
    <m/>
    <n v="0"/>
    <n v="0"/>
    <m/>
    <m/>
    <m/>
    <s v="United States Virgin Islands"/>
    <m/>
    <m/>
    <m/>
    <m/>
    <m/>
    <s v="Estados Unidos"/>
    <s v="Território americano"/>
    <s v="Sim"/>
    <s v="s"/>
    <m/>
    <x v="0"/>
    <n v="1"/>
    <m/>
    <m/>
    <m/>
    <n v="3"/>
    <s v="https://pt.wikipedia.org/wiki/Ilhas_Virgens_Americanas"/>
  </r>
  <r>
    <x v="125"/>
    <n v="28514"/>
    <n v="153"/>
    <n v="186.36601307189542"/>
    <x v="3"/>
    <x v="5"/>
    <s v="Road town"/>
    <s v="Road Town"/>
    <m/>
    <n v="902"/>
    <n v="31633.583502840709"/>
    <n v="0"/>
    <m/>
    <m/>
    <m/>
    <s v="British Virgin Islands"/>
    <m/>
    <m/>
    <m/>
    <m/>
    <m/>
    <s v="Reino Unido"/>
    <s v="Território ultramarino"/>
    <s v="Sim"/>
    <s v="s"/>
    <m/>
    <x v="0"/>
    <m/>
    <m/>
    <m/>
    <m/>
    <n v="2"/>
    <s v="https://pt.wikipedia.org/wiki/Ilhas_Virgens_Brit%C3%A2nicas"/>
  </r>
  <r>
    <x v="126"/>
    <n v="1313250000"/>
    <n v="3287590"/>
    <n v="399.45674491040552"/>
    <x v="2"/>
    <x v="2"/>
    <s v="Deli"/>
    <s v="Mumbai"/>
    <n v="9585371"/>
    <n v="2116239"/>
    <n v="1611.4517418617932"/>
    <n v="7298.968970112317"/>
    <n v="35.1"/>
    <n v="0.60899999999999999"/>
    <s v="rupia indiana"/>
    <s v="India"/>
    <s v="Bhārat Gaṇarājya"/>
    <s v="IN"/>
    <n v="91"/>
    <s v="in"/>
    <s v="Sim"/>
    <m/>
    <m/>
    <m/>
    <m/>
    <m/>
    <x v="0"/>
    <n v="20"/>
    <m/>
    <m/>
    <n v="27"/>
    <n v="11"/>
    <s v="https://pt.wikipedia.org/wiki/%C3%8Dndia"/>
  </r>
  <r>
    <x v="127"/>
    <n v="260581000"/>
    <n v="1904569"/>
    <n v="136.81888133220693"/>
    <x v="2"/>
    <x v="14"/>
    <s v="Jacarta"/>
    <s v="Jacarta"/>
    <n v="3256730"/>
    <n v="861933"/>
    <n v="3307.7354066489884"/>
    <n v="12497.956489536842"/>
    <n v="35.6"/>
    <n v="0.68400000000000005"/>
    <s v="rupia indonésia"/>
    <s v="Indonesia"/>
    <s v="Indonesia"/>
    <s v="IDN"/>
    <n v="62"/>
    <s v="id"/>
    <s v="Sim"/>
    <m/>
    <m/>
    <m/>
    <s v="s"/>
    <s v="s"/>
    <x v="11"/>
    <n v="25"/>
    <m/>
    <m/>
    <n v="7"/>
    <n v="6"/>
    <s v="https://pt.wikipedia.org/wiki/Indon%C3%A9sia"/>
  </r>
  <r>
    <x v="128"/>
    <n v="54786000"/>
    <n v="130395"/>
    <n v="420.15414701483951"/>
    <x v="1"/>
    <x v="20"/>
    <s v="Londres"/>
    <s v="Londres"/>
    <m/>
    <n v="2340000"/>
    <n v="42711.641660278176"/>
    <n v="0"/>
    <m/>
    <m/>
    <s v="libra esterlina"/>
    <s v="England"/>
    <s v="England"/>
    <m/>
    <m/>
    <m/>
    <m/>
    <s v="Reino Unido"/>
    <s v="País do Reino Unido"/>
    <m/>
    <s v="s"/>
    <m/>
    <x v="0"/>
    <m/>
    <s v="x"/>
    <m/>
    <m/>
    <n v="21"/>
    <s v="https://pt.wikipedia.org/wiki/Inglaterra"/>
  </r>
  <r>
    <x v="129"/>
    <n v="79980900"/>
    <n v="1648195"/>
    <n v="48.526357621519296"/>
    <x v="2"/>
    <x v="7"/>
    <s v="Teerã"/>
    <s v="Teerã"/>
    <n v="1551110"/>
    <n v="425326"/>
    <n v="5317.8446354067037"/>
    <n v="19393.505199366347"/>
    <n v="37.4"/>
    <n v="0.76600000000000001"/>
    <s v="rial"/>
    <s v="Iran"/>
    <s v="Iran"/>
    <s v="IR"/>
    <n v="98"/>
    <s v="ir"/>
    <s v="Sim"/>
    <m/>
    <m/>
    <m/>
    <m/>
    <m/>
    <x v="7"/>
    <n v="48"/>
    <m/>
    <m/>
    <n v="9"/>
    <n v="2"/>
    <s v="https://pt.wikipedia.org/wiki/Ir%C3%A3o"/>
  </r>
  <r>
    <x v="130"/>
    <n v="37883543"/>
    <n v="437072"/>
    <n v="86.67574907566717"/>
    <x v="2"/>
    <x v="7"/>
    <s v="Bagdá"/>
    <s v="Bagdá"/>
    <n v="612329"/>
    <n v="225422"/>
    <n v="5950.393816122214"/>
    <n v="16163.456517253415"/>
    <n v="29.5"/>
    <n v="0.65400000000000003"/>
    <s v="dinar iraquiano"/>
    <s v="Iraq"/>
    <s v="Iraq"/>
    <s v="IRQ"/>
    <n v="964"/>
    <s v="iq"/>
    <s v="Sim"/>
    <m/>
    <m/>
    <m/>
    <m/>
    <m/>
    <x v="0"/>
    <n v="1"/>
    <m/>
    <m/>
    <n v="3"/>
    <m/>
    <s v="https://pt.wikipedia.org/wiki/Iraque"/>
  </r>
  <r>
    <x v="131"/>
    <n v="4757976"/>
    <n v="70273"/>
    <n v="67.707028303900501"/>
    <x v="1"/>
    <x v="20"/>
    <s v="Dublin"/>
    <s v="Dublin"/>
    <n v="341883"/>
    <n v="250814"/>
    <n v="52714.431514576783"/>
    <n v="71854.713012423774"/>
    <n v="32.5"/>
    <n v="0.91600000000000004"/>
    <s v="euro"/>
    <s v="Ireland"/>
    <s v="Eire"/>
    <s v="IE"/>
    <n v="353"/>
    <s v="ie"/>
    <s v="Sim"/>
    <m/>
    <m/>
    <m/>
    <s v="s"/>
    <m/>
    <x v="13"/>
    <n v="23"/>
    <s v="s"/>
    <s v="s"/>
    <n v="2"/>
    <n v="13"/>
    <s v="https://pt.wikipedia.org/wiki/Rep%C3%BAblica_da_Irlanda"/>
  </r>
  <r>
    <x v="132"/>
    <n v="1868700"/>
    <n v="13843"/>
    <n v="134.99241493895832"/>
    <x v="1"/>
    <x v="20"/>
    <s v="Belfast"/>
    <m/>
    <m/>
    <m/>
    <n v="0"/>
    <n v="0"/>
    <m/>
    <m/>
    <s v="libra esterlina"/>
    <s v="Northern Ireland"/>
    <s v="Northern Ireland"/>
    <m/>
    <m/>
    <m/>
    <m/>
    <s v="Reino Unido"/>
    <s v="País do Reino Unido"/>
    <m/>
    <s v="s"/>
    <m/>
    <x v="0"/>
    <m/>
    <s v="x"/>
    <m/>
    <m/>
    <n v="1"/>
    <s v="https://pt.wikipedia.org/wiki/Irlanda_do_Norte"/>
  </r>
  <r>
    <x v="133"/>
    <n v="338450"/>
    <n v="103000"/>
    <n v="3.2859223300970872"/>
    <x v="1"/>
    <x v="20"/>
    <s v="Reykjavík"/>
    <s v="Reykjavík"/>
    <n v="17114"/>
    <n v="17036"/>
    <n v="50335.352341557096"/>
    <n v="50565.814743684445"/>
    <n v="26.9"/>
    <n v="0.89900000000000002"/>
    <s v="coroa islandesa"/>
    <s v="Iceland"/>
    <s v="Island"/>
    <s v="ISL"/>
    <n v="354"/>
    <s v="is"/>
    <s v="Sim"/>
    <m/>
    <m/>
    <m/>
    <s v="s"/>
    <m/>
    <x v="7"/>
    <n v="4"/>
    <m/>
    <m/>
    <n v="2"/>
    <n v="1"/>
    <s v="https://pt.wikipedia.org/wiki/Isl%C3%A2ndia"/>
  </r>
  <r>
    <x v="134"/>
    <n v="8661790"/>
    <n v="20770"/>
    <n v="417.03370245546461"/>
    <x v="2"/>
    <x v="7"/>
    <s v="Jerusalem"/>
    <s v="Jerusalem"/>
    <n v="312409"/>
    <n v="305673"/>
    <n v="35289.818848067203"/>
    <n v="36067.487205300524"/>
    <n v="42.8"/>
    <n v="0.89400000000000002"/>
    <s v="novo shekel"/>
    <s v="Israel"/>
    <s v="Yisra'el"/>
    <s v="IL"/>
    <n v="972"/>
    <s v="il"/>
    <s v="Sim"/>
    <m/>
    <m/>
    <m/>
    <m/>
    <m/>
    <x v="16"/>
    <n v="7"/>
    <m/>
    <m/>
    <n v="6"/>
    <n v="7"/>
    <s v="https://pt.wikipedia.org/wiki/Israel"/>
  </r>
  <r>
    <x v="135"/>
    <n v="60589940"/>
    <n v="301230"/>
    <n v="201.14178534674502"/>
    <x v="1"/>
    <x v="1"/>
    <s v="Roma"/>
    <s v="Roma"/>
    <n v="2289580"/>
    <n v="1821580"/>
    <n v="30064.066741112467"/>
    <n v="37788.121262374581"/>
    <n v="35.200000000000003"/>
    <n v="0.873"/>
    <s v="euro"/>
    <s v="Italy"/>
    <s v="Italia"/>
    <s v="ITA"/>
    <n v="39"/>
    <s v="it"/>
    <s v="Sim"/>
    <m/>
    <m/>
    <m/>
    <m/>
    <m/>
    <x v="17"/>
    <n v="550"/>
    <s v="s"/>
    <s v="s"/>
    <n v="44"/>
    <n v="38"/>
    <s v="https://pt.wikipedia.org/wiki/It%C3%A1lia"/>
  </r>
  <r>
    <x v="136"/>
    <n v="2723246"/>
    <n v="10991"/>
    <n v="247.77053953234466"/>
    <x v="3"/>
    <x v="5"/>
    <s v="Kingston"/>
    <s v="Kingston"/>
    <n v="26452"/>
    <n v="13927"/>
    <n v="5114.1174906710594"/>
    <n v="9713.4081900790461"/>
    <n v="45.5"/>
    <n v="0.71899999999999997"/>
    <s v="dólar jamaicano"/>
    <s v="Jamaica"/>
    <s v="Jamaica"/>
    <s v="JAM"/>
    <s v="1 876"/>
    <s v="jm"/>
    <s v="Sim"/>
    <m/>
    <m/>
    <m/>
    <s v="s"/>
    <m/>
    <x v="0"/>
    <n v="67"/>
    <m/>
    <m/>
    <m/>
    <n v="2"/>
    <s v="https://pt.wikipedia.org/wiki/Jamaica"/>
  </r>
  <r>
    <x v="137"/>
    <n v="126830000"/>
    <n v="377944"/>
    <n v="335.57881590923523"/>
    <x v="2"/>
    <x v="18"/>
    <s v="Tóquio"/>
    <s v="Tóquio"/>
    <n v="5066064"/>
    <n v="4383076"/>
    <n v="34558.669084601432"/>
    <n v="39943.735709217064"/>
    <n v="32.1"/>
    <n v="0.89100000000000001"/>
    <s v="iene"/>
    <s v="Japan"/>
    <s v="Nippon"/>
    <s v="JPN"/>
    <n v="81"/>
    <s v="jp"/>
    <s v="Sim"/>
    <m/>
    <m/>
    <m/>
    <s v="s"/>
    <m/>
    <x v="18"/>
    <n v="360"/>
    <m/>
    <m/>
    <n v="14"/>
    <n v="7"/>
    <s v="https://pt.wikipedia.org/wiki/Jap%C3%A3o"/>
  </r>
  <r>
    <x v="138"/>
    <n v="102700"/>
    <n v="116"/>
    <n v="885.34482758620686"/>
    <x v="1"/>
    <x v="20"/>
    <s v="Saint Heller"/>
    <m/>
    <m/>
    <m/>
    <n v="0"/>
    <n v="0"/>
    <m/>
    <m/>
    <m/>
    <s v="Jersey"/>
    <m/>
    <m/>
    <m/>
    <m/>
    <m/>
    <s v="Reino Unido"/>
    <s v="Dependência da Coroa britânica"/>
    <s v="Sim"/>
    <s v="s"/>
    <m/>
    <x v="0"/>
    <m/>
    <m/>
    <m/>
    <m/>
    <m/>
    <s v="https://pt.wikipedia.org/wiki/Jersey"/>
  </r>
  <r>
    <x v="139"/>
    <n v="9847500"/>
    <n v="89342"/>
    <n v="110.22251572608627"/>
    <x v="2"/>
    <x v="7"/>
    <s v="Amã"/>
    <s v="Amã"/>
    <n v="90904"/>
    <n v="35827"/>
    <n v="3638.1822797664381"/>
    <n v="9231.175425234831"/>
    <n v="35.4"/>
    <n v="0.748"/>
    <s v="dinar jordano"/>
    <s v="Jordan"/>
    <s v="al-Urdunn"/>
    <s v="JO"/>
    <n v="962"/>
    <s v="jo"/>
    <s v="Sim"/>
    <m/>
    <m/>
    <m/>
    <m/>
    <m/>
    <x v="0"/>
    <m/>
    <m/>
    <m/>
    <n v="3"/>
    <n v="2"/>
    <s v="https://pt.wikipedia.org/wiki/Jord%C3%A2nia"/>
  </r>
  <r>
    <x v="140"/>
    <n v="1836978"/>
    <n v="10887"/>
    <n v="168.73133094516396"/>
    <x v="1"/>
    <x v="1"/>
    <s v="Pristina"/>
    <s v="Pristina"/>
    <n v="19515"/>
    <n v="7387"/>
    <n v="4021.2784257623116"/>
    <n v="10623.426083491473"/>
    <m/>
    <m/>
    <m/>
    <s v="Kosovo"/>
    <m/>
    <m/>
    <m/>
    <m/>
    <m/>
    <s v="Sérvia"/>
    <s v="Em disputa separatista"/>
    <m/>
    <m/>
    <m/>
    <x v="0"/>
    <m/>
    <m/>
    <m/>
    <m/>
    <m/>
    <s v="https://pt.wikipedia.org/wiki/Kosovo"/>
  </r>
  <r>
    <x v="141"/>
    <n v="4183658"/>
    <n v="17818"/>
    <n v="234.79952856661802"/>
    <x v="2"/>
    <x v="7"/>
    <s v="Cidade do Kuwait"/>
    <s v="Cidade do Kuwait"/>
    <n v="315582"/>
    <n v="163637"/>
    <n v="39113.378770444426"/>
    <n v="75432.074036644481"/>
    <m/>
    <n v="0.81599999999999995"/>
    <s v="dinar kwaitianio"/>
    <s v="Kuwait"/>
    <s v="Dawlat al-Kuwayt"/>
    <s v="KW"/>
    <n v="965"/>
    <s v="kw"/>
    <s v="Sim"/>
    <m/>
    <m/>
    <m/>
    <m/>
    <m/>
    <x v="0"/>
    <n v="1"/>
    <m/>
    <m/>
    <m/>
    <m/>
    <s v="https://pt.wikipedia.org/wiki/Kuwait"/>
  </r>
  <r>
    <x v="142"/>
    <n v="6492400"/>
    <n v="236800"/>
    <n v="27.41722972972973"/>
    <x v="2"/>
    <x v="14"/>
    <s v="Vientiane"/>
    <s v="Vientiane"/>
    <n v="44880"/>
    <n v="11749"/>
    <n v="1809.6543651038137"/>
    <n v="6912.697923726203"/>
    <n v="37.9"/>
    <n v="0.57499999999999996"/>
    <s v="kip"/>
    <s v="Laos"/>
    <s v="Lao"/>
    <s v="LA"/>
    <n v="856"/>
    <s v="la"/>
    <s v="Sim"/>
    <m/>
    <m/>
    <m/>
    <m/>
    <m/>
    <x v="0"/>
    <m/>
    <m/>
    <m/>
    <n v="2"/>
    <n v="2"/>
    <s v="https://pt.wikipedia.org/wiki/Laos"/>
  </r>
  <r>
    <x v="143"/>
    <n v="1916000"/>
    <n v="30355"/>
    <n v="63.119749629385602"/>
    <x v="0"/>
    <x v="3"/>
    <s v="Maseru"/>
    <s v="Maseru"/>
    <n v="6384"/>
    <n v="2081"/>
    <n v="1086.1169102296451"/>
    <n v="3331.9415448851773"/>
    <n v="54.2"/>
    <n v="0.497"/>
    <s v="loti de Lesoto"/>
    <s v="Lesotho"/>
    <s v="Lesotho"/>
    <s v="LS"/>
    <n v="266"/>
    <s v="ls"/>
    <s v="Sim"/>
    <m/>
    <m/>
    <m/>
    <m/>
    <m/>
    <x v="0"/>
    <m/>
    <m/>
    <m/>
    <m/>
    <m/>
    <s v="https://pt.wikipedia.org/wiki/Lesoto"/>
  </r>
  <r>
    <x v="144"/>
    <n v="1953000"/>
    <n v="64589"/>
    <n v="30.237346916657636"/>
    <x v="1"/>
    <x v="20"/>
    <s v="Riga"/>
    <s v="Riga"/>
    <n v="53710"/>
    <n v="31286"/>
    <n v="16019.457245263697"/>
    <n v="27501.280081925244"/>
    <n v="35.5"/>
    <n v="0.81899999999999995"/>
    <s v="euro"/>
    <s v="Latvia"/>
    <s v="Latvija"/>
    <s v="LV"/>
    <n v="371"/>
    <s v="lv"/>
    <s v="Sim"/>
    <m/>
    <m/>
    <m/>
    <m/>
    <m/>
    <x v="7"/>
    <n v="17"/>
    <s v="s"/>
    <s v="s"/>
    <n v="1"/>
    <m/>
    <s v="https://pt.wikipedia.org/wiki/Let%C3%B3nia"/>
  </r>
  <r>
    <x v="145"/>
    <n v="5988000"/>
    <n v="10400"/>
    <n v="575.76923076923072"/>
    <x v="2"/>
    <x v="7"/>
    <s v="Beirute"/>
    <s v="Beirute"/>
    <n v="8873"/>
    <n v="49631"/>
    <n v="8288.4101536406142"/>
    <n v="1481.7969271877087"/>
    <m/>
    <n v="0.76900000000000002"/>
    <s v="libra libanesa"/>
    <s v="Lebanon"/>
    <s v="Lubnān"/>
    <s v="LB"/>
    <n v="961"/>
    <s v="lb"/>
    <s v="Sim"/>
    <m/>
    <m/>
    <m/>
    <m/>
    <m/>
    <x v="0"/>
    <n v="4"/>
    <m/>
    <m/>
    <n v="5"/>
    <m/>
    <s v="https://pt.wikipedia.org/wiki/L%C3%ADbano"/>
  </r>
  <r>
    <x v="146"/>
    <n v="4076530"/>
    <n v="111369"/>
    <n v="36.60381255106897"/>
    <x v="0"/>
    <x v="13"/>
    <s v="Monróvia"/>
    <s v="Monróvia"/>
    <n v="4123"/>
    <n v="2122"/>
    <n v="520.54075402364265"/>
    <n v="1011.3994009611115"/>
    <n v="36.5"/>
    <n v="0.43"/>
    <s v="dólar liberiano"/>
    <s v="Liberia"/>
    <s v="Liberia"/>
    <s v="LBR"/>
    <n v="231"/>
    <s v="lr"/>
    <s v="Sim"/>
    <m/>
    <m/>
    <m/>
    <m/>
    <m/>
    <x v="2"/>
    <m/>
    <m/>
    <m/>
    <m/>
    <m/>
    <s v="https://pt.wikipedia.org/wiki/Lib%C3%A9ria"/>
  </r>
  <r>
    <x v="147"/>
    <n v="6385000"/>
    <n v="1759540"/>
    <n v="3.6287893426691067"/>
    <x v="0"/>
    <x v="0"/>
    <s v="Trípoli"/>
    <s v="Trípoli"/>
    <n v="105588"/>
    <n v="41319"/>
    <n v="6471.2607674236488"/>
    <n v="16536.883320281911"/>
    <m/>
    <n v="0.72399999999999998"/>
    <s v="dinar líbio"/>
    <s v="Libya"/>
    <s v="Lībiyā"/>
    <s v="LY"/>
    <n v="218"/>
    <s v="ly"/>
    <s v="Sim"/>
    <m/>
    <m/>
    <m/>
    <m/>
    <m/>
    <x v="0"/>
    <m/>
    <m/>
    <m/>
    <n v="5"/>
    <m/>
    <s v="https://pt.wikipedia.org/wiki/L%C3%ADbia"/>
  </r>
  <r>
    <x v="148"/>
    <n v="37686"/>
    <n v="160"/>
    <n v="235.53749999999999"/>
    <x v="1"/>
    <x v="11"/>
    <s v="Vaduz"/>
    <s v="Schaan"/>
    <m/>
    <n v="5855"/>
    <n v="155362.734171841"/>
    <n v="0"/>
    <m/>
    <n v="0.90800000000000003"/>
    <m/>
    <s v="Liechtenstein"/>
    <m/>
    <m/>
    <m/>
    <m/>
    <s v="Sim"/>
    <m/>
    <m/>
    <s v="Sim"/>
    <m/>
    <m/>
    <x v="0"/>
    <n v="15"/>
    <m/>
    <m/>
    <m/>
    <m/>
    <s v="https://pt.wikipedia.org/wiki/Liechtenstein"/>
  </r>
  <r>
    <x v="149"/>
    <n v="2849317"/>
    <n v="65200"/>
    <n v="43.701180981595094"/>
    <x v="1"/>
    <x v="20"/>
    <s v="Vilnius"/>
    <s v="Vilnius"/>
    <n v="90240"/>
    <n v="48392"/>
    <n v="16983.719256228775"/>
    <n v="31670.747761656567"/>
    <n v="35.200000000000003"/>
    <n v="0.83899999999999997"/>
    <s v="euro"/>
    <s v="Lithuania"/>
    <s v="Lietuva"/>
    <s v="LT"/>
    <n v="370"/>
    <s v="lt"/>
    <s v="Sim"/>
    <m/>
    <m/>
    <m/>
    <m/>
    <m/>
    <x v="2"/>
    <n v="16"/>
    <s v="s"/>
    <s v="s"/>
    <n v="2"/>
    <m/>
    <s v="https://pt.wikipedia.org/wiki/Litu%C3%A2nia"/>
  </r>
  <r>
    <x v="150"/>
    <n v="576200"/>
    <n v="2586"/>
    <n v="222.81515854601702"/>
    <x v="1"/>
    <x v="11"/>
    <s v="Luxemburgo"/>
    <s v="Luxemburgo"/>
    <n v="61879"/>
    <n v="64874"/>
    <n v="112589.37868795557"/>
    <n v="107391.53071850052"/>
    <n v="34.799999999999997"/>
    <n v="0.89200000000000002"/>
    <s v="euro"/>
    <s v="Luxembourg"/>
    <m/>
    <m/>
    <m/>
    <m/>
    <s v="Sim"/>
    <m/>
    <m/>
    <s v="Sim"/>
    <m/>
    <m/>
    <x v="2"/>
    <n v="2"/>
    <s v="s"/>
    <s v="s"/>
    <n v="1"/>
    <m/>
    <s v="https://pt.wikipedia.org/wiki/Luxemburgo"/>
  </r>
  <r>
    <x v="151"/>
    <n v="644900"/>
    <n v="30"/>
    <n v="21496.666666666668"/>
    <x v="2"/>
    <x v="18"/>
    <s v="Macau"/>
    <m/>
    <n v="64735"/>
    <n v="55502"/>
    <n v="86062.955496976268"/>
    <n v="100379.90386106374"/>
    <m/>
    <m/>
    <m/>
    <s v="Macau"/>
    <m/>
    <m/>
    <m/>
    <m/>
    <m/>
    <s v="China"/>
    <s v="Região administrativa especial"/>
    <m/>
    <m/>
    <m/>
    <x v="0"/>
    <m/>
    <m/>
    <m/>
    <m/>
    <m/>
    <s v="https://pt.wikipedia.org/wiki/Macau"/>
  </r>
  <r>
    <x v="152"/>
    <n v="2071278"/>
    <n v="25713"/>
    <n v="80.55372768638432"/>
    <x v="1"/>
    <x v="1"/>
    <s v="Escópia"/>
    <s v="Escópia"/>
    <n v="31851"/>
    <n v="11319"/>
    <n v="5464.7420578019946"/>
    <n v="15377.462610040757"/>
    <n v="43.2"/>
    <n v="0.747"/>
    <s v="dinar macedônio"/>
    <s v="Macedonia"/>
    <s v="Makedonija"/>
    <s v="MK"/>
    <n v="389"/>
    <s v="mk"/>
    <s v="Sim"/>
    <m/>
    <m/>
    <m/>
    <m/>
    <m/>
    <x v="0"/>
    <n v="1"/>
    <m/>
    <m/>
    <m/>
    <m/>
    <s v="https://pt.wikipedia.org/wiki/Rep%C3%BAblica_da_Maced%C3%B3nia"/>
  </r>
  <r>
    <x v="153"/>
    <n v="22434363"/>
    <n v="587041"/>
    <n v="38.216007059132153"/>
    <x v="0"/>
    <x v="3"/>
    <s v="Antananarivo"/>
    <s v="Antananarivo"/>
    <n v="40029"/>
    <n v="10674"/>
    <n v="475.7879686621813"/>
    <n v="1784.2717441988436"/>
    <n v="40.6"/>
    <n v="0.51"/>
    <s v="ariary"/>
    <s v="Madagascar"/>
    <s v="Madagascar"/>
    <s v="MDG"/>
    <n v="261"/>
    <s v="mg"/>
    <s v="Sim"/>
    <m/>
    <m/>
    <m/>
    <s v="s"/>
    <m/>
    <x v="0"/>
    <m/>
    <m/>
    <m/>
    <n v="2"/>
    <n v="1"/>
    <s v="https://pt.wikipedia.org/wiki/Madag%C3%A1scar"/>
  </r>
  <r>
    <x v="154"/>
    <n v="31984500"/>
    <n v="329847"/>
    <n v="96.967685017599067"/>
    <x v="2"/>
    <x v="14"/>
    <s v="Kuala Lumpur"/>
    <s v="Kuala Lumpur"/>
    <n v="922894"/>
    <n v="326933"/>
    <n v="10221.607341055824"/>
    <n v="28854.413856711846"/>
    <n v="46.3"/>
    <n v="0.77900000000000003"/>
    <s v="ringgit"/>
    <s v="Malaysia"/>
    <s v="Malaysia"/>
    <s v="MY"/>
    <n v="60"/>
    <s v="my"/>
    <s v="Sim"/>
    <m/>
    <m/>
    <m/>
    <m/>
    <m/>
    <x v="0"/>
    <n v="4"/>
    <m/>
    <m/>
    <n v="3"/>
    <n v="3"/>
    <s v="https://pt.wikipedia.org/wiki/Mal%C3%A1sia"/>
  </r>
  <r>
    <x v="155"/>
    <n v="16832910"/>
    <n v="118484"/>
    <n v="142.06905573748355"/>
    <x v="0"/>
    <x v="3"/>
    <s v="Lilongwe"/>
    <s v="Lilongwe"/>
    <n v="22658"/>
    <n v="5720"/>
    <n v="339.81052592807782"/>
    <n v="1346.0536532304873"/>
    <n v="46.1"/>
    <n v="0.44500000000000001"/>
    <s v="kwacha malawiana"/>
    <s v="Malawi"/>
    <s v="Malawi"/>
    <s v="MWI"/>
    <n v="265"/>
    <s v="mw"/>
    <s v="Sim"/>
    <m/>
    <m/>
    <m/>
    <m/>
    <m/>
    <x v="0"/>
    <m/>
    <m/>
    <m/>
    <n v="2"/>
    <n v="1"/>
    <s v="https://pt.wikipedia.org/wiki/Malawi"/>
  </r>
  <r>
    <x v="156"/>
    <n v="344023"/>
    <n v="298"/>
    <n v="1154.4395973154362"/>
    <x v="2"/>
    <x v="2"/>
    <s v="Malé"/>
    <s v="Malé"/>
    <n v="5747"/>
    <n v="3032"/>
    <n v="8813.3642227409218"/>
    <n v="16705.278426151741"/>
    <n v="36.799999999999997"/>
    <n v="0.70599999999999996"/>
    <m/>
    <s v="Maldives"/>
    <m/>
    <m/>
    <m/>
    <m/>
    <s v="Sim"/>
    <m/>
    <m/>
    <s v="Sim"/>
    <s v="s"/>
    <m/>
    <x v="0"/>
    <m/>
    <m/>
    <m/>
    <m/>
    <m/>
    <s v="https://pt.wikipedia.org/wiki/Maldivas"/>
  </r>
  <r>
    <x v="157"/>
    <n v="18341000"/>
    <n v="1240192"/>
    <n v="14.78883914748684"/>
    <x v="0"/>
    <x v="13"/>
    <s v="Bamako"/>
    <s v="Bamako"/>
    <n v="40909"/>
    <n v="11979"/>
    <n v="653.12687421623684"/>
    <n v="2230.4672591461754"/>
    <n v="33"/>
    <n v="0.41899999999999998"/>
    <s v="franco CFA"/>
    <s v="Mali"/>
    <s v="Mali"/>
    <s v="ML"/>
    <n v="223"/>
    <s v="ml"/>
    <s v="Sim"/>
    <m/>
    <m/>
    <m/>
    <m/>
    <m/>
    <x v="0"/>
    <m/>
    <m/>
    <m/>
    <n v="4"/>
    <n v="1"/>
    <s v="https://pt.wikipedia.org/wiki/Mali"/>
  </r>
  <r>
    <x v="158"/>
    <n v="429344"/>
    <n v="316"/>
    <n v="1358.6835443037974"/>
    <x v="1"/>
    <x v="1"/>
    <s v="Valeta"/>
    <s v="Birkirkara"/>
    <n v="17228"/>
    <n v="10536"/>
    <n v="24539.762987254973"/>
    <n v="40126.332265036894"/>
    <m/>
    <n v="0.83899999999999997"/>
    <s v="euro"/>
    <s v="Malta"/>
    <m/>
    <m/>
    <m/>
    <m/>
    <s v="Sim"/>
    <m/>
    <m/>
    <s v="Sim"/>
    <s v="s"/>
    <m/>
    <x v="0"/>
    <m/>
    <s v="s"/>
    <s v="s"/>
    <n v="3"/>
    <m/>
    <s v="https://pt.wikipedia.org/wiki/Malta"/>
  </r>
  <r>
    <x v="159"/>
    <n v="56940"/>
    <n v="471"/>
    <n v="120.89171974522293"/>
    <x v="5"/>
    <x v="22"/>
    <s v="Saipan"/>
    <m/>
    <m/>
    <m/>
    <n v="0"/>
    <n v="0"/>
    <m/>
    <m/>
    <m/>
    <s v="Northern Mariana Islands"/>
    <m/>
    <m/>
    <m/>
    <m/>
    <m/>
    <s v="Estados Unidos"/>
    <s v="Estado livre associado"/>
    <s v="Sim"/>
    <s v="s"/>
    <m/>
    <x v="0"/>
    <m/>
    <m/>
    <m/>
    <m/>
    <m/>
    <s v="https://pt.wikipedia.org/wiki/Marianas_Setentrionais"/>
  </r>
  <r>
    <x v="160"/>
    <n v="34256700"/>
    <n v="446550"/>
    <n v="76.714141753443059"/>
    <x v="0"/>
    <x v="0"/>
    <s v="Rabat"/>
    <s v="Casablanca"/>
    <n v="302674"/>
    <n v="110009"/>
    <n v="3211.3134073042647"/>
    <n v="8835.4686820388415"/>
    <n v="40.700000000000003"/>
    <n v="0.628"/>
    <s v="dirham marroquino"/>
    <s v="Morocco"/>
    <s v="al-Maġrib"/>
    <s v="MAR"/>
    <n v="212"/>
    <s v="ma"/>
    <s v="Sim"/>
    <m/>
    <m/>
    <m/>
    <m/>
    <m/>
    <x v="0"/>
    <n v="21"/>
    <m/>
    <m/>
    <n v="8"/>
    <n v="7"/>
    <s v="https://pt.wikipedia.org/wiki/Marrocos"/>
  </r>
  <r>
    <x v="161"/>
    <m/>
    <n v="1100"/>
    <n v="0"/>
    <x v="3"/>
    <x v="5"/>
    <s v="Fort de France"/>
    <s v="Fort de France"/>
    <m/>
    <m/>
    <s v=""/>
    <s v=""/>
    <m/>
    <m/>
    <m/>
    <s v="Martinique"/>
    <m/>
    <m/>
    <m/>
    <m/>
    <m/>
    <s v="França"/>
    <s v="Território de ultramar"/>
    <m/>
    <s v="s"/>
    <m/>
    <x v="0"/>
    <m/>
    <m/>
    <m/>
    <m/>
    <m/>
    <s v="https://pt.wikipedia.org/wiki/Martinica"/>
  </r>
  <r>
    <x v="162"/>
    <n v="1263747"/>
    <n v="2040"/>
    <n v="619.48382352941178"/>
    <x v="0"/>
    <x v="19"/>
    <s v="Port Louis"/>
    <s v="Port Louis"/>
    <n v="27434"/>
    <n v="12616"/>
    <n v="9983.0108399861674"/>
    <n v="21708.459050743542"/>
    <n v="35.799999999999997"/>
    <n v="0.77700000000000002"/>
    <m/>
    <s v="Mauritius"/>
    <m/>
    <m/>
    <m/>
    <m/>
    <s v="Sim"/>
    <m/>
    <m/>
    <s v="Sim"/>
    <s v="s"/>
    <m/>
    <x v="0"/>
    <n v="1"/>
    <m/>
    <m/>
    <m/>
    <n v="1"/>
    <s v="https://pt.wikipedia.org/wiki/Maur%C3%ADcia"/>
  </r>
  <r>
    <x v="163"/>
    <n v="3718678"/>
    <n v="1030700"/>
    <n v="3.6079150092170371"/>
    <x v="0"/>
    <x v="13"/>
    <s v="Nouakchott"/>
    <s v="Nouakchott"/>
    <n v="17810"/>
    <n v="5092"/>
    <n v="1369.3038224874538"/>
    <n v="4789.3364254716325"/>
    <n v="37.5"/>
    <n v="0.50600000000000001"/>
    <s v="ouguiya"/>
    <s v="Mauritania"/>
    <s v="Muritanya"/>
    <s v="MR"/>
    <n v="222"/>
    <s v="mr"/>
    <s v="Sim"/>
    <m/>
    <m/>
    <m/>
    <m/>
    <m/>
    <x v="0"/>
    <m/>
    <m/>
    <m/>
    <n v="2"/>
    <m/>
    <s v="https://pt.wikipedia.org/wiki/Maurit%C3%A2nia"/>
  </r>
  <r>
    <x v="164"/>
    <m/>
    <n v="374"/>
    <n v="0"/>
    <x v="0"/>
    <x v="19"/>
    <s v="Mamoudzou"/>
    <m/>
    <m/>
    <m/>
    <s v=""/>
    <s v=""/>
    <m/>
    <m/>
    <m/>
    <s v="Mayotte"/>
    <m/>
    <m/>
    <m/>
    <m/>
    <m/>
    <s v="França"/>
    <s v="Departamento ultramarino"/>
    <s v="Sim"/>
    <s v="s"/>
    <m/>
    <x v="0"/>
    <m/>
    <m/>
    <m/>
    <m/>
    <m/>
    <s v="https://pt.wikipedia.org/wiki/Mayotte"/>
  </r>
  <r>
    <x v="165"/>
    <n v="122273000"/>
    <n v="1958201"/>
    <n v="62.441496046626469"/>
    <x v="3"/>
    <x v="16"/>
    <s v="Cidade do México"/>
    <s v="Cidade do México"/>
    <n v="2410950"/>
    <n v="1140724"/>
    <n v="9329.3204550473129"/>
    <n v="19717.762711309937"/>
    <n v="48.2"/>
    <n v="0.75600000000000001"/>
    <s v="peso mexicano"/>
    <s v="Mexico"/>
    <s v="Mexico"/>
    <s v="MEX"/>
    <n v="52"/>
    <s v="mx"/>
    <s v="Sim"/>
    <m/>
    <m/>
    <m/>
    <m/>
    <m/>
    <x v="19"/>
    <n v="62"/>
    <m/>
    <m/>
    <n v="27"/>
    <n v="15"/>
    <s v="https://pt.wikipedia.org/wiki/M%C3%A9xico"/>
  </r>
  <r>
    <x v="166"/>
    <n v="102800"/>
    <n v="702"/>
    <n v="146.43874643874645"/>
    <x v="5"/>
    <x v="22"/>
    <s v="Palikir"/>
    <s v="Kolonia"/>
    <n v="323"/>
    <n v="308"/>
    <n v="2996.1089494163425"/>
    <n v="3142.023346303502"/>
    <m/>
    <n v="0.64"/>
    <m/>
    <s v="Micronesia"/>
    <m/>
    <m/>
    <m/>
    <m/>
    <s v="Sim"/>
    <m/>
    <m/>
    <s v="Sim"/>
    <s v="s"/>
    <m/>
    <x v="0"/>
    <m/>
    <m/>
    <m/>
    <m/>
    <n v="2"/>
    <s v="https://pt.wikipedia.org/wiki/Estados_Federados_da_Micron%C3%A9sia"/>
  </r>
  <r>
    <x v="167"/>
    <n v="26423700"/>
    <n v="801590"/>
    <n v="32.964108833693032"/>
    <x v="0"/>
    <x v="3"/>
    <s v="Maputo"/>
    <s v="Maputo"/>
    <n v="38055"/>
    <n v="17081"/>
    <n v="646.4272603761018"/>
    <n v="1440.1843799316523"/>
    <n v="45.6"/>
    <n v="0.41599999999999998"/>
    <s v="metical"/>
    <s v="Mozambique"/>
    <s v="Moçcambique"/>
    <s v="MZ"/>
    <n v="258"/>
    <s v="mz"/>
    <s v="Sim"/>
    <m/>
    <m/>
    <m/>
    <m/>
    <m/>
    <x v="0"/>
    <n v="2"/>
    <m/>
    <m/>
    <n v="1"/>
    <m/>
    <s v="https://pt.wikipedia.org/wiki/Mo%C3%A7ambique"/>
  </r>
  <r>
    <x v="168"/>
    <n v="3553100"/>
    <n v="33846"/>
    <n v="104.97843172014419"/>
    <x v="1"/>
    <x v="9"/>
    <s v="Chisinau"/>
    <s v="Chisinau"/>
    <n v="19505"/>
    <n v="7944"/>
    <n v="2235.7940952970644"/>
    <n v="5489.5724859981428"/>
    <n v="28.5"/>
    <n v="0.69299999999999995"/>
    <s v="leu moldávio"/>
    <s v="Moldova"/>
    <s v="Moldova"/>
    <s v="MD"/>
    <n v="373"/>
    <s v="md"/>
    <s v="Sim"/>
    <m/>
    <m/>
    <m/>
    <m/>
    <m/>
    <x v="0"/>
    <n v="5"/>
    <m/>
    <m/>
    <m/>
    <m/>
    <s v="https://pt.wikipedia.org/wiki/Mold%C3%A1via"/>
  </r>
  <r>
    <x v="169"/>
    <n v="38400"/>
    <n v="2"/>
    <n v="19200"/>
    <x v="1"/>
    <x v="1"/>
    <s v="Monaco Ville"/>
    <s v="Monaco Ville"/>
    <m/>
    <n v="7060"/>
    <n v="183854.16666666666"/>
    <n v="0"/>
    <m/>
    <m/>
    <m/>
    <s v="Monaco"/>
    <m/>
    <m/>
    <m/>
    <m/>
    <s v="Sim"/>
    <m/>
    <m/>
    <s v="Sim"/>
    <m/>
    <m/>
    <x v="0"/>
    <m/>
    <m/>
    <m/>
    <m/>
    <n v="2"/>
    <s v="https://pt.wikipedia.org/wiki/M%C3%B3naco"/>
  </r>
  <r>
    <x v="170"/>
    <n v="3136675"/>
    <n v="1564100"/>
    <n v="2.0054184515056583"/>
    <x v="2"/>
    <x v="18"/>
    <s v="Ulan Bator"/>
    <s v="Ulan Bator"/>
    <n v="37805"/>
    <n v="12067"/>
    <n v="3847.0673563566515"/>
    <n v="12052.571592530307"/>
    <n v="33.799999999999997"/>
    <n v="0.72699999999999998"/>
    <s v="togrog"/>
    <s v="Mongolia"/>
    <s v="Mongol uls"/>
    <s v="MN"/>
    <n v="976"/>
    <s v="mn"/>
    <s v="Sim"/>
    <m/>
    <m/>
    <m/>
    <m/>
    <m/>
    <x v="0"/>
    <m/>
    <m/>
    <m/>
    <n v="1"/>
    <n v="2"/>
    <s v="https://pt.wikipedia.org/wiki/Mong%C3%B3lia"/>
  </r>
  <r>
    <x v="171"/>
    <n v="4922"/>
    <n v="102"/>
    <n v="48.254901960784316"/>
    <x v="3"/>
    <x v="5"/>
    <s v="Brades"/>
    <s v="Brades"/>
    <m/>
    <n v="63"/>
    <n v="12799.674928890694"/>
    <n v="0"/>
    <m/>
    <m/>
    <m/>
    <s v="Montserrat"/>
    <m/>
    <m/>
    <m/>
    <m/>
    <m/>
    <s v="Reino Unido"/>
    <s v="Território ultramarino"/>
    <s v="Sim"/>
    <s v="s"/>
    <m/>
    <x v="0"/>
    <m/>
    <m/>
    <m/>
    <m/>
    <m/>
    <s v="https://pt.wikipedia.org/wiki/Montserrat"/>
  </r>
  <r>
    <x v="172"/>
    <n v="622159"/>
    <n v="13810"/>
    <n v="45.051339608978999"/>
    <x v="1"/>
    <x v="1"/>
    <s v="Podgorica"/>
    <s v="Podgorica"/>
    <n v="11234"/>
    <n v="4588"/>
    <n v="7374.3207122295107"/>
    <n v="18056.47752423416"/>
    <n v="33.200000000000003"/>
    <n v="0.80200000000000005"/>
    <s v="euro"/>
    <s v="Montenegro"/>
    <s v="Crna Gora"/>
    <s v="MNE"/>
    <n v="382"/>
    <s v="me"/>
    <s v="Sim"/>
    <m/>
    <m/>
    <m/>
    <m/>
    <m/>
    <x v="0"/>
    <m/>
    <m/>
    <m/>
    <n v="2"/>
    <m/>
    <s v="https://pt.wikipedia.org/wiki/Montenegro"/>
  </r>
  <r>
    <x v="173"/>
    <n v="54363000"/>
    <n v="676578"/>
    <n v="80.349937479492382"/>
    <x v="2"/>
    <x v="14"/>
    <s v="Naypyidaw"/>
    <s v="Rangum"/>
    <n v="342205"/>
    <n v="66478"/>
    <n v="1222.8537792248405"/>
    <n v="6294.8144877950081"/>
    <m/>
    <n v="0.53600000000000003"/>
    <s v="quiat"/>
    <s v="Myanmar"/>
    <s v="Myăma "/>
    <s v="MMR"/>
    <n v="95"/>
    <s v="mm"/>
    <s v="Sim"/>
    <m/>
    <m/>
    <m/>
    <m/>
    <m/>
    <x v="7"/>
    <m/>
    <m/>
    <m/>
    <m/>
    <n v="2"/>
    <s v="https://pt.wikipedia.org/wiki/Myanmar"/>
  </r>
  <r>
    <x v="174"/>
    <n v="2324388"/>
    <n v="825615"/>
    <n v="2.8153412910375901"/>
    <x v="0"/>
    <x v="3"/>
    <s v="Windhoek"/>
    <s v="Windhoek"/>
    <n v="29069"/>
    <n v="13429"/>
    <n v="5777.4347484154969"/>
    <n v="12506.087623925094"/>
    <n v="61.3"/>
    <n v="0.628"/>
    <s v="dólar namibiano"/>
    <s v="Namibia"/>
    <s v="Namibië"/>
    <s v="NA"/>
    <n v="264"/>
    <s v="na"/>
    <s v="Sim"/>
    <m/>
    <m/>
    <m/>
    <m/>
    <m/>
    <x v="0"/>
    <n v="4"/>
    <m/>
    <m/>
    <n v="1"/>
    <n v="1"/>
    <s v="https://pt.wikipedia.org/wiki/Nam%C3%ADbia"/>
  </r>
  <r>
    <x v="175"/>
    <n v="10084"/>
    <n v="21"/>
    <n v="480.1904761904762"/>
    <x v="5"/>
    <x v="22"/>
    <s v="Yaren"/>
    <s v="Yaren"/>
    <m/>
    <n v="182"/>
    <n v="18048.393494644981"/>
    <n v="0"/>
    <m/>
    <m/>
    <m/>
    <s v="Nauru"/>
    <m/>
    <m/>
    <m/>
    <m/>
    <s v="Sim"/>
    <m/>
    <m/>
    <s v="Sim"/>
    <s v="s"/>
    <m/>
    <x v="0"/>
    <m/>
    <m/>
    <m/>
    <m/>
    <m/>
    <s v="https://pt.wikipedia.org/wiki/Nauru"/>
  </r>
  <r>
    <x v="176"/>
    <n v="28431494"/>
    <n v="147181"/>
    <n v="193.17367051453652"/>
    <x v="2"/>
    <x v="2"/>
    <s v="Catmandu"/>
    <s v="Catmandu"/>
    <n v="76016"/>
    <n v="19489"/>
    <n v="685.47224426546143"/>
    <n v="2673.6547857808669"/>
    <n v="32.799999999999997"/>
    <n v="0.54800000000000004"/>
    <s v="rúpia nepalesa"/>
    <s v="Nepal"/>
    <s v="Nepal"/>
    <s v="NPL"/>
    <n v="977"/>
    <s v="np"/>
    <s v="Sim"/>
    <m/>
    <m/>
    <m/>
    <m/>
    <m/>
    <x v="0"/>
    <m/>
    <m/>
    <m/>
    <n v="4"/>
    <n v="6"/>
    <s v="https://pt.wikipedia.org/wiki/Nepal"/>
  </r>
  <r>
    <x v="177"/>
    <n v="6262703"/>
    <n v="129494"/>
    <n v="48.362881677915581"/>
    <x v="3"/>
    <x v="12"/>
    <s v="Manágua"/>
    <s v="Manágua"/>
    <n v="35675"/>
    <n v="11806"/>
    <n v="1885.1285139978695"/>
    <n v="5696.4221359371504"/>
    <n v="47"/>
    <n v="0.63100000000000001"/>
    <s v="córdoba"/>
    <s v="Nicaragua"/>
    <s v="Nicaragua"/>
    <s v="NI"/>
    <n v="505"/>
    <s v="ni"/>
    <s v="Sim"/>
    <m/>
    <m/>
    <m/>
    <m/>
    <m/>
    <x v="0"/>
    <m/>
    <m/>
    <m/>
    <n v="1"/>
    <m/>
    <s v="https://pt.wikipedia.org/wiki/Nicar%C3%A1gua"/>
  </r>
  <r>
    <x v="178"/>
    <n v="20715000"/>
    <n v="1267000"/>
    <n v="16.349644830307813"/>
    <x v="0"/>
    <x v="13"/>
    <s v="Niamey"/>
    <s v="Niamey"/>
    <n v="21742"/>
    <n v="8169"/>
    <n v="394.35191889934828"/>
    <n v="1049.5776007723871"/>
    <n v="31.5"/>
    <n v="0.34799999999999998"/>
    <s v="franco CFA"/>
    <s v="Niger"/>
    <s v="Niger"/>
    <s v="NE"/>
    <n v="227"/>
    <s v="ne"/>
    <s v="Sim"/>
    <m/>
    <m/>
    <m/>
    <m/>
    <m/>
    <x v="0"/>
    <n v="1"/>
    <m/>
    <m/>
    <n v="2"/>
    <m/>
    <s v="https://pt.wikipedia.org/wiki/N%C3%ADger"/>
  </r>
  <r>
    <x v="179"/>
    <n v="186988000"/>
    <n v="923768"/>
    <n v="202.41878913320227"/>
    <x v="0"/>
    <x v="13"/>
    <s v="Abuja"/>
    <s v="Lagos"/>
    <n v="1119520"/>
    <n v="568499"/>
    <n v="3040.2967035317774"/>
    <n v="5987.1221682674823"/>
    <n v="43"/>
    <n v="0.51400000000000001"/>
    <s v="naira"/>
    <s v="Nigeria"/>
    <s v="Nàìjíríà"/>
    <s v="NGA"/>
    <n v="234"/>
    <s v="ng"/>
    <s v="Sim"/>
    <m/>
    <m/>
    <m/>
    <m/>
    <m/>
    <x v="7"/>
    <n v="23"/>
    <m/>
    <m/>
    <n v="2"/>
    <m/>
    <s v="https://pt.wikipedia.org/wiki/Nig%C3%A9ria"/>
  </r>
  <r>
    <x v="180"/>
    <n v="1470"/>
    <n v="260"/>
    <n v="5.6538461538461542"/>
    <x v="5"/>
    <x v="23"/>
    <s v="Alofi"/>
    <s v="Alofi"/>
    <m/>
    <m/>
    <n v="0"/>
    <n v="0"/>
    <m/>
    <m/>
    <m/>
    <s v="Niue"/>
    <m/>
    <m/>
    <m/>
    <m/>
    <m/>
    <s v="Nova Zelândia"/>
    <s v="Território livre associado"/>
    <s v="Sim"/>
    <s v="s"/>
    <m/>
    <x v="0"/>
    <m/>
    <m/>
    <m/>
    <m/>
    <m/>
    <s v="https://pt.wikipedia.org/wiki/Niue"/>
  </r>
  <r>
    <x v="181"/>
    <n v="5258317"/>
    <n v="385178"/>
    <n v="13.651654559710057"/>
    <x v="1"/>
    <x v="20"/>
    <s v="Oslo"/>
    <s v="Oslo"/>
    <n v="376990"/>
    <n v="500519"/>
    <n v="95186.159373807241"/>
    <n v="71694.042029037053"/>
    <n v="25.9"/>
    <n v="0.94399999999999995"/>
    <s v="coroa norueguesa"/>
    <s v="Norway"/>
    <s v="Norge"/>
    <s v="NOR"/>
    <n v="47"/>
    <s v="no"/>
    <s v="Sim"/>
    <m/>
    <m/>
    <m/>
    <m/>
    <m/>
    <x v="12"/>
    <n v="148"/>
    <m/>
    <m/>
    <n v="6"/>
    <n v="7"/>
    <s v="https://pt.wikipedia.org/wiki/Noruega"/>
  </r>
  <r>
    <x v="182"/>
    <n v="268767"/>
    <n v="18575"/>
    <n v="14.469286675639299"/>
    <x v="5"/>
    <x v="21"/>
    <s v="Noumea"/>
    <s v="Noumea"/>
    <m/>
    <n v="10234"/>
    <n v="38077.591370964445"/>
    <n v="0"/>
    <m/>
    <m/>
    <m/>
    <s v="New Caledonia"/>
    <m/>
    <m/>
    <m/>
    <m/>
    <m/>
    <s v="França"/>
    <s v="Território dependente"/>
    <s v="Sim"/>
    <s v="s"/>
    <m/>
    <x v="0"/>
    <m/>
    <m/>
    <m/>
    <m/>
    <m/>
    <s v="https://pt.wikipedia.org/wiki/Nova_Caled%C3%B3nia"/>
  </r>
  <r>
    <x v="183"/>
    <n v="4775560"/>
    <n v="268680"/>
    <n v="17.774155128777728"/>
    <x v="5"/>
    <x v="10"/>
    <s v="Welington"/>
    <s v="Auckland"/>
    <n v="183431"/>
    <n v="198652"/>
    <n v="41597.634622955215"/>
    <n v="38410.364438934914"/>
    <n v="36.200000000000003"/>
    <n v="0.91300000000000003"/>
    <s v="dólar da Nova Zelândia"/>
    <s v="New Zealand"/>
    <s v="New Zealand"/>
    <s v="NZ"/>
    <n v="64"/>
    <s v="nz"/>
    <s v="Sim"/>
    <m/>
    <m/>
    <m/>
    <s v="s"/>
    <m/>
    <x v="19"/>
    <n v="86"/>
    <m/>
    <m/>
    <n v="3"/>
    <n v="8"/>
    <s v="https://pt.wikipedia.org/wiki/Nova_Zel%C3%A2ndia"/>
  </r>
  <r>
    <x v="184"/>
    <n v="4573075"/>
    <n v="309501"/>
    <n v="14.775638850924553"/>
    <x v="2"/>
    <x v="7"/>
    <s v="Mascate"/>
    <s v="Mascate"/>
    <n v="181407"/>
    <n v="81797"/>
    <n v="17886.651760576853"/>
    <n v="39668.494393815978"/>
    <m/>
    <n v="0.79300000000000004"/>
    <s v="rial"/>
    <s v="Oman"/>
    <s v="Saltānat 'Umān"/>
    <s v="OM"/>
    <n v="968"/>
    <s v="om"/>
    <s v="Sim"/>
    <m/>
    <m/>
    <m/>
    <m/>
    <m/>
    <x v="0"/>
    <m/>
    <m/>
    <m/>
    <n v="4"/>
    <n v="2"/>
    <s v="https://pt.wikipedia.org/wiki/Om%C3%A3"/>
  </r>
  <r>
    <x v="185"/>
    <n v="3063000"/>
    <n v="20779"/>
    <n v="147.40844121468791"/>
    <x v="1"/>
    <x v="20"/>
    <s v="Cardiff"/>
    <m/>
    <m/>
    <m/>
    <n v="0"/>
    <n v="0"/>
    <m/>
    <m/>
    <s v="libra esterlina"/>
    <s v="Wales"/>
    <s v="Wales"/>
    <m/>
    <m/>
    <m/>
    <m/>
    <s v="Reino Unido"/>
    <s v="País do Reino Unido"/>
    <m/>
    <s v="s"/>
    <m/>
    <x v="0"/>
    <m/>
    <s v="x"/>
    <m/>
    <m/>
    <n v="4"/>
    <s v="https://pt.wikipedia.org/wiki/Pa%C3%ADs_de_Gales"/>
  </r>
  <r>
    <x v="186"/>
    <n v="17950"/>
    <n v="459"/>
    <n v="39.106753812636164"/>
    <x v="5"/>
    <x v="22"/>
    <s v="Melekeok"/>
    <s v="Koror"/>
    <n v="296"/>
    <n v="234"/>
    <n v="13036.211699164345"/>
    <n v="16490.250696378829"/>
    <m/>
    <n v="0.78"/>
    <m/>
    <s v="Palau"/>
    <m/>
    <m/>
    <m/>
    <m/>
    <s v="Sim"/>
    <m/>
    <m/>
    <s v="Sim"/>
    <s v="s"/>
    <m/>
    <x v="0"/>
    <m/>
    <m/>
    <m/>
    <m/>
    <m/>
    <s v="https://pt.wikipedia.org/wiki/Palau"/>
  </r>
  <r>
    <x v="187"/>
    <n v="4816503"/>
    <n v="6220"/>
    <n v="774.35739549839229"/>
    <x v="2"/>
    <x v="7"/>
    <s v="Ramallah"/>
    <s v="Gaza"/>
    <m/>
    <n v="12766"/>
    <n v="2650.4706838135467"/>
    <n v="0"/>
    <n v="35.5"/>
    <n v="0.67700000000000005"/>
    <m/>
    <s v="Palestine"/>
    <m/>
    <m/>
    <m/>
    <m/>
    <m/>
    <s v="Israel"/>
    <s v="Em disputa separatista"/>
    <m/>
    <m/>
    <m/>
    <x v="7"/>
    <m/>
    <m/>
    <m/>
    <m/>
    <m/>
    <s v="https://pt.wikipedia.org/wiki/Autoridade_Nacional_Palestiniana"/>
  </r>
  <r>
    <x v="188"/>
    <n v="3814672"/>
    <n v="75517"/>
    <n v="50.514082921726235"/>
    <x v="3"/>
    <x v="12"/>
    <s v="Cidade do Panamá"/>
    <s v="Cidade do Panamá"/>
    <n v="100639"/>
    <n v="49166"/>
    <n v="12888.657268567258"/>
    <n v="26382.084750667946"/>
    <n v="50.7"/>
    <n v="0.78"/>
    <s v="balboa panamenha"/>
    <s v="Panama"/>
    <s v="Panamá"/>
    <s v="PAN"/>
    <n v="507"/>
    <s v="pa"/>
    <s v="Sim"/>
    <m/>
    <m/>
    <m/>
    <m/>
    <m/>
    <x v="0"/>
    <n v="3"/>
    <m/>
    <m/>
    <n v="4"/>
    <n v="1"/>
    <s v="https://pt.wikipedia.org/wiki/Panam%C3%A1"/>
  </r>
  <r>
    <x v="189"/>
    <n v="8151300"/>
    <n v="462840"/>
    <n v="17.611485610578171"/>
    <x v="5"/>
    <x v="10"/>
    <s v="Port Moresby"/>
    <s v="Port Moresby"/>
    <n v="29468"/>
    <n v="16576"/>
    <n v="2033.5406622256573"/>
    <n v="3615.1288751487491"/>
    <n v="43.9"/>
    <n v="0.505"/>
    <s v="kina"/>
    <s v="Papua New Guinea"/>
    <s v="Papua New Guinea"/>
    <s v="PNG"/>
    <n v="675"/>
    <s v="pg"/>
    <s v="Sim"/>
    <m/>
    <m/>
    <m/>
    <s v="s"/>
    <m/>
    <x v="0"/>
    <m/>
    <m/>
    <m/>
    <n v="1"/>
    <n v="2"/>
    <s v="https://pt.wikipedia.org/wiki/Papua-Nova_Guin%C3%A9"/>
  </r>
  <r>
    <x v="190"/>
    <n v="196635000"/>
    <n v="880940"/>
    <n v="223.2104343088065"/>
    <x v="2"/>
    <x v="2"/>
    <s v="Islamabad"/>
    <s v="Carachi"/>
    <n v="1059900"/>
    <n v="251255"/>
    <n v="1277.7735398072571"/>
    <n v="5390.189945838737"/>
    <n v="29.6"/>
    <n v="0.53800000000000003"/>
    <s v="rúpia"/>
    <s v="Pakistan"/>
    <s v="Pākistān"/>
    <s v="PK"/>
    <n v="92"/>
    <s v="pk"/>
    <s v="Sim"/>
    <m/>
    <m/>
    <m/>
    <m/>
    <m/>
    <x v="2"/>
    <n v="10"/>
    <m/>
    <m/>
    <n v="6"/>
    <m/>
    <s v="https://pt.wikipedia.org/wiki/Paquist%C3%A3o"/>
  </r>
  <r>
    <x v="191"/>
    <n v="6953646"/>
    <n v="405752"/>
    <n v="17.13767523018987"/>
    <x v="3"/>
    <x v="8"/>
    <s v="Assunção"/>
    <s v="Assunção"/>
    <n v="67875"/>
    <n v="30985"/>
    <n v="4455.9357781514909"/>
    <n v="9761.0663528169243"/>
    <n v="48.3"/>
    <n v="0.67900000000000005"/>
    <s v="guarani"/>
    <s v="Paraguay"/>
    <s v="Paraguai"/>
    <s v="PY"/>
    <n v="595"/>
    <s v="py"/>
    <s v="Sim"/>
    <m/>
    <m/>
    <m/>
    <m/>
    <m/>
    <x v="0"/>
    <n v="1"/>
    <m/>
    <m/>
    <n v="1"/>
    <m/>
    <s v="https://pt.wikipedia.org/wiki/Paraguai"/>
  </r>
  <r>
    <x v="192"/>
    <n v="31488700"/>
    <n v="1285220"/>
    <n v="24.500630242293148"/>
    <x v="3"/>
    <x v="8"/>
    <s v="Lima"/>
    <s v="Lima"/>
    <n v="435881"/>
    <n v="201809"/>
    <n v="6408.9339985455099"/>
    <n v="13842.457770565314"/>
    <n v="44.1"/>
    <n v="0.73399999999999999"/>
    <s v="nuevo sol"/>
    <s v="Peru"/>
    <s v="Perú"/>
    <s v="PE"/>
    <n v="51"/>
    <s v="pe"/>
    <s v="Sim"/>
    <m/>
    <m/>
    <m/>
    <m/>
    <m/>
    <x v="7"/>
    <n v="4"/>
    <m/>
    <m/>
    <n v="10"/>
    <n v="4"/>
    <s v="https://pt.wikipedia.org/wiki/Peru"/>
  </r>
  <r>
    <x v="193"/>
    <n v="271800"/>
    <n v="4167"/>
    <n v="65.2267818574514"/>
    <x v="5"/>
    <x v="23"/>
    <s v="Papeete"/>
    <s v="Faa'a"/>
    <m/>
    <n v="5623"/>
    <n v="20688.005886681385"/>
    <n v="0"/>
    <m/>
    <m/>
    <m/>
    <s v="French Polynesia"/>
    <m/>
    <m/>
    <m/>
    <m/>
    <m/>
    <s v="França"/>
    <s v="Coletividade de utramar"/>
    <s v="Sim"/>
    <s v="s"/>
    <m/>
    <x v="0"/>
    <m/>
    <m/>
    <m/>
    <m/>
    <n v="6"/>
    <s v="https://pt.wikipedia.org/wiki/Polin%C3%A9sia_Francesa"/>
  </r>
  <r>
    <x v="194"/>
    <n v="38439000"/>
    <n v="312679"/>
    <n v="122.93438318531145"/>
    <x v="1"/>
    <x v="4"/>
    <s v="Varsóvia"/>
    <s v="Varsóvia"/>
    <n v="1111010"/>
    <n v="544959"/>
    <n v="14177.241863732146"/>
    <n v="28903.197273602331"/>
    <n v="32.4"/>
    <n v="0.84299999999999997"/>
    <s v="zloty"/>
    <s v="Poland"/>
    <s v="Poska"/>
    <s v="POL"/>
    <n v="48"/>
    <s v="pl"/>
    <s v="Sim"/>
    <m/>
    <m/>
    <m/>
    <m/>
    <m/>
    <x v="20"/>
    <n v="261"/>
    <s v="s"/>
    <m/>
    <n v="13"/>
    <n v="2"/>
    <s v="https://pt.wikipedia.org/wiki/Pol%C3%B3nia"/>
  </r>
  <r>
    <x v="195"/>
    <n v="3411307"/>
    <n v="9104"/>
    <n v="374.70419595782073"/>
    <x v="3"/>
    <x v="5"/>
    <s v="San Juan"/>
    <s v="San Juan"/>
    <n v="131849"/>
    <n v="103676"/>
    <n v="30391.870330052381"/>
    <n v="38650.58172717964"/>
    <m/>
    <m/>
    <m/>
    <s v="Puerto Rico"/>
    <m/>
    <m/>
    <m/>
    <m/>
    <m/>
    <s v="Estados Unidos"/>
    <s v="Estado livre associado"/>
    <s v="Sim"/>
    <s v="s"/>
    <m/>
    <x v="0"/>
    <n v="6"/>
    <m/>
    <m/>
    <m/>
    <n v="2"/>
    <s v="https://pt.wikipedia.org/wiki/Porto_Rico"/>
  </r>
  <r>
    <x v="196"/>
    <n v="10341330"/>
    <n v="92090"/>
    <n v="112.29590617873819"/>
    <x v="1"/>
    <x v="1"/>
    <s v="Lisboa"/>
    <s v="Lisboa"/>
    <n v="306762"/>
    <n v="230117"/>
    <n v="22252.166790925345"/>
    <n v="29663.689293350082"/>
    <n v="36"/>
    <n v="0.83"/>
    <s v="euro"/>
    <s v="Portugal"/>
    <s v="Portugal"/>
    <s v="PRT"/>
    <n v="351"/>
    <s v="pt"/>
    <s v="Sim"/>
    <m/>
    <m/>
    <m/>
    <m/>
    <m/>
    <x v="9"/>
    <n v="23"/>
    <s v="s"/>
    <s v="s"/>
    <n v="16"/>
    <n v="5"/>
    <s v="https://pt.wikipedia.org/wiki/Portugal"/>
  </r>
  <r>
    <x v="197"/>
    <n v="47251000"/>
    <n v="580367"/>
    <n v="81.415724877534387"/>
    <x v="0"/>
    <x v="19"/>
    <s v="Nairóbi"/>
    <s v="Nairóbi"/>
    <n v="165591"/>
    <n v="60936"/>
    <n v="1289.6235000317454"/>
    <n v="3504.4972593172633"/>
    <n v="47.7"/>
    <n v="0.54800000000000004"/>
    <s v="xelim queniano"/>
    <s v="Kenya"/>
    <s v="Kenya"/>
    <s v="KEN"/>
    <n v="254"/>
    <s v="ke"/>
    <s v="Sim"/>
    <m/>
    <m/>
    <m/>
    <m/>
    <m/>
    <x v="7"/>
    <n v="75"/>
    <m/>
    <m/>
    <n v="3"/>
    <n v="5"/>
    <s v="https://pt.wikipedia.org/wiki/Qu%C3%A9nia"/>
  </r>
  <r>
    <x v="198"/>
    <n v="6140200"/>
    <n v="199951"/>
    <n v="30.708523588279128"/>
    <x v="2"/>
    <x v="17"/>
    <s v="Bisqueque"/>
    <s v="Bisqueque"/>
    <n v="21956"/>
    <n v="7404"/>
    <n v="1205.8239145304713"/>
    <n v="3575.7792905768542"/>
    <n v="27.4"/>
    <n v="0.65500000000000003"/>
    <s v="som"/>
    <s v="Kyrgyzstan"/>
    <s v="Kyrgyzstan"/>
    <s v="KG"/>
    <n v="996"/>
    <s v="kg"/>
    <s v="Sim"/>
    <m/>
    <m/>
    <m/>
    <m/>
    <m/>
    <x v="0"/>
    <n v="3"/>
    <m/>
    <m/>
    <m/>
    <m/>
    <s v="https://pt.wikipedia.org/wiki/Quirguist%C3%A3o"/>
  </r>
  <r>
    <x v="199"/>
    <n v="113400"/>
    <n v="811"/>
    <n v="139.82737361282366"/>
    <x v="5"/>
    <x v="22"/>
    <s v="Tarawa do Sul"/>
    <s v="Tarawa"/>
    <n v="221"/>
    <n v="180"/>
    <n v="1587.3015873015872"/>
    <n v="1948.8536155202821"/>
    <m/>
    <n v="0.59"/>
    <m/>
    <s v="Kiribati"/>
    <m/>
    <m/>
    <m/>
    <m/>
    <s v="Sim"/>
    <m/>
    <m/>
    <s v="Sim"/>
    <s v="s"/>
    <m/>
    <x v="0"/>
    <m/>
    <m/>
    <m/>
    <m/>
    <m/>
    <s v="https://pt.wikipedia.org/wiki/Kiribati"/>
  </r>
  <r>
    <x v="200"/>
    <n v="65110000"/>
    <n v="243810"/>
    <n v="267.0522127886469"/>
    <x v="1"/>
    <x v="20"/>
    <s v="Londres"/>
    <s v="Londres"/>
    <n v="2877510"/>
    <n v="2858003"/>
    <n v="43894.99308861926"/>
    <n v="44194.593764398713"/>
    <n v="32.6"/>
    <n v="0.90700000000000003"/>
    <s v="libra esterlina"/>
    <s v="United Kingdom"/>
    <s v="United Kingdom"/>
    <s v="GBR"/>
    <n v="44"/>
    <s v="uk"/>
    <s v="Sim"/>
    <m/>
    <m/>
    <m/>
    <m/>
    <m/>
    <x v="21"/>
    <n v="780"/>
    <s v="s"/>
    <m/>
    <n v="26"/>
    <n v="36"/>
    <s v="https://pt.wikipedia.org/wiki/Reino_Unido"/>
  </r>
  <r>
    <x v="201"/>
    <n v="4998000"/>
    <n v="622984"/>
    <n v="8.0226779499955061"/>
    <x v="0"/>
    <x v="15"/>
    <s v="Bangui"/>
    <s v="Bangui"/>
    <n v="3454"/>
    <n v="1838"/>
    <n v="367.74709883953579"/>
    <n v="691.0764305722289"/>
    <n v="56.2"/>
    <n v="0.35"/>
    <s v="franco CFA"/>
    <s v="Central African Republic"/>
    <s v="Ködörösêse tî Bêafrîka"/>
    <s v="CF"/>
    <n v="236"/>
    <s v="cf"/>
    <s v="Sim"/>
    <m/>
    <m/>
    <m/>
    <m/>
    <m/>
    <x v="0"/>
    <m/>
    <m/>
    <m/>
    <n v="1"/>
    <m/>
    <s v="https://pt.wikipedia.org/wiki/Rep%C3%BAblica_Centro-Africana"/>
  </r>
  <r>
    <x v="202"/>
    <n v="10572427"/>
    <n v="78866"/>
    <n v="134.05557527958817"/>
    <x v="1"/>
    <x v="4"/>
    <s v="Praga"/>
    <s v="Praga"/>
    <n v="367965"/>
    <n v="205270"/>
    <n v="19415.598707846362"/>
    <n v="34804.212883191343"/>
    <n v="26.1"/>
    <n v="0.87"/>
    <s v="coroa"/>
    <s v="Czech Republic"/>
    <s v="Česká republika"/>
    <s v="CZE"/>
    <n v="420"/>
    <s v="cz"/>
    <s v="Sim"/>
    <m/>
    <m/>
    <m/>
    <m/>
    <m/>
    <x v="4"/>
    <n v="33"/>
    <s v="s"/>
    <m/>
    <n v="12"/>
    <n v="6"/>
    <s v="https://pt.wikipedia.org/wiki/Rep%C3%BAblica_Checa"/>
  </r>
  <r>
    <x v="203"/>
    <n v="82243000"/>
    <n v="2344858"/>
    <n v="35.073765660863046"/>
    <x v="0"/>
    <x v="15"/>
    <s v="Kinshasa"/>
    <s v="Kinshasa"/>
    <n v="70294"/>
    <n v="35909"/>
    <n v="436.62074583855161"/>
    <n v="854.7110392373819"/>
    <n v="47.1"/>
    <n v="0.71499999999999997"/>
    <s v="franco congolês"/>
    <s v="Congo-Kinshasa"/>
    <s v="Congo-Kinshasa"/>
    <s v="COD"/>
    <n v="243"/>
    <s v="cd"/>
    <s v="Sim"/>
    <m/>
    <m/>
    <m/>
    <m/>
    <m/>
    <x v="0"/>
    <m/>
    <m/>
    <m/>
    <n v="5"/>
    <m/>
    <s v="https://pt.wikipedia.org/wiki/Rep%C3%BAblica_Democr%C3%A1tica_do_Congo"/>
  </r>
  <r>
    <x v="204"/>
    <n v="4741000"/>
    <n v="342000"/>
    <n v="13.862573099415204"/>
    <x v="0"/>
    <x v="15"/>
    <s v="Brazzaville"/>
    <s v="Brazzaville"/>
    <n v="32467"/>
    <n v="14077"/>
    <n v="2969.2048091120018"/>
    <n v="6848.1333052098717"/>
    <n v="42.1"/>
    <n v="0.59099999999999997"/>
    <s v="franco centro africano"/>
    <s v="Congo-Brazzaville"/>
    <s v="Congo-Brazzaville"/>
    <s v="CG"/>
    <n v="242"/>
    <s v="cg"/>
    <s v="Sim"/>
    <m/>
    <m/>
    <m/>
    <m/>
    <m/>
    <x v="0"/>
    <m/>
    <m/>
    <m/>
    <m/>
    <m/>
    <s v="https://pt.wikipedia.org/wiki/Rep%C3%BAblica_do_Congo"/>
  </r>
  <r>
    <x v="205"/>
    <n v="10075045"/>
    <n v="48442"/>
    <n v="207.98160687007143"/>
    <x v="3"/>
    <x v="5"/>
    <s v="Santo Domingo"/>
    <s v="Santo Domingo"/>
    <n v="171709"/>
    <n v="63969"/>
    <n v="6349.2520380802271"/>
    <n v="17043.000800492704"/>
    <m/>
    <m/>
    <s v="peso"/>
    <s v="Dominican Republic"/>
    <s v="República Dominicana"/>
    <s v="DO"/>
    <n v="1809"/>
    <s v="do"/>
    <s v="Sim"/>
    <m/>
    <m/>
    <m/>
    <s v="s"/>
    <m/>
    <x v="0"/>
    <n v="4"/>
    <m/>
    <m/>
    <m/>
    <n v="1"/>
    <s v="https://pt.wikipedia.org/wiki/Rep%C3%BAblica_Dominicana"/>
  </r>
  <r>
    <x v="206"/>
    <n v="19760000"/>
    <n v="238391"/>
    <n v="82.889035240424349"/>
    <x v="1"/>
    <x v="9"/>
    <s v="Bucareste"/>
    <s v="Bucareste"/>
    <n v="467436"/>
    <n v="199045"/>
    <n v="10073.127530364372"/>
    <n v="23655.668016194333"/>
    <n v="27.3"/>
    <n v="0.79300000000000004"/>
    <s v="leu romeno"/>
    <s v="Romania"/>
    <s v="România"/>
    <s v="RO"/>
    <n v="40"/>
    <s v="ro"/>
    <s v="Sim"/>
    <m/>
    <m/>
    <m/>
    <m/>
    <m/>
    <x v="9"/>
    <n v="292"/>
    <s v="s"/>
    <m/>
    <n v="7"/>
    <n v="2"/>
    <s v="https://pt.wikipedia.org/wiki/Rom%C3%A9nia"/>
  </r>
  <r>
    <x v="207"/>
    <n v="11553188"/>
    <n v="26338"/>
    <n v="438.65092262130764"/>
    <x v="0"/>
    <x v="15"/>
    <s v="Kigali"/>
    <s v="Kigali"/>
    <n v="23788"/>
    <n v="7903"/>
    <n v="684.05361359998642"/>
    <n v="2058.9987802500918"/>
    <n v="50.8"/>
    <n v="0.48299999999999998"/>
    <s v="franco ruandês"/>
    <s v="Rwanda"/>
    <s v="Rwanda"/>
    <s v="RWA"/>
    <n v="250"/>
    <s v="rw"/>
    <s v="Sim"/>
    <m/>
    <m/>
    <m/>
    <m/>
    <m/>
    <x v="0"/>
    <m/>
    <m/>
    <m/>
    <m/>
    <m/>
    <s v="https://pt.wikipedia.org/wiki/Ruanda"/>
  </r>
  <r>
    <x v="208"/>
    <n v="146838993"/>
    <n v="17124442"/>
    <n v="8.5748191386323711"/>
    <x v="1"/>
    <x v="9"/>
    <s v="Moscou"/>
    <s v="Moscou"/>
    <n v="3866330"/>
    <n v="1326016"/>
    <n v="9030.4078835517485"/>
    <n v="26330.40394113844"/>
    <n v="41.6"/>
    <n v="0.79800000000000004"/>
    <s v="rublo"/>
    <s v="Russia"/>
    <s v="Rossíya"/>
    <s v="RUS"/>
    <n v="7"/>
    <s v="ru"/>
    <s v="Sim"/>
    <m/>
    <m/>
    <m/>
    <m/>
    <s v="s"/>
    <x v="22"/>
    <n v="405"/>
    <m/>
    <m/>
    <n v="20"/>
    <n v="10"/>
    <s v="https://pt.wikipedia.org/wiki/R%C3%BAssia"/>
  </r>
  <r>
    <x v="209"/>
    <m/>
    <n v="266719"/>
    <n v="0"/>
    <x v="0"/>
    <x v="0"/>
    <s v="El Aaiún"/>
    <s v="El Aaiún"/>
    <m/>
    <m/>
    <s v=""/>
    <s v=""/>
    <m/>
    <m/>
    <m/>
    <s v="Western Sahara"/>
    <s v="Aṣ-Ṣaḥrā’ al-Gharbīyah"/>
    <m/>
    <m/>
    <m/>
    <m/>
    <s v="Marrocos"/>
    <s v="Em disputa separatista"/>
    <m/>
    <m/>
    <m/>
    <x v="0"/>
    <m/>
    <m/>
    <m/>
    <m/>
    <m/>
    <s v="https://pt.wikipedia.org/wiki/Saara_Ocidental"/>
  </r>
  <r>
    <x v="210"/>
    <n v="194899"/>
    <n v="2831"/>
    <n v="68.844577887672202"/>
    <x v="5"/>
    <x v="23"/>
    <s v="Apia"/>
    <s v="Apia"/>
    <n v="1084"/>
    <n v="824"/>
    <n v="4227.83082519664"/>
    <n v="5561.8551147004346"/>
    <m/>
    <n v="0.70199999999999996"/>
    <m/>
    <s v="Samoa"/>
    <m/>
    <m/>
    <m/>
    <m/>
    <s v="Sim"/>
    <m/>
    <m/>
    <s v="Sim"/>
    <s v="s"/>
    <m/>
    <x v="0"/>
    <m/>
    <m/>
    <m/>
    <m/>
    <n v="1"/>
    <s v="https://pt.wikipedia.org/wiki/Samoa"/>
  </r>
  <r>
    <x v="211"/>
    <n v="57100"/>
    <n v="199"/>
    <n v="286.93467336683415"/>
    <x v="5"/>
    <x v="23"/>
    <s v="Pago pago"/>
    <s v="Pago pago"/>
    <m/>
    <m/>
    <n v="0"/>
    <n v="0"/>
    <m/>
    <m/>
    <m/>
    <s v="American Samoa"/>
    <m/>
    <m/>
    <m/>
    <m/>
    <m/>
    <s v="Estados Unidos"/>
    <s v="Território não incorporado"/>
    <s v="Sim"/>
    <s v="s"/>
    <m/>
    <x v="0"/>
    <m/>
    <m/>
    <m/>
    <m/>
    <m/>
    <s v="https://pt.wikipedia.org/wiki/Samoa_Americana"/>
  </r>
  <r>
    <x v="212"/>
    <m/>
    <n v="122"/>
    <n v="0"/>
    <x v="0"/>
    <x v="13"/>
    <s v="Jamestown"/>
    <s v="Jamestown"/>
    <m/>
    <m/>
    <s v=""/>
    <s v=""/>
    <m/>
    <m/>
    <m/>
    <s v="Saint Helena"/>
    <m/>
    <m/>
    <m/>
    <m/>
    <m/>
    <s v="Reino Unido"/>
    <s v="Território ultramarino"/>
    <s v="Sim"/>
    <s v="s"/>
    <m/>
    <x v="0"/>
    <m/>
    <m/>
    <m/>
    <m/>
    <m/>
    <s v="https://pt.wikipedia.org/wiki/Santa_Helena_(ilha)"/>
  </r>
  <r>
    <x v="213"/>
    <n v="18600"/>
    <n v="539"/>
    <n v="34.508348794063082"/>
    <x v="3"/>
    <x v="5"/>
    <s v="Castries"/>
    <s v="Castries"/>
    <m/>
    <n v="1406"/>
    <n v="75591.397849462359"/>
    <n v="0"/>
    <m/>
    <n v="0.72899999999999998"/>
    <m/>
    <s v="Saint Lucia"/>
    <m/>
    <m/>
    <m/>
    <m/>
    <s v="Sim"/>
    <m/>
    <m/>
    <s v="Sim"/>
    <s v="s"/>
    <m/>
    <x v="2"/>
    <m/>
    <m/>
    <m/>
    <n v="1"/>
    <n v="1"/>
    <s v="https://pt.wikipedia.org/wiki/Santa_L%C3%BAcia"/>
  </r>
  <r>
    <x v="214"/>
    <n v="46204"/>
    <n v="261"/>
    <n v="177.02681992337165"/>
    <x v="3"/>
    <x v="5"/>
    <s v="Brasseferre"/>
    <s v="Brasseferre"/>
    <m/>
    <n v="852"/>
    <n v="18439.961908059908"/>
    <n v="0"/>
    <m/>
    <n v="0.752"/>
    <m/>
    <s v="Saint Kitts and Nevis"/>
    <m/>
    <m/>
    <m/>
    <m/>
    <s v="Sim"/>
    <m/>
    <m/>
    <s v="Sim"/>
    <s v="s"/>
    <m/>
    <x v="0"/>
    <m/>
    <m/>
    <m/>
    <n v="1"/>
    <n v="1"/>
    <s v="https://pt.wikipedia.org/wiki/S%C3%A3o_Crist%C3%B3v%C3%A3o_e_Nevis"/>
  </r>
  <r>
    <x v="215"/>
    <n v="33121"/>
    <n v="61"/>
    <n v="542.96721311475414"/>
    <x v="1"/>
    <x v="1"/>
    <s v="São Marinho"/>
    <s v="Dogana"/>
    <n v="2091"/>
    <n v="1845"/>
    <n v="55704.839829715289"/>
    <n v="63132.151807010661"/>
    <m/>
    <m/>
    <m/>
    <s v="San Marino"/>
    <m/>
    <m/>
    <m/>
    <m/>
    <s v="Sim"/>
    <m/>
    <m/>
    <s v="Sim"/>
    <s v="s"/>
    <m/>
    <x v="0"/>
    <m/>
    <m/>
    <m/>
    <n v="1"/>
    <m/>
    <s v="https://pt.wikipedia.org/wiki/San_Marino"/>
  </r>
  <r>
    <x v="216"/>
    <n v="6286"/>
    <n v="242"/>
    <n v="25.975206611570247"/>
    <x v="3"/>
    <x v="16"/>
    <s v="Saint Pierre"/>
    <m/>
    <m/>
    <m/>
    <n v="0"/>
    <n v="0"/>
    <m/>
    <m/>
    <m/>
    <s v="Saint Pierre and Miquelon"/>
    <m/>
    <m/>
    <m/>
    <m/>
    <m/>
    <s v="França"/>
    <s v="Departamento ultramarino"/>
    <s v="Sim"/>
    <s v="s"/>
    <m/>
    <x v="0"/>
    <m/>
    <m/>
    <m/>
    <m/>
    <m/>
    <s v="https://pt.wikipedia.org/wiki/Saint-Pierre_e_Miquelon"/>
  </r>
  <r>
    <x v="217"/>
    <n v="187356"/>
    <n v="1001"/>
    <n v="187.16883116883116"/>
    <x v="0"/>
    <x v="13"/>
    <s v="São Tomé"/>
    <s v="Água Grande"/>
    <n v="745"/>
    <n v="337"/>
    <n v="1798.7147462584599"/>
    <n v="3976.3871987019365"/>
    <m/>
    <n v="0.55500000000000005"/>
    <m/>
    <s v="São Tomé and Príncipe"/>
    <m/>
    <m/>
    <m/>
    <m/>
    <s v="Sim"/>
    <m/>
    <m/>
    <s v="Sim"/>
    <s v="s"/>
    <m/>
    <x v="0"/>
    <m/>
    <m/>
    <m/>
    <m/>
    <m/>
    <s v="https://pt.wikipedia.org/wiki/S%C3%A3o_Tom%C3%A9_e_Pr%C3%ADncipe"/>
  </r>
  <r>
    <x v="218"/>
    <n v="109991"/>
    <n v="389"/>
    <n v="282.75321336760925"/>
    <x v="3"/>
    <x v="5"/>
    <s v="Kingstown"/>
    <s v="Kingstown"/>
    <m/>
    <n v="729"/>
    <n v="6627.8150030457036"/>
    <n v="0"/>
    <m/>
    <n v="0.72"/>
    <m/>
    <s v="Saint Vincent and the Grenadines"/>
    <m/>
    <m/>
    <m/>
    <m/>
    <s v="Sim"/>
    <m/>
    <m/>
    <s v="Sim"/>
    <s v="s"/>
    <m/>
    <x v="0"/>
    <m/>
    <m/>
    <m/>
    <m/>
    <n v="3"/>
    <s v="https://pt.wikipedia.org/wiki/S%C3%A3o_Vicente_e_Granadinas"/>
  </r>
  <r>
    <x v="219"/>
    <n v="94677"/>
    <n v="455"/>
    <n v="208.08131868131869"/>
    <x v="0"/>
    <x v="19"/>
    <s v="Victoria"/>
    <s v="Victoria"/>
    <n v="2757"/>
    <n v="1511"/>
    <n v="15959.525544746875"/>
    <n v="29120.060838429607"/>
    <n v="42.8"/>
    <n v="0.77200000000000002"/>
    <m/>
    <s v="Seychelles"/>
    <m/>
    <m/>
    <m/>
    <m/>
    <s v="Sim"/>
    <m/>
    <m/>
    <s v="Sim"/>
    <s v="s"/>
    <m/>
    <x v="0"/>
    <m/>
    <m/>
    <m/>
    <n v="2"/>
    <n v="2"/>
    <s v="https://pt.wikipedia.org/wiki/Seicheles"/>
  </r>
  <r>
    <x v="220"/>
    <n v="15256346"/>
    <n v="196722"/>
    <n v="77.5528207317941"/>
    <x v="0"/>
    <x v="13"/>
    <s v="Dakar"/>
    <s v="Dakar"/>
    <n v="43347"/>
    <n v="15658"/>
    <n v="1026.3270117235149"/>
    <n v="2841.2438994238855"/>
    <n v="40.299999999999997"/>
    <n v="0.46600000000000003"/>
    <s v="franco CFA"/>
    <s v="Senegal"/>
    <s v="Sénégal"/>
    <s v="SN"/>
    <n v="221"/>
    <s v="sn"/>
    <s v="Sim"/>
    <m/>
    <m/>
    <m/>
    <m/>
    <m/>
    <x v="0"/>
    <n v="1"/>
    <m/>
    <m/>
    <n v="4"/>
    <m/>
    <s v="https://pt.wikipedia.org/wiki/Senegal"/>
  </r>
  <r>
    <x v="221"/>
    <n v="7075641"/>
    <n v="71740"/>
    <n v="98.628951770281574"/>
    <x v="0"/>
    <x v="13"/>
    <s v="Freetown"/>
    <s v="Freetown"/>
    <n v="11403"/>
    <n v="4893"/>
    <n v="691.52745313110142"/>
    <n v="1611.5854379836398"/>
    <n v="34"/>
    <n v="0.41299999999999998"/>
    <s v="leone"/>
    <s v="Sierra Leone"/>
    <s v="Serra Leoa"/>
    <s v="SL"/>
    <n v="232"/>
    <s v="sl"/>
    <s v="Sim"/>
    <m/>
    <m/>
    <m/>
    <m/>
    <m/>
    <x v="0"/>
    <m/>
    <m/>
    <m/>
    <m/>
    <m/>
    <s v="https://pt.wikipedia.org/wiki/Serra_Leoa"/>
  </r>
  <r>
    <x v="222"/>
    <n v="7076372"/>
    <n v="88361"/>
    <n v="80.084788537929626"/>
    <x v="1"/>
    <x v="1"/>
    <s v="Belgrado"/>
    <s v="Belgrado"/>
    <n v="106537"/>
    <n v="43866"/>
    <n v="6198.9392304418143"/>
    <n v="15055.313655076357"/>
    <n v="29.7"/>
    <n v="0.77100000000000002"/>
    <s v="dinar sérvio"/>
    <s v="Serbia"/>
    <s v="Srbija"/>
    <s v="RS"/>
    <n v="381"/>
    <s v="rs"/>
    <s v="Sim"/>
    <m/>
    <m/>
    <m/>
    <m/>
    <m/>
    <x v="7"/>
    <n v="3"/>
    <m/>
    <m/>
    <n v="4"/>
    <m/>
    <s v="https://pt.wikipedia.org/wiki/S%C3%A9rvia"/>
  </r>
  <r>
    <x v="223"/>
    <n v="5607300"/>
    <n v="716"/>
    <n v="7831.4245810055863"/>
    <x v="2"/>
    <x v="14"/>
    <s v="Singapura"/>
    <s v="Singapura"/>
    <n v="508449"/>
    <n v="307872"/>
    <n v="54905.569525440049"/>
    <n v="90676.261302231025"/>
    <m/>
    <n v="0.91200000000000003"/>
    <s v="dólar de Singapura"/>
    <s v="Singapore"/>
    <s v="Singapura"/>
    <s v="SGP"/>
    <n v="65"/>
    <s v="sg"/>
    <s v="Sim"/>
    <m/>
    <m/>
    <m/>
    <s v="s"/>
    <m/>
    <x v="0"/>
    <n v="2"/>
    <m/>
    <m/>
    <m/>
    <n v="2"/>
    <s v="https://pt.wikipedia.org/wiki/Singapura"/>
  </r>
  <r>
    <x v="224"/>
    <n v="18564000"/>
    <n v="185180"/>
    <n v="100.24840695539476"/>
    <x v="2"/>
    <x v="7"/>
    <s v="Damasco"/>
    <s v="Alepo"/>
    <n v="98281"/>
    <n v="77460"/>
    <n v="4172.5921137685846"/>
    <n v="5294.1715147597497"/>
    <n v="35.799999999999997"/>
    <n v="0.59399999999999997"/>
    <s v="libra síria"/>
    <s v="Syria"/>
    <s v="sūriyā"/>
    <s v="SY"/>
    <n v="963"/>
    <s v="sy"/>
    <s v="Sim"/>
    <m/>
    <m/>
    <m/>
    <m/>
    <m/>
    <x v="0"/>
    <n v="3"/>
    <m/>
    <m/>
    <n v="5"/>
    <n v="4"/>
    <s v="https://pt.wikipedia.org/wiki/S%C3%ADria"/>
  </r>
  <r>
    <x v="225"/>
    <n v="11079000"/>
    <n v="637657"/>
    <n v="17.374544621951927"/>
    <x v="0"/>
    <x v="19"/>
    <s v="Mogadíscio"/>
    <s v="Mogadíscio"/>
    <m/>
    <n v="1375"/>
    <n v="124.10867406805669"/>
    <n v="0"/>
    <m/>
    <m/>
    <s v="xelim somali"/>
    <s v="Somalia"/>
    <s v="Soomaaliya"/>
    <s v="SO"/>
    <n v="252"/>
    <s v="so"/>
    <s v="Sim"/>
    <m/>
    <m/>
    <m/>
    <m/>
    <m/>
    <x v="0"/>
    <m/>
    <m/>
    <m/>
    <m/>
    <m/>
    <s v="https://pt.wikipedia.org/wiki/Som%C3%A1lia"/>
  </r>
  <r>
    <x v="226"/>
    <n v="21203000"/>
    <n v="65610"/>
    <n v="323.16720012193264"/>
    <x v="2"/>
    <x v="2"/>
    <s v="Kotte"/>
    <s v="Colombo"/>
    <n v="255039"/>
    <n v="74941"/>
    <n v="3534.4526717917274"/>
    <n v="12028.439371787012"/>
    <n v="38.6"/>
    <n v="0.75700000000000001"/>
    <s v="rúpia ceilandesa"/>
    <s v="Sri Lanka"/>
    <s v="Śrī Laṃkāva"/>
    <s v="LK"/>
    <n v="94"/>
    <s v="lk"/>
    <s v="Sim"/>
    <m/>
    <m/>
    <m/>
    <m/>
    <m/>
    <x v="0"/>
    <n v="2"/>
    <m/>
    <m/>
    <n v="7"/>
    <n v="1"/>
    <s v="https://pt.wikipedia.org/wiki/Sri_Lanka"/>
  </r>
  <r>
    <x v="227"/>
    <n v="1132657"/>
    <n v="17364"/>
    <n v="65.230188896567611"/>
    <x v="0"/>
    <x v="3"/>
    <s v="Mbabane"/>
    <s v="Manzini"/>
    <n v="11405"/>
    <n v="4482"/>
    <n v="3957.0673204685972"/>
    <n v="10069.244263709137"/>
    <n v="51.5"/>
    <n v="0.53100000000000003"/>
    <s v="lilangeni suazi"/>
    <s v="Swaziland"/>
    <s v="Umbuso weSwatini"/>
    <s v="SWZ"/>
    <n v="268"/>
    <s v="sz"/>
    <s v="Sim"/>
    <m/>
    <m/>
    <m/>
    <m/>
    <m/>
    <x v="0"/>
    <m/>
    <m/>
    <m/>
    <m/>
    <m/>
    <s v="https://pt.wikipedia.org/wiki/Suazil%C3%A2ndia"/>
  </r>
  <r>
    <x v="228"/>
    <n v="41176000"/>
    <n v="1886068"/>
    <n v="21.83166248512779"/>
    <x v="0"/>
    <x v="0"/>
    <s v="Cartum"/>
    <s v="Omdurman"/>
    <n v="186390"/>
    <n v="81894"/>
    <n v="1988.8770157373226"/>
    <n v="4526.6660190402172"/>
    <n v="35.4"/>
    <n v="0.47899999999999998"/>
    <s v="dinar sudanês"/>
    <s v="Sudan"/>
    <s v="As-Sudan"/>
    <s v="SDN"/>
    <n v="249"/>
    <s v="sd"/>
    <s v="Sim"/>
    <m/>
    <m/>
    <m/>
    <m/>
    <m/>
    <x v="0"/>
    <n v="1"/>
    <m/>
    <m/>
    <n v="1"/>
    <m/>
    <s v="https://pt.wikipedia.org/wiki/Sud%C3%A3o"/>
  </r>
  <r>
    <x v="229"/>
    <n v="12131000"/>
    <n v="644329"/>
    <n v="18.827338207654787"/>
    <x v="0"/>
    <x v="0"/>
    <s v="Juba"/>
    <s v="Juba"/>
    <n v="20038"/>
    <n v="11007"/>
    <n v="907.34481905861014"/>
    <n v="1651.8011705547769"/>
    <n v="45.5"/>
    <n v="0.46700000000000003"/>
    <s v="libra sul sudanesa"/>
    <s v="South Sudan"/>
    <s v="South Sudan"/>
    <s v="SS"/>
    <n v="211"/>
    <s v="ss"/>
    <s v="Sim"/>
    <m/>
    <m/>
    <m/>
    <m/>
    <m/>
    <x v="0"/>
    <m/>
    <m/>
    <m/>
    <m/>
    <m/>
    <s v="https://pt.wikipedia.org/wiki/Sud%C3%A3o_do_Sul"/>
  </r>
  <r>
    <x v="230"/>
    <n v="10026500"/>
    <n v="449964"/>
    <n v="22.282893742610518"/>
    <x v="1"/>
    <x v="20"/>
    <s v="Estocolmo"/>
    <s v="Estocolmo"/>
    <n v="522233"/>
    <n v="571090"/>
    <n v="56958.061137984339"/>
    <n v="52085.274023836835"/>
    <n v="27.3"/>
    <n v="0.90700000000000003"/>
    <s v="coroa sueca"/>
    <s v="Sweden"/>
    <s v="Sverige"/>
    <s v="SWE"/>
    <n v="46"/>
    <s v="se"/>
    <s v="Sim"/>
    <m/>
    <m/>
    <m/>
    <m/>
    <m/>
    <x v="23"/>
    <n v="483"/>
    <s v="s"/>
    <m/>
    <n v="12"/>
    <n v="5"/>
    <s v="https://pt.wikipedia.org/wiki/Su%C3%A9cia"/>
  </r>
  <r>
    <x v="231"/>
    <n v="8391973"/>
    <n v="41285"/>
    <n v="203.26929877679544"/>
    <x v="1"/>
    <x v="11"/>
    <s v="Berna"/>
    <s v="Zurique"/>
    <n v="511615"/>
    <n v="670789"/>
    <n v="79932.216178483897"/>
    <n v="60964.805296680534"/>
    <n v="31.6"/>
    <n v="0.93"/>
    <s v="franco suíço"/>
    <s v="Switzerland"/>
    <s v="Schwiiz"/>
    <s v="CH"/>
    <n v="41"/>
    <s v="ch"/>
    <s v="Sim"/>
    <m/>
    <m/>
    <m/>
    <m/>
    <m/>
    <x v="24"/>
    <n v="185"/>
    <m/>
    <m/>
    <n v="7"/>
    <n v="13"/>
    <s v="https://pt.wikipedia.org/wiki/Su%C3%AD%C3%A7a"/>
  </r>
  <r>
    <x v="232"/>
    <n v="541638"/>
    <n v="163270"/>
    <n v="3.317437373675507"/>
    <x v="3"/>
    <x v="8"/>
    <s v="Paramaribo"/>
    <s v="Paramaribo"/>
    <n v="8774"/>
    <n v="5210"/>
    <n v="9618.9706039827342"/>
    <n v="16199.011147666892"/>
    <n v="57.6"/>
    <n v="0.71399999999999997"/>
    <s v="dólar do suriname"/>
    <s v="Suriname"/>
    <s v="Suriname"/>
    <s v="SR"/>
    <n v="597"/>
    <s v="sr"/>
    <s v="Sim"/>
    <m/>
    <m/>
    <m/>
    <m/>
    <m/>
    <x v="0"/>
    <n v="2"/>
    <m/>
    <m/>
    <n v="1"/>
    <m/>
    <s v="https://pt.wikipedia.org/wiki/Suriname"/>
  </r>
  <r>
    <x v="233"/>
    <n v="68147000"/>
    <n v="513115"/>
    <n v="132.81038363719634"/>
    <x v="2"/>
    <x v="14"/>
    <s v="Bangcoc"/>
    <s v="Bangcoc"/>
    <n v="1246640"/>
    <n v="404824"/>
    <n v="5940.4522576195577"/>
    <n v="18293.395160461943"/>
    <n v="39.299999999999997"/>
    <n v="0.72599999999999998"/>
    <s v="baht tailandês"/>
    <s v="Thailand"/>
    <s v="Thai"/>
    <s v="TH"/>
    <n v="66"/>
    <s v="th"/>
    <s v="Sim"/>
    <m/>
    <m/>
    <m/>
    <m/>
    <m/>
    <x v="0"/>
    <n v="21"/>
    <m/>
    <m/>
    <n v="5"/>
    <n v="6"/>
    <s v="https://pt.wikipedia.org/wiki/Tail%C3%A2ndia"/>
  </r>
  <r>
    <x v="234"/>
    <n v="23543346"/>
    <n v="35980"/>
    <n v="654.34535853251805"/>
    <x v="2"/>
    <x v="18"/>
    <s v="Taipé"/>
    <s v="Nova Taipé"/>
    <n v="1168780"/>
    <m/>
    <n v="0"/>
    <n v="49643.750722603319"/>
    <m/>
    <m/>
    <s v="novo dólar taiwanês"/>
    <s v="Taiwan"/>
    <s v="Táiwān"/>
    <s v="TW"/>
    <n v="886"/>
    <s v="tw"/>
    <s v="x"/>
    <m/>
    <m/>
    <m/>
    <s v="s"/>
    <m/>
    <x v="7"/>
    <n v="19"/>
    <m/>
    <m/>
    <m/>
    <m/>
    <s v="https://pt.wikipedia.org/wiki/Taiwan"/>
  </r>
  <r>
    <x v="235"/>
    <n v="8551000"/>
    <n v="143100"/>
    <n v="59.755415793151641"/>
    <x v="2"/>
    <x v="17"/>
    <s v="Duchambe"/>
    <s v="Duchambe"/>
    <n v="27550"/>
    <n v="9242"/>
    <n v="1080.8092620746111"/>
    <n v="3221.845398199041"/>
    <n v="30.8"/>
    <n v="0.624"/>
    <s v="somoni"/>
    <s v="Tajikistan"/>
    <s v="Çumhuriji "/>
    <s v="TJ"/>
    <n v="992"/>
    <s v="tj"/>
    <s v="Sim"/>
    <m/>
    <m/>
    <m/>
    <m/>
    <m/>
    <x v="0"/>
    <n v="3"/>
    <m/>
    <m/>
    <m/>
    <m/>
    <s v="https://pt.wikipedia.org/wiki/Tajiquist%C3%A3o"/>
  </r>
  <r>
    <x v="236"/>
    <n v="55155000"/>
    <n v="945087"/>
    <n v="58.359706566697035"/>
    <x v="0"/>
    <x v="19"/>
    <s v="Dodoma"/>
    <s v="Dar es Salaam"/>
    <n v="165005"/>
    <n v="48030"/>
    <n v="870.81860212129459"/>
    <n v="2991.6598676457256"/>
    <n v="37.799999999999997"/>
    <n v="0.52100000000000002"/>
    <s v="xelim tanzaniano"/>
    <s v="Tanzania"/>
    <s v="Tanzania"/>
    <s v="TZ"/>
    <n v="255"/>
    <s v="tz"/>
    <s v="Sim"/>
    <m/>
    <m/>
    <m/>
    <m/>
    <m/>
    <x v="0"/>
    <n v="2"/>
    <m/>
    <m/>
    <n v="7"/>
    <n v="3"/>
    <s v="https://pt.wikipedia.org/wiki/Tanz%C3%A2nia"/>
  </r>
  <r>
    <x v="237"/>
    <m/>
    <n v="60"/>
    <n v="0"/>
    <x v="2"/>
    <x v="2"/>
    <s v="Diego Garcia"/>
    <s v="Diego Garcia"/>
    <m/>
    <m/>
    <s v=""/>
    <s v=""/>
    <m/>
    <m/>
    <m/>
    <s v="British Indian Ocean Territory"/>
    <m/>
    <m/>
    <m/>
    <m/>
    <m/>
    <s v="Reino Unido"/>
    <m/>
    <s v="Sim"/>
    <s v="s"/>
    <m/>
    <x v="0"/>
    <m/>
    <m/>
    <m/>
    <m/>
    <m/>
    <s v="https://pt.wikipedia.org/wiki/Territ%C3%B3rio_Brit%C3%A2nico_do_Oceano_%C3%8Dndico"/>
  </r>
  <r>
    <x v="238"/>
    <m/>
    <n v="439"/>
    <n v="0"/>
    <x v="2"/>
    <x v="2"/>
    <m/>
    <m/>
    <m/>
    <m/>
    <s v=""/>
    <s v=""/>
    <m/>
    <m/>
    <m/>
    <s v="French Southern and Antarctic Lands"/>
    <m/>
    <m/>
    <m/>
    <m/>
    <m/>
    <s v="França"/>
    <s v="Território de ultramar"/>
    <s v="Sim"/>
    <s v="s"/>
    <m/>
    <x v="0"/>
    <m/>
    <m/>
    <m/>
    <m/>
    <m/>
    <s v="https://pt.wikipedia.org/wiki/Terras_Austrais_e_Ant%C3%A1rticas_Francesas"/>
  </r>
  <r>
    <x v="239"/>
    <n v="1167242"/>
    <n v="15007"/>
    <n v="77.779836076497631"/>
    <x v="2"/>
    <x v="14"/>
    <s v="Dili"/>
    <s v="Dili"/>
    <n v="4603"/>
    <n v="4970"/>
    <n v="4257.9002469068109"/>
    <n v="3943.4838705255638"/>
    <n v="31.6"/>
    <m/>
    <m/>
    <s v="Timor-Leste"/>
    <m/>
    <m/>
    <m/>
    <m/>
    <s v="Sim"/>
    <m/>
    <m/>
    <s v="Sim"/>
    <m/>
    <s v="s"/>
    <x v="2"/>
    <m/>
    <m/>
    <m/>
    <m/>
    <m/>
    <s v="https://pt.wikipedia.org/wiki/Timor-Leste"/>
  </r>
  <r>
    <x v="240"/>
    <n v="7143000"/>
    <n v="56785"/>
    <n v="125.79026151272343"/>
    <x v="0"/>
    <x v="13"/>
    <s v="Lomé"/>
    <s v="Lomé"/>
    <n v="12451"/>
    <n v="4576"/>
    <n v="640.62718745625091"/>
    <n v="1743.105137897242"/>
    <n v="46"/>
    <n v="0.48399999999999999"/>
    <s v="franco CFA"/>
    <s v="Togo"/>
    <s v="République Togolaise"/>
    <s v="TG"/>
    <n v="228"/>
    <s v="tg"/>
    <s v="Sim"/>
    <m/>
    <m/>
    <s v="Sim"/>
    <m/>
    <m/>
    <x v="0"/>
    <n v="1"/>
    <m/>
    <m/>
    <n v="1"/>
    <m/>
    <s v="https://pt.wikipedia.org/wiki/Togo"/>
  </r>
  <r>
    <x v="241"/>
    <n v="1411"/>
    <n v="12"/>
    <n v="117.58333333333333"/>
    <x v="5"/>
    <x v="23"/>
    <s v="Nakunonu"/>
    <m/>
    <m/>
    <m/>
    <n v="0"/>
    <n v="0"/>
    <m/>
    <m/>
    <m/>
    <s v="Tokelau"/>
    <m/>
    <m/>
    <m/>
    <m/>
    <m/>
    <s v="Nova Zelândia"/>
    <s v="território neo zelandês"/>
    <s v="Sim"/>
    <s v="s"/>
    <m/>
    <x v="0"/>
    <m/>
    <m/>
    <m/>
    <m/>
    <m/>
    <s v="https://pt.wikipedia.org/wiki/Tokelau"/>
  </r>
  <r>
    <x v="242"/>
    <n v="103252"/>
    <n v="747"/>
    <n v="138.22222222222223"/>
    <x v="5"/>
    <x v="23"/>
    <s v="Nuku'alofa"/>
    <s v="Nuku'alofa"/>
    <n v="583"/>
    <n v="435"/>
    <n v="4212.9934529113234"/>
    <n v="5646.3797311432227"/>
    <m/>
    <n v="0.71699999999999997"/>
    <m/>
    <s v="Tonga"/>
    <m/>
    <m/>
    <m/>
    <m/>
    <s v="Sim"/>
    <m/>
    <m/>
    <s v="Sim"/>
    <s v="s"/>
    <m/>
    <x v="0"/>
    <m/>
    <m/>
    <m/>
    <m/>
    <n v="1"/>
    <s v="https://pt.wikipedia.org/wiki/Tonga"/>
  </r>
  <r>
    <x v="243"/>
    <n v="1353895"/>
    <n v="5131"/>
    <n v="263.86571818358993"/>
    <x v="3"/>
    <x v="5"/>
    <s v="Port of Spain"/>
    <s v="Chaguanas"/>
    <n v="45522"/>
    <n v="28069"/>
    <n v="20732.036088470672"/>
    <n v="33622.991443206454"/>
    <n v="40.299999999999997"/>
    <n v="0.77200000000000002"/>
    <m/>
    <s v="Trinidad and Tobago"/>
    <m/>
    <m/>
    <m/>
    <m/>
    <s v="Sim"/>
    <m/>
    <m/>
    <s v="Sim"/>
    <s v="s"/>
    <m/>
    <x v="7"/>
    <n v="14"/>
    <m/>
    <m/>
    <m/>
    <m/>
    <s v="https://pt.wikipedia.org/wiki/Trinidad_e_Tobago"/>
  </r>
  <r>
    <x v="244"/>
    <n v="11299400"/>
    <n v="163610"/>
    <n v="69.063015708086297"/>
    <x v="0"/>
    <x v="0"/>
    <s v="Túnis"/>
    <s v="Túnis"/>
    <n v="137380"/>
    <n v="47423"/>
    <n v="4196.9485105403828"/>
    <n v="12158.16769031984"/>
    <n v="35.799999999999997"/>
    <n v="0.72099999999999997"/>
    <s v="dinar tunisiano"/>
    <s v="Tunisia"/>
    <s v="Tūnis"/>
    <s v="TN"/>
    <n v="216"/>
    <s v="tn"/>
    <s v="Sim"/>
    <m/>
    <m/>
    <m/>
    <m/>
    <m/>
    <x v="0"/>
    <n v="7"/>
    <m/>
    <m/>
    <n v="8"/>
    <n v="1"/>
    <s v="https://pt.wikipedia.org/wiki/Tun%C3%ADsia"/>
  </r>
  <r>
    <x v="245"/>
    <n v="4751120"/>
    <n v="491210"/>
    <n v="9.6722786588220924"/>
    <x v="2"/>
    <x v="17"/>
    <s v="Asgabate"/>
    <s v="Asgabate"/>
    <n v="102013"/>
    <n v="47932"/>
    <n v="10088.568590142955"/>
    <n v="21471.358332351108"/>
    <n v="40.799999999999997"/>
    <n v="0.68799999999999994"/>
    <s v="manate turcomeno"/>
    <s v="Turkmenistan"/>
    <s v="Türkmenistan"/>
    <s v="TM"/>
    <n v="993"/>
    <s v="tm"/>
    <s v="Sim"/>
    <m/>
    <m/>
    <m/>
    <m/>
    <m/>
    <x v="0"/>
    <m/>
    <m/>
    <m/>
    <n v="3"/>
    <m/>
    <s v="https://pt.wikipedia.org/wiki/Turquemenist%C3%A3o"/>
  </r>
  <r>
    <x v="246"/>
    <n v="79814871"/>
    <n v="783562"/>
    <n v="101.86158976571095"/>
    <x v="2"/>
    <x v="7"/>
    <s v="Ancara"/>
    <s v="Istambul"/>
    <n v="1756510"/>
    <n v="717887"/>
    <n v="8994.4015570732427"/>
    <n v="22007.302373513827"/>
    <n v="40.200000000000003"/>
    <n v="0.76100000000000001"/>
    <s v="lira turca"/>
    <s v="Turkey"/>
    <s v="Türkiye"/>
    <s v="TR"/>
    <n v="90"/>
    <s v="tr"/>
    <s v="Sim"/>
    <m/>
    <m/>
    <m/>
    <m/>
    <s v="s"/>
    <x v="2"/>
    <n v="82"/>
    <m/>
    <m/>
    <n v="9"/>
    <n v="8"/>
    <s v="https://pt.wikipedia.org/wiki/Turquia"/>
  </r>
  <r>
    <x v="247"/>
    <n v="10640"/>
    <n v="26"/>
    <n v="409.23076923076923"/>
    <x v="5"/>
    <x v="23"/>
    <s v="Funafuti"/>
    <s v="Alapi"/>
    <n v="41"/>
    <n v="38"/>
    <n v="3571.4285714285716"/>
    <n v="3853.3834586466164"/>
    <m/>
    <m/>
    <m/>
    <s v="Tuvalu"/>
    <m/>
    <m/>
    <m/>
    <m/>
    <s v="Sim"/>
    <m/>
    <m/>
    <s v="Sim"/>
    <s v="s"/>
    <m/>
    <x v="0"/>
    <m/>
    <m/>
    <m/>
    <m/>
    <m/>
    <s v="https://pt.wikipedia.org/wiki/Tuvalu"/>
  </r>
  <r>
    <x v="248"/>
    <n v="42603854"/>
    <n v="603628"/>
    <n v="70.579651706017614"/>
    <x v="1"/>
    <x v="9"/>
    <s v="Kiev"/>
    <s v="Kiev"/>
    <n v="366315"/>
    <n v="131806"/>
    <n v="3093.7576680269349"/>
    <n v="8598.165790353145"/>
    <n v="24.6"/>
    <n v="0.747"/>
    <s v="grivnia"/>
    <s v="Ukraine"/>
    <s v="Ukrayina"/>
    <s v="UA"/>
    <n v="380"/>
    <s v="ua"/>
    <s v="Sim"/>
    <m/>
    <m/>
    <m/>
    <m/>
    <m/>
    <x v="19"/>
    <n v="116"/>
    <m/>
    <m/>
    <n v="2"/>
    <m/>
    <s v="https://pt.wikipedia.org/wiki/Ucr%C3%A2nia"/>
  </r>
  <r>
    <x v="249"/>
    <n v="36860700"/>
    <n v="241038"/>
    <n v="152.92485002364774"/>
    <x v="0"/>
    <x v="19"/>
    <s v="Kampala"/>
    <s v="Kampala"/>
    <n v="91543"/>
    <n v="27465"/>
    <n v="745.10250754869003"/>
    <n v="2483.485121009639"/>
    <n v="42.4"/>
    <n v="0.48299999999999998"/>
    <s v="xelim de Uganda"/>
    <s v="Uganda"/>
    <s v="Uganda"/>
    <s v="UGA"/>
    <n v="256"/>
    <s v="ug"/>
    <s v="Sim"/>
    <m/>
    <m/>
    <m/>
    <m/>
    <m/>
    <x v="0"/>
    <n v="7"/>
    <m/>
    <m/>
    <n v="3"/>
    <n v="2"/>
    <s v="https://pt.wikipedia.org/wiki/Uganda"/>
  </r>
  <r>
    <x v="250"/>
    <n v="3480222"/>
    <n v="176220"/>
    <n v="19.74930200885257"/>
    <x v="3"/>
    <x v="8"/>
    <s v="Montevideu"/>
    <s v="Montevideu"/>
    <n v="76423"/>
    <n v="57471"/>
    <n v="16513.601718511061"/>
    <n v="21959.23133639176"/>
    <n v="41.6"/>
    <n v="0.79300000000000004"/>
    <s v="peso uruguaio"/>
    <s v="Uruguay"/>
    <s v="Uruguay"/>
    <s v="UY"/>
    <n v="598"/>
    <s v="uy"/>
    <s v="Sim"/>
    <m/>
    <m/>
    <m/>
    <m/>
    <m/>
    <x v="0"/>
    <n v="10"/>
    <m/>
    <m/>
    <n v="1"/>
    <n v="1"/>
    <s v="https://pt.wikipedia.org/wiki/Uruguai"/>
  </r>
  <r>
    <x v="251"/>
    <n v="32121000"/>
    <n v="447700"/>
    <n v="71.746705383069013"/>
    <x v="2"/>
    <x v="17"/>
    <s v="Tashkent"/>
    <s v="Tashkent"/>
    <n v="218933"/>
    <n v="63030"/>
    <n v="1962.2676753525732"/>
    <n v="6815.8836897979518"/>
    <n v="36.700000000000003"/>
    <n v="0.67500000000000004"/>
    <s v="som uzbeque"/>
    <s v="Uzbekistan"/>
    <s v="Oʻzbekiston"/>
    <s v="UZ"/>
    <n v="998"/>
    <s v="uz"/>
    <s v="Sim"/>
    <m/>
    <m/>
    <m/>
    <m/>
    <m/>
    <x v="0"/>
    <n v="17"/>
    <m/>
    <m/>
    <n v="4"/>
    <n v="2"/>
    <s v="https://pt.wikipedia.org/wiki/Uzbequist%C3%A3o"/>
  </r>
  <r>
    <x v="252"/>
    <n v="277500"/>
    <n v="12189"/>
    <n v="22.76642874723111"/>
    <x v="5"/>
    <x v="21"/>
    <s v="Port Vila"/>
    <s v="Port Vila"/>
    <n v="772"/>
    <n v="812"/>
    <n v="2926.1261261261261"/>
    <n v="2781.9819819819818"/>
    <m/>
    <n v="0.59399999999999997"/>
    <m/>
    <s v="Vanuatu"/>
    <m/>
    <m/>
    <m/>
    <m/>
    <s v="Sim"/>
    <m/>
    <m/>
    <s v="Sim"/>
    <s v="s"/>
    <m/>
    <x v="0"/>
    <m/>
    <m/>
    <m/>
    <n v="1"/>
    <m/>
    <s v="https://pt.wikipedia.org/wiki/Vanuatu"/>
  </r>
  <r>
    <x v="253"/>
    <n v="842"/>
    <n v="0.44"/>
    <n v="1913.6363636363637"/>
    <x v="1"/>
    <x v="1"/>
    <s v="Vaticano"/>
    <s v="Vaticano"/>
    <m/>
    <m/>
    <n v="0"/>
    <n v="0"/>
    <m/>
    <m/>
    <s v="euro"/>
    <s v="Vatican city"/>
    <s v="Status Civitatis Vaticanæ"/>
    <m/>
    <m/>
    <m/>
    <s v="x"/>
    <m/>
    <m/>
    <s v="Sim"/>
    <m/>
    <m/>
    <x v="0"/>
    <m/>
    <m/>
    <m/>
    <n v="1"/>
    <m/>
    <s v="https://pt.wikipedia.org/wiki/Vaticano"/>
  </r>
  <r>
    <x v="254"/>
    <n v="31028700"/>
    <n v="916445"/>
    <n v="33.857678311300731"/>
    <x v="3"/>
    <x v="8"/>
    <s v="Caracas"/>
    <s v="Caracas"/>
    <n v="457134"/>
    <n v="509968"/>
    <n v="16435.364678507318"/>
    <n v="14732.618511249262"/>
    <n v="46.9"/>
    <n v="0.76200000000000001"/>
    <s v="bolivar venezuelano"/>
    <s v="Venezuela"/>
    <s v="Venezuela"/>
    <s v="VE"/>
    <n v="58"/>
    <s v="ve"/>
    <s v="Sim"/>
    <m/>
    <m/>
    <m/>
    <m/>
    <m/>
    <x v="7"/>
    <n v="11"/>
    <m/>
    <m/>
    <n v="3"/>
    <n v="1"/>
    <s v="https://pt.wikipedia.org/wiki/Venezuela"/>
  </r>
  <r>
    <x v="255"/>
    <n v="92700000"/>
    <n v="332698"/>
    <n v="278.6310708209848"/>
    <x v="2"/>
    <x v="14"/>
    <s v="Hanói"/>
    <s v="Cidade de Ho Chi Minh"/>
    <n v="645333"/>
    <n v="186205"/>
    <n v="2008.6839266450918"/>
    <n v="6961.5210355987056"/>
    <n v="38.9"/>
    <n v="0.66600000000000004"/>
    <s v="dong"/>
    <s v="Vietnam"/>
    <s v="Việt Nam"/>
    <s v="VN"/>
    <n v="84"/>
    <s v="vn"/>
    <s v="Sim"/>
    <m/>
    <m/>
    <m/>
    <m/>
    <m/>
    <x v="7"/>
    <n v="2"/>
    <m/>
    <m/>
    <n v="5"/>
    <n v="6"/>
    <s v="https://pt.wikipedia.org/wiki/Vietn%C3%A3"/>
  </r>
  <r>
    <x v="256"/>
    <n v="11750"/>
    <n v="274"/>
    <n v="42.883211678832119"/>
    <x v="5"/>
    <x v="23"/>
    <s v="Mata Utu"/>
    <s v="Mata Utu"/>
    <m/>
    <m/>
    <n v="0"/>
    <n v="0"/>
    <m/>
    <m/>
    <m/>
    <s v="Wallis and Futuna"/>
    <m/>
    <m/>
    <m/>
    <m/>
    <m/>
    <s v="França"/>
    <s v="Coletividade de utramar"/>
    <s v="Sim"/>
    <s v="s"/>
    <m/>
    <x v="0"/>
    <m/>
    <m/>
    <m/>
    <m/>
    <m/>
    <s v="https://pt.wikipedia.org/wiki/Wallis_e_Futuna"/>
  </r>
  <r>
    <x v="257"/>
    <n v="15933883"/>
    <n v="725618"/>
    <n v="21.959051456827147"/>
    <x v="0"/>
    <x v="3"/>
    <s v="Lusaka"/>
    <s v="Lusaka"/>
    <n v="69205"/>
    <n v="26963"/>
    <n v="1692.1801170499368"/>
    <n v="4343.2602084501314"/>
    <n v="55.6"/>
    <n v="0.58599999999999997"/>
    <s v="kwacha zambiana"/>
    <s v="Zambia"/>
    <s v="Zambia"/>
    <s v="ZMB"/>
    <n v="258"/>
    <s v="zm"/>
    <s v="Sim"/>
    <m/>
    <m/>
    <m/>
    <m/>
    <m/>
    <x v="0"/>
    <n v="2"/>
    <m/>
    <m/>
    <m/>
    <n v="3"/>
    <s v="https://pt.wikipedia.org/wiki/Z%C3%A2mbia"/>
  </r>
  <r>
    <x v="258"/>
    <n v="14240168"/>
    <n v="390757"/>
    <n v="36.442515425187523"/>
    <x v="0"/>
    <x v="3"/>
    <s v="Harare"/>
    <s v="Harare"/>
    <n v="28203"/>
    <n v="14719"/>
    <n v="1033.6254459919294"/>
    <n v="1980.524387071838"/>
    <n v="50.1"/>
    <n v="0.50900000000000001"/>
    <s v="dólar zimbabuano"/>
    <s v="Zimbabwe"/>
    <s v="Zimbabwe"/>
    <s v="ZW"/>
    <n v="263"/>
    <s v="zw"/>
    <s v="Sim"/>
    <m/>
    <m/>
    <m/>
    <m/>
    <m/>
    <x v="0"/>
    <n v="8"/>
    <m/>
    <m/>
    <n v="4"/>
    <n v="2"/>
    <s v="https://pt.wikipedia.org/wiki/Zimbabw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38" firstHeaderRow="1" firstDataRow="1" firstDataCol="1"/>
  <pivotFields count="33">
    <pivotField axis="axisRow" subtotalTop="0" showAll="0" sortType="descending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  <pivotField subtotalTop="0" showAll="0"/>
    <pivotField subtotalTop="0" showAll="0"/>
    <pivotField axis="axisRow" subtotalTop="0" showAll="0" sortType="descending">
      <items count="7">
        <item x="0"/>
        <item x="3"/>
        <item sd="0"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>
      <items count="25">
        <item sd="0" x="3"/>
        <item sd="0" x="15"/>
        <item sd="0" x="13"/>
        <item sd="0" x="19"/>
        <item sd="0" x="12"/>
        <item sd="0" x="16"/>
        <item sd="0" x="8"/>
        <item sd="0" x="6"/>
        <item sd="0" x="17"/>
        <item sd="0" x="2"/>
        <item sd="0" x="18"/>
        <item sd="0" x="10"/>
        <item sd="0" x="5"/>
        <item sd="0" x="4"/>
        <item sd="0" x="1"/>
        <item sd="0" x="11"/>
        <item sd="0" x="20"/>
        <item sd="0" x="9"/>
        <item sd="0" x="21"/>
        <item sd="0" x="22"/>
        <item sd="0" x="0"/>
        <item sd="0" x="7"/>
        <item sd="0" x="23"/>
        <item sd="0" x="1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3">
    <field x="4"/>
    <field x="5"/>
    <field x="0"/>
  </rowFields>
  <rowItems count="35">
    <i>
      <x v="3"/>
    </i>
    <i r="1">
      <x v="9"/>
    </i>
    <i r="1">
      <x v="10"/>
    </i>
    <i r="1">
      <x v="23"/>
    </i>
    <i r="1">
      <x v="21"/>
    </i>
    <i r="1">
      <x v="8"/>
    </i>
    <i t="default">
      <x v="3"/>
    </i>
    <i>
      <x/>
    </i>
    <i r="1">
      <x v="2"/>
    </i>
    <i r="1">
      <x v="3"/>
    </i>
    <i r="1">
      <x v="20"/>
    </i>
    <i r="1">
      <x/>
    </i>
    <i r="1">
      <x v="1"/>
    </i>
    <i t="default">
      <x/>
    </i>
    <i>
      <x v="1"/>
    </i>
    <i r="1">
      <x v="5"/>
    </i>
    <i r="1">
      <x v="6"/>
    </i>
    <i r="1">
      <x v="4"/>
    </i>
    <i r="1">
      <x v="12"/>
    </i>
    <i t="default">
      <x v="1"/>
    </i>
    <i>
      <x v="4"/>
    </i>
    <i r="1">
      <x v="17"/>
    </i>
    <i r="1">
      <x v="16"/>
    </i>
    <i r="1">
      <x v="13"/>
    </i>
    <i r="1">
      <x v="14"/>
    </i>
    <i r="1">
      <x v="15"/>
    </i>
    <i t="default">
      <x v="4"/>
    </i>
    <i>
      <x v="5"/>
    </i>
    <i r="1">
      <x v="11"/>
    </i>
    <i r="1">
      <x v="18"/>
    </i>
    <i r="1">
      <x v="22"/>
    </i>
    <i r="1">
      <x v="19"/>
    </i>
    <i t="default">
      <x v="5"/>
    </i>
    <i>
      <x v="2"/>
    </i>
    <i t="grand">
      <x/>
    </i>
  </rowItems>
  <colItems count="1">
    <i/>
  </colItems>
  <dataFields count="1">
    <dataField name="Soma de População" fld="1" baseField="4" baseItem="0" numFmtId="167"/>
  </dataFields>
  <formats count="3"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9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8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7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6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3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5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8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2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9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38" firstHeaderRow="1" firstDataRow="1" firstDataCol="1"/>
  <pivotFields count="33">
    <pivotField axis="axisRow" subtotalTop="0" showAll="0" sortType="descending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dataField="1" subtotalTop="0" showAll="0"/>
    <pivotField subtotalTop="0" showAll="0"/>
    <pivotField axis="axisRow" subtotalTop="0" showAll="0" sortType="descending">
      <items count="7">
        <item x="0"/>
        <item x="3"/>
        <item sd="0"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>
      <items count="25">
        <item sd="0" x="3"/>
        <item sd="0" x="15"/>
        <item sd="0" x="13"/>
        <item sd="0" x="19"/>
        <item sd="0" x="12"/>
        <item sd="0" x="16"/>
        <item sd="0" x="8"/>
        <item sd="0" x="6"/>
        <item sd="0" x="17"/>
        <item sd="0" x="2"/>
        <item sd="0" x="18"/>
        <item sd="0" x="10"/>
        <item sd="0" x="5"/>
        <item sd="0" x="4"/>
        <item sd="0" x="1"/>
        <item sd="0" x="11"/>
        <item sd="0" x="20"/>
        <item sd="0" x="9"/>
        <item sd="0" x="21"/>
        <item sd="0" x="22"/>
        <item sd="0" x="0"/>
        <item sd="0" x="7"/>
        <item sd="0" x="23"/>
        <item sd="0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3">
    <field x="4"/>
    <field x="5"/>
    <field x="0"/>
  </rowFields>
  <rowItems count="35">
    <i>
      <x v="1"/>
    </i>
    <i r="1">
      <x v="5"/>
    </i>
    <i r="1">
      <x v="6"/>
    </i>
    <i r="1">
      <x v="4"/>
    </i>
    <i r="1">
      <x v="12"/>
    </i>
    <i t="default">
      <x v="1"/>
    </i>
    <i>
      <x v="3"/>
    </i>
    <i r="1">
      <x v="10"/>
    </i>
    <i r="1">
      <x v="21"/>
    </i>
    <i r="1">
      <x v="9"/>
    </i>
    <i r="1">
      <x v="23"/>
    </i>
    <i r="1">
      <x v="8"/>
    </i>
    <i t="default">
      <x v="3"/>
    </i>
    <i>
      <x/>
    </i>
    <i r="1">
      <x v="20"/>
    </i>
    <i r="1">
      <x/>
    </i>
    <i r="1">
      <x v="2"/>
    </i>
    <i r="1">
      <x v="1"/>
    </i>
    <i r="1">
      <x v="3"/>
    </i>
    <i t="default">
      <x/>
    </i>
    <i>
      <x v="4"/>
    </i>
    <i r="1">
      <x v="17"/>
    </i>
    <i r="1">
      <x v="16"/>
    </i>
    <i r="1">
      <x v="14"/>
    </i>
    <i r="1">
      <x v="13"/>
    </i>
    <i r="1">
      <x v="15"/>
    </i>
    <i t="default">
      <x v="4"/>
    </i>
    <i>
      <x v="2"/>
    </i>
    <i>
      <x v="5"/>
    </i>
    <i r="1">
      <x v="11"/>
    </i>
    <i r="1">
      <x v="18"/>
    </i>
    <i r="1">
      <x v="22"/>
    </i>
    <i r="1">
      <x v="19"/>
    </i>
    <i t="default">
      <x v="5"/>
    </i>
    <i t="grand">
      <x/>
    </i>
  </rowItems>
  <colItems count="1">
    <i/>
  </colItems>
  <dataFields count="1">
    <dataField name="Soma de Área em Km2" fld="2" baseField="4" baseItem="0" numFmtId="167"/>
  </dataFields>
  <formats count="6">
    <format dxfId="46">
      <pivotArea outline="0" collapsedLevelsAreSubtotals="1" fieldPosition="0"/>
    </format>
    <format dxfId="45">
      <pivotArea dataOnly="0" labelOnly="1" outline="0" axis="axisValues" fieldPosition="0"/>
    </format>
    <format dxfId="44">
      <pivotArea dataOnly="0" labelOnly="1" outline="0" axis="axisValues" fieldPosition="0"/>
    </format>
    <format dxfId="43">
      <pivotArea outline="0" collapsedLevelsAreSubtotals="1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38" firstHeaderRow="1" firstDataRow="1" firstDataCol="1"/>
  <pivotFields count="33">
    <pivotField axis="axisRow" subtotalTop="0" showAll="0" sortType="descending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axis="axisRow" subtotalTop="0" showAll="0" sortType="descending">
      <items count="7">
        <item x="0"/>
        <item x="3"/>
        <item sd="0"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>
      <items count="25">
        <item sd="0" x="3"/>
        <item sd="0" x="15"/>
        <item sd="0" x="13"/>
        <item sd="0" x="19"/>
        <item sd="0" x="12"/>
        <item sd="0" x="16"/>
        <item sd="0" x="8"/>
        <item x="6"/>
        <item sd="0" x="17"/>
        <item sd="0" x="2"/>
        <item sd="0" x="18"/>
        <item sd="0" x="10"/>
        <item sd="0" x="5"/>
        <item sd="0" x="4"/>
        <item sd="0" x="1"/>
        <item sd="0" x="11"/>
        <item sd="0" x="20"/>
        <item sd="0" x="9"/>
        <item sd="0" x="21"/>
        <item sd="0" x="22"/>
        <item sd="0" x="0"/>
        <item sd="0" x="7"/>
        <item sd="0" x="23"/>
        <item sd="0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3">
    <field x="4"/>
    <field x="5"/>
    <field x="0"/>
  </rowFields>
  <rowItems count="35">
    <i>
      <x v="3"/>
    </i>
    <i r="1">
      <x v="10"/>
    </i>
    <i r="1">
      <x v="9"/>
    </i>
    <i r="1">
      <x v="21"/>
    </i>
    <i r="1">
      <x v="23"/>
    </i>
    <i r="1">
      <x v="8"/>
    </i>
    <i t="default">
      <x v="3"/>
    </i>
    <i>
      <x v="1"/>
    </i>
    <i r="1">
      <x v="5"/>
    </i>
    <i r="1">
      <x v="6"/>
    </i>
    <i r="1">
      <x v="4"/>
    </i>
    <i r="1">
      <x v="12"/>
    </i>
    <i t="default">
      <x v="1"/>
    </i>
    <i>
      <x v="4"/>
    </i>
    <i r="1">
      <x v="13"/>
    </i>
    <i r="1">
      <x v="17"/>
    </i>
    <i r="1">
      <x v="14"/>
    </i>
    <i r="1">
      <x v="16"/>
    </i>
    <i r="1">
      <x v="15"/>
    </i>
    <i t="default">
      <x v="4"/>
    </i>
    <i>
      <x/>
    </i>
    <i r="1">
      <x v="20"/>
    </i>
    <i r="1">
      <x v="2"/>
    </i>
    <i r="1">
      <x/>
    </i>
    <i r="1">
      <x v="3"/>
    </i>
    <i r="1">
      <x v="1"/>
    </i>
    <i t="default">
      <x/>
    </i>
    <i>
      <x v="5"/>
    </i>
    <i r="1">
      <x v="11"/>
    </i>
    <i r="1">
      <x v="18"/>
    </i>
    <i r="1">
      <x v="22"/>
    </i>
    <i r="1">
      <x v="19"/>
    </i>
    <i t="default">
      <x v="5"/>
    </i>
    <i>
      <x v="2"/>
    </i>
    <i t="grand">
      <x/>
    </i>
  </rowItems>
  <colItems count="1">
    <i/>
  </colItems>
  <dataFields count="1">
    <dataField name="Soma de PIB PPC" fld="8" baseField="4" baseItem="0" numFmtId="167"/>
  </dataFields>
  <formats count="6">
    <format dxfId="40">
      <pivotArea outline="0" collapsedLevelsAreSubtotals="1" fieldPosition="0"/>
    </format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8" firstHeaderRow="0" firstDataRow="1" firstDataCol="1"/>
  <pivotFields count="33">
    <pivotField axis="axisRow" subtotalTop="0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subtotalTop="0" showAll="0"/>
    <pivotField subtotalTop="0" showAll="0"/>
    <pivotField subtotalTop="0" showAll="0"/>
    <pivotField axis="axisRow" subtotalTop="0" showAll="0" sortType="descending">
      <items count="7">
        <item x="0"/>
        <item x="3"/>
        <item sd="0"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>
      <items count="25">
        <item sd="0" x="3"/>
        <item sd="0" x="15"/>
        <item sd="0" x="13"/>
        <item sd="0" x="19"/>
        <item sd="0" x="12"/>
        <item sd="0" x="16"/>
        <item sd="0" x="8"/>
        <item x="6"/>
        <item sd="0" x="17"/>
        <item sd="0" x="2"/>
        <item sd="0" x="18"/>
        <item sd="0" x="10"/>
        <item sd="0" x="5"/>
        <item sd="0" x="4"/>
        <item sd="0" x="1"/>
        <item sd="0" x="11"/>
        <item sd="0" x="20"/>
        <item sd="0" x="9"/>
        <item sd="0" x="21"/>
        <item sd="0" x="22"/>
        <item sd="0" x="0"/>
        <item sd="0" x="7"/>
        <item sd="0" x="23"/>
        <item sd="0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>
      <items count="26">
        <item x="7"/>
        <item x="2"/>
        <item x="19"/>
        <item x="9"/>
        <item x="4"/>
        <item x="13"/>
        <item x="11"/>
        <item x="1"/>
        <item x="8"/>
        <item x="16"/>
        <item x="5"/>
        <item x="12"/>
        <item x="20"/>
        <item x="6"/>
        <item x="17"/>
        <item x="10"/>
        <item x="18"/>
        <item x="24"/>
        <item x="22"/>
        <item x="23"/>
        <item x="15"/>
        <item x="3"/>
        <item x="21"/>
        <item x="14"/>
        <item x="0"/>
        <item t="default"/>
      </items>
    </pivotField>
    <pivotField dataField="1" subtotalTop="0" showAll="0"/>
    <pivotField subtotalTop="0" showAll="0"/>
    <pivotField subtotalTop="0" showAll="0"/>
    <pivotField dataField="1" subtotalTop="0" showAll="0"/>
    <pivotField subtotalTop="0" showAll="0"/>
    <pivotField subtotalTop="0" showAll="0"/>
  </pivotFields>
  <rowFields count="3">
    <field x="4"/>
    <field x="5"/>
    <field x="0"/>
  </rowFields>
  <rowItems count="35">
    <i>
      <x v="4"/>
    </i>
    <i r="1">
      <x v="16"/>
    </i>
    <i r="1">
      <x v="13"/>
    </i>
    <i r="1">
      <x v="15"/>
    </i>
    <i r="1">
      <x v="14"/>
    </i>
    <i r="1">
      <x v="17"/>
    </i>
    <i t="default">
      <x v="4"/>
    </i>
    <i>
      <x v="1"/>
    </i>
    <i r="1">
      <x v="5"/>
    </i>
    <i r="1">
      <x v="6"/>
    </i>
    <i r="1">
      <x v="12"/>
    </i>
    <i r="1">
      <x v="4"/>
    </i>
    <i t="default">
      <x v="1"/>
    </i>
    <i>
      <x v="3"/>
    </i>
    <i r="1">
      <x v="10"/>
    </i>
    <i r="1">
      <x v="21"/>
    </i>
    <i r="1">
      <x v="23"/>
    </i>
    <i r="1">
      <x v="9"/>
    </i>
    <i r="1">
      <x v="8"/>
    </i>
    <i t="default">
      <x v="3"/>
    </i>
    <i>
      <x/>
    </i>
    <i r="1">
      <x/>
    </i>
    <i r="1">
      <x v="20"/>
    </i>
    <i r="1">
      <x v="2"/>
    </i>
    <i r="1">
      <x v="3"/>
    </i>
    <i r="1">
      <x v="1"/>
    </i>
    <i t="default">
      <x/>
    </i>
    <i>
      <x v="5"/>
    </i>
    <i r="1">
      <x v="11"/>
    </i>
    <i r="1">
      <x v="19"/>
    </i>
    <i r="1">
      <x v="22"/>
    </i>
    <i r="1">
      <x v="18"/>
    </i>
    <i t="default">
      <x v="5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Prêmios Nobel" fld="26" baseField="4" baseItem="5"/>
    <dataField name="Soma de Medalhas olímpicas" fld="27" baseField="4" baseItem="5"/>
    <dataField name="Soma de Patrimônios da Unesco" fld="30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AI261" totalsRowCount="1" headerRowDxfId="85">
  <autoFilter ref="A1:AI260" xr:uid="{00000000-0009-0000-0100-000001000000}"/>
  <sortState xmlns:xlrd2="http://schemas.microsoft.com/office/spreadsheetml/2017/richdata2" ref="A2:AI260">
    <sortCondition ref="A1:A260"/>
  </sortState>
  <tableColumns count="35">
    <tableColumn id="1" xr3:uid="{00000000-0010-0000-0000-000001000000}" name="País/território" totalsRowLabel="Total" dataDxfId="84" totalsRowDxfId="34"/>
    <tableColumn id="34" xr3:uid="{00000000-0010-0000-0000-000022000000}" name="População" totalsRowFunction="sum" dataDxfId="83" totalsRowDxfId="33" dataCellStyle="Vírgula"/>
    <tableColumn id="35" xr3:uid="{00000000-0010-0000-0000-000023000000}" name="Área em Km2" totalsRowFunction="sum" dataDxfId="82" totalsRowDxfId="32" dataCellStyle="Vírgula"/>
    <tableColumn id="42" xr3:uid="{00000000-0010-0000-0000-00002A000000}" name="Densidade" dataDxfId="81" totalsRowDxfId="31"/>
    <tableColumn id="8" xr3:uid="{00000000-0010-0000-0000-000008000000}" name="Continente" dataDxfId="80" totalsRowDxfId="30"/>
    <tableColumn id="9" xr3:uid="{00000000-0010-0000-0000-000009000000}" name="Região" dataDxfId="79" totalsRowDxfId="29"/>
    <tableColumn id="10" xr3:uid="{00000000-0010-0000-0000-00000A000000}" name="Capital" dataDxfId="78" totalsRowDxfId="28"/>
    <tableColumn id="11" xr3:uid="{00000000-0010-0000-0000-00000B000000}" name="Maior cidade" dataDxfId="77" totalsRowDxfId="27"/>
    <tableColumn id="39" xr3:uid="{00000000-0010-0000-0000-000027000000}" name="PIB PPC" totalsRowFunction="sum" dataDxfId="76" totalsRowDxfId="26" dataCellStyle="Vírgula"/>
    <tableColumn id="40" xr3:uid="{00000000-0010-0000-0000-000028000000}" name="PIB nominal" totalsRowFunction="sum" dataDxfId="75" totalsRowDxfId="25" dataCellStyle="Vírgula"/>
    <tableColumn id="14" xr3:uid="{00000000-0010-0000-0000-00000E000000}" name="PIB nominal per capita" dataDxfId="74" totalsRowDxfId="24">
      <calculatedColumnFormula>IF(B2=0,"",J2*1000000/B2)</calculatedColumnFormula>
    </tableColumn>
    <tableColumn id="15" xr3:uid="{00000000-0010-0000-0000-00000F000000}" name="PIB PPC per capita" dataDxfId="73" totalsRowDxfId="23">
      <calculatedColumnFormula>IF(B2=0,"",I2*1000000/B2)</calculatedColumnFormula>
    </tableColumn>
    <tableColumn id="37" xr3:uid="{00000000-0010-0000-0000-000025000000}" name="GINI" dataDxfId="72" totalsRowDxfId="22"/>
    <tableColumn id="38" xr3:uid="{00000000-0010-0000-0000-000026000000}" name="IDH" dataDxfId="71" totalsRowDxfId="21"/>
    <tableColumn id="16" xr3:uid="{00000000-0010-0000-0000-000010000000}" name="Moeda" dataDxfId="70" totalsRowDxfId="20"/>
    <tableColumn id="41" xr3:uid="{00000000-0010-0000-0000-000029000000}" name="Nome em inglês" dataDxfId="69" totalsRowDxfId="19"/>
    <tableColumn id="17" xr3:uid="{00000000-0010-0000-0000-000011000000}" name="Nome local" dataDxfId="68" totalsRowDxfId="18"/>
    <tableColumn id="18" xr3:uid="{00000000-0010-0000-0000-000012000000}" name="Códio ISO" dataDxfId="67" totalsRowDxfId="17"/>
    <tableColumn id="19" xr3:uid="{00000000-0010-0000-0000-000013000000}" name="Código telefônico" dataDxfId="66" totalsRowDxfId="16"/>
    <tableColumn id="20" xr3:uid="{00000000-0010-0000-0000-000014000000}" name="Domínio de Internet" dataDxfId="65" totalsRowDxfId="15"/>
    <tableColumn id="21" xr3:uid="{00000000-0010-0000-0000-000015000000}" name="Membro da ONU" totalsRowFunction="sum" dataDxfId="64" totalsRowDxfId="14"/>
    <tableColumn id="3" xr3:uid="{00000000-0010-0000-0000-000003000000}" name="Membro do COI" totalsRowFunction="sum" dataDxfId="63" totalsRowDxfId="13">
      <calculatedColumnFormula>VLOOKUP(Tabela1[[#This Row],[País/território]],Filiações!$A$3:$D$261,2,0)</calculatedColumnFormula>
    </tableColumn>
    <tableColumn id="2" xr3:uid="{00000000-0010-0000-0000-000002000000}" name="Membro da FIFA" totalsRowFunction="sum" dataDxfId="62" totalsRowDxfId="12">
      <calculatedColumnFormula>VLOOKUP(Tabela1[[#This Row],[País/território]],Filiações!$A$3:$D$261,3,0)</calculatedColumnFormula>
    </tableColumn>
    <tableColumn id="22" xr3:uid="{00000000-0010-0000-0000-000016000000}" name="Não soberano vinculado a" totalsRowFunction="count" dataDxfId="61" totalsRowDxfId="11"/>
    <tableColumn id="23" xr3:uid="{00000000-0010-0000-0000-000017000000}" name="Situação de soberania" dataDxfId="60" totalsRowDxfId="10"/>
    <tableColumn id="24" xr3:uid="{00000000-0010-0000-0000-000018000000}" name="Pequeno país?" totalsRowFunction="count" dataDxfId="59" totalsRowDxfId="9"/>
    <tableColumn id="25" xr3:uid="{00000000-0010-0000-0000-000019000000}" name="Insular?" totalsRowFunction="count" dataDxfId="58" totalsRowDxfId="8"/>
    <tableColumn id="26" xr3:uid="{00000000-0010-0000-0000-00001A000000}" name="Transcontinental?" totalsRowFunction="count" dataDxfId="57" totalsRowDxfId="7"/>
    <tableColumn id="27" xr3:uid="{00000000-0010-0000-0000-00001B000000}" name="Prêmios Nobel" totalsRowFunction="count" dataDxfId="56" totalsRowDxfId="6"/>
    <tableColumn id="28" xr3:uid="{00000000-0010-0000-0000-00001C000000}" name="Medalhas olímpicas" totalsRowFunction="sum" dataDxfId="55" totalsRowDxfId="5"/>
    <tableColumn id="29" xr3:uid="{00000000-0010-0000-0000-00001D000000}" name="União Europeia" totalsRowFunction="count" dataDxfId="54" totalsRowDxfId="4"/>
    <tableColumn id="30" xr3:uid="{00000000-0010-0000-0000-00001E000000}" name="Zona do euro" totalsRowFunction="count" dataDxfId="53" totalsRowDxfId="3"/>
    <tableColumn id="31" xr3:uid="{00000000-0010-0000-0000-00001F000000}" name="Patrimônios da Unesco" totalsRowFunction="sum" dataDxfId="52" totalsRowDxfId="2"/>
    <tableColumn id="32" xr3:uid="{00000000-0010-0000-0000-000020000000}" name="1000 lugares" totalsRowFunction="sum" dataDxfId="51" totalsRowDxfId="1"/>
    <tableColumn id="33" xr3:uid="{00000000-0010-0000-0000-000021000000}" name="URL Wikipedia" dataDxfId="50" totalsRow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wikipedia.org/wiki/Kuwait" TargetMode="External"/><Relationship Id="rId13" Type="http://schemas.openxmlformats.org/officeDocument/2006/relationships/hyperlink" Target="https://en.wikipedia.org/wiki/List_of_countries_and_dependencies_by_population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pt.wikipedia.org/wiki/Emirados_%C3%81rabes_Unidos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pt.wikipedia.org/wiki/Jord%C3%A2nia" TargetMode="External"/><Relationship Id="rId12" Type="http://schemas.openxmlformats.org/officeDocument/2006/relationships/hyperlink" Target="https://pt.wikipedia.org/wiki/Turquia" TargetMode="External"/><Relationship Id="rId17" Type="http://schemas.openxmlformats.org/officeDocument/2006/relationships/hyperlink" Target="https://en.wikipedia.org/wiki/List_of_countries_by_income_equality" TargetMode="External"/><Relationship Id="rId2" Type="http://schemas.openxmlformats.org/officeDocument/2006/relationships/hyperlink" Target="https://pt.wikipedia.org/wiki/Emirados_%C3%81rabes_Unidos" TargetMode="External"/><Relationship Id="rId16" Type="http://schemas.openxmlformats.org/officeDocument/2006/relationships/hyperlink" Target="https://en.wikipedia.org/wiki/List_of_countries_by_Human_Development_Index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pt.wikipedia.org/wiki/Catar" TargetMode="External"/><Relationship Id="rId6" Type="http://schemas.openxmlformats.org/officeDocument/2006/relationships/hyperlink" Target="https://pt.wikipedia.org/wiki/Israel" TargetMode="External"/><Relationship Id="rId11" Type="http://schemas.openxmlformats.org/officeDocument/2006/relationships/hyperlink" Target="https://pt.wikipedia.org/wiki/S%C3%ADria" TargetMode="External"/><Relationship Id="rId5" Type="http://schemas.openxmlformats.org/officeDocument/2006/relationships/hyperlink" Target="https://pt.wikipedia.org/wiki/Iraque" TargetMode="External"/><Relationship Id="rId15" Type="http://schemas.openxmlformats.org/officeDocument/2006/relationships/hyperlink" Target="https://en.wikipedia.org/wiki/List_of_countries_by_GDP_(PPP)" TargetMode="External"/><Relationship Id="rId10" Type="http://schemas.openxmlformats.org/officeDocument/2006/relationships/hyperlink" Target="https://pt.wikipedia.org/wiki/Om%C3%A3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pt.wikipedia.org/wiki/Ir%C3%A3o" TargetMode="External"/><Relationship Id="rId9" Type="http://schemas.openxmlformats.org/officeDocument/2006/relationships/hyperlink" Target="https://pt.wikipedia.org/wiki/L%C3%ADbano" TargetMode="External"/><Relationship Id="rId14" Type="http://schemas.openxmlformats.org/officeDocument/2006/relationships/hyperlink" Target="https://en.wikipedia.org/wiki/List_of_countries_by_GDP_(nominal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6"/>
  <sheetViews>
    <sheetView showGridLines="0"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5.140625" defaultRowHeight="15" customHeight="1" x14ac:dyDescent="0.25"/>
  <cols>
    <col min="1" max="1" width="34.28515625" bestFit="1" customWidth="1"/>
    <col min="2" max="2" width="14.28515625" style="6" bestFit="1" customWidth="1"/>
    <col min="3" max="3" width="15" style="6" bestFit="1" customWidth="1"/>
    <col min="4" max="4" width="13.42578125" style="6" bestFit="1" customWidth="1"/>
    <col min="5" max="5" width="13.28515625" bestFit="1" customWidth="1"/>
    <col min="6" max="6" width="18.85546875" bestFit="1" customWidth="1"/>
    <col min="7" max="7" width="20" bestFit="1" customWidth="1"/>
    <col min="8" max="8" width="21.42578125" bestFit="1" customWidth="1"/>
    <col min="9" max="10" width="13.42578125" style="25" customWidth="1"/>
    <col min="11" max="11" width="24.140625" bestFit="1" customWidth="1"/>
    <col min="12" max="12" width="20.140625" bestFit="1" customWidth="1"/>
    <col min="13" max="13" width="7.28515625" style="6" bestFit="1" customWidth="1"/>
    <col min="14" max="14" width="6.42578125" style="6" bestFit="1" customWidth="1"/>
    <col min="15" max="15" width="22.28515625" bestFit="1" customWidth="1"/>
    <col min="16" max="16" width="33.85546875" style="6" bestFit="1" customWidth="1"/>
    <col min="17" max="17" width="40.5703125" bestFit="1" customWidth="1"/>
    <col min="18" max="18" width="14.140625" bestFit="1" customWidth="1"/>
    <col min="19" max="19" width="19.140625" bestFit="1" customWidth="1"/>
    <col min="20" max="20" width="21.5703125" bestFit="1" customWidth="1"/>
    <col min="21" max="21" width="18.42578125" bestFit="1" customWidth="1"/>
    <col min="22" max="22" width="17.42578125" style="6" bestFit="1" customWidth="1"/>
    <col min="23" max="23" width="18" style="9" bestFit="1" customWidth="1"/>
    <col min="24" max="24" width="26.5703125" style="6" bestFit="1" customWidth="1"/>
    <col min="25" max="25" width="29.7109375" style="6" bestFit="1" customWidth="1"/>
    <col min="26" max="26" width="16.42578125" bestFit="1" customWidth="1"/>
    <col min="27" max="27" width="10.28515625" style="9" bestFit="1" customWidth="1"/>
    <col min="28" max="28" width="19.28515625" style="9" bestFit="1" customWidth="1"/>
    <col min="29" max="29" width="16.5703125" style="9" bestFit="1" customWidth="1"/>
    <col min="30" max="30" width="21.140625" style="9" bestFit="1" customWidth="1"/>
    <col min="31" max="31" width="17" style="9" bestFit="1" customWidth="1"/>
    <col min="32" max="32" width="15" style="9" bestFit="1" customWidth="1"/>
    <col min="33" max="33" width="24" style="9" bestFit="1" customWidth="1"/>
    <col min="34" max="34" width="14.140625" style="9" bestFit="1" customWidth="1"/>
    <col min="35" max="35" width="85" bestFit="1" customWidth="1"/>
  </cols>
  <sheetData>
    <row r="1" spans="1:35" s="33" customFormat="1" x14ac:dyDescent="0.25">
      <c r="A1" s="47" t="s">
        <v>1588</v>
      </c>
      <c r="B1" s="47" t="s">
        <v>4</v>
      </c>
      <c r="C1" s="47" t="s">
        <v>1628</v>
      </c>
      <c r="D1" s="23" t="s">
        <v>1629</v>
      </c>
      <c r="E1" s="48" t="s">
        <v>0</v>
      </c>
      <c r="F1" s="48" t="s">
        <v>1</v>
      </c>
      <c r="G1" s="48" t="s">
        <v>2</v>
      </c>
      <c r="H1" s="48" t="s">
        <v>3</v>
      </c>
      <c r="I1" s="49" t="s">
        <v>1626</v>
      </c>
      <c r="J1" s="50" t="s">
        <v>1627</v>
      </c>
      <c r="K1" s="51" t="s">
        <v>1635</v>
      </c>
      <c r="L1" s="51" t="s">
        <v>1630</v>
      </c>
      <c r="M1" s="48" t="s">
        <v>6</v>
      </c>
      <c r="N1" s="48" t="s">
        <v>5</v>
      </c>
      <c r="O1" s="51" t="s">
        <v>7</v>
      </c>
      <c r="P1" s="48" t="s">
        <v>9</v>
      </c>
      <c r="Q1" s="48" t="s">
        <v>8</v>
      </c>
      <c r="R1" s="48" t="s">
        <v>10</v>
      </c>
      <c r="S1" s="48" t="s">
        <v>11</v>
      </c>
      <c r="T1" s="48" t="s">
        <v>12</v>
      </c>
      <c r="U1" s="48" t="s">
        <v>1683</v>
      </c>
      <c r="V1" s="48" t="s">
        <v>1682</v>
      </c>
      <c r="W1" s="48" t="s">
        <v>1681</v>
      </c>
      <c r="X1" s="48" t="s">
        <v>13</v>
      </c>
      <c r="Y1" s="47" t="s">
        <v>1316</v>
      </c>
      <c r="Z1" s="48" t="s">
        <v>1631</v>
      </c>
      <c r="AA1" s="46" t="s">
        <v>1522</v>
      </c>
      <c r="AB1" s="46" t="s">
        <v>1527</v>
      </c>
      <c r="AC1" s="46" t="s">
        <v>1528</v>
      </c>
      <c r="AD1" s="46" t="s">
        <v>1529</v>
      </c>
      <c r="AE1" s="46" t="s">
        <v>1530</v>
      </c>
      <c r="AF1" s="46" t="s">
        <v>1687</v>
      </c>
      <c r="AG1" s="46" t="s">
        <v>1531</v>
      </c>
      <c r="AH1" s="46" t="s">
        <v>1535</v>
      </c>
      <c r="AI1" s="48" t="s">
        <v>14</v>
      </c>
    </row>
    <row r="2" spans="1:35" x14ac:dyDescent="0.25">
      <c r="A2" s="6" t="s">
        <v>1689</v>
      </c>
      <c r="B2" s="20">
        <v>245746</v>
      </c>
      <c r="C2" s="2">
        <v>2333</v>
      </c>
      <c r="D2" s="15">
        <f t="shared" ref="D2:D33" si="0">B2/C2</f>
        <v>105.3347621088727</v>
      </c>
      <c r="E2" s="11" t="s">
        <v>27</v>
      </c>
      <c r="F2" s="11" t="s">
        <v>77</v>
      </c>
      <c r="G2" s="11" t="s">
        <v>1492</v>
      </c>
      <c r="H2" s="5"/>
      <c r="I2" s="20"/>
      <c r="J2" s="20"/>
      <c r="K2" s="2">
        <f t="shared" ref="K2:K65" si="1">IF(B2=0,"",J2*1000000/B2)</f>
        <v>0</v>
      </c>
      <c r="L2" s="2">
        <f t="shared" ref="L2:L65" si="2">IF(B2=0,"",I2*1000000/B2)</f>
        <v>0</v>
      </c>
      <c r="M2" s="5"/>
      <c r="N2" s="5"/>
      <c r="O2" s="8"/>
      <c r="P2" s="5" t="s">
        <v>1585</v>
      </c>
      <c r="Q2" s="5"/>
      <c r="R2" s="9"/>
      <c r="S2" s="9"/>
      <c r="T2" s="9"/>
      <c r="U2" s="9">
        <v>0</v>
      </c>
      <c r="V2" s="9" t="e">
        <f>VLOOKUP(Tabela1[[#This Row],[País/território]],Filiações!$A$3:$D$261,2,0)</f>
        <v>#N/A</v>
      </c>
      <c r="W2" s="13" t="e">
        <f>VLOOKUP(Tabela1[[#This Row],[País/território]],Filiações!$A$3:$D$261,3,0)</f>
        <v>#N/A</v>
      </c>
      <c r="X2" s="14" t="s">
        <v>1493</v>
      </c>
      <c r="Y2" s="14" t="s">
        <v>1318</v>
      </c>
      <c r="Z2" s="9"/>
      <c r="AA2" s="9" t="s">
        <v>1523</v>
      </c>
      <c r="AE2" s="6"/>
      <c r="AF2" s="6"/>
      <c r="AI2" s="1" t="s">
        <v>1494</v>
      </c>
    </row>
    <row r="3" spans="1:35" x14ac:dyDescent="0.25">
      <c r="A3" s="5" t="s">
        <v>36</v>
      </c>
      <c r="B3" s="20"/>
      <c r="C3" s="2">
        <v>254</v>
      </c>
      <c r="D3" s="15">
        <f t="shared" si="0"/>
        <v>0</v>
      </c>
      <c r="E3" s="5" t="s">
        <v>37</v>
      </c>
      <c r="F3" s="5" t="s">
        <v>43</v>
      </c>
      <c r="G3" s="5" t="s">
        <v>38</v>
      </c>
      <c r="H3" s="5" t="s">
        <v>38</v>
      </c>
      <c r="I3" s="20"/>
      <c r="J3" s="20"/>
      <c r="K3" s="2" t="str">
        <f t="shared" si="1"/>
        <v/>
      </c>
      <c r="L3" s="2" t="str">
        <f t="shared" si="2"/>
        <v/>
      </c>
      <c r="M3" s="5"/>
      <c r="N3" s="5"/>
      <c r="O3" s="8" t="s">
        <v>39</v>
      </c>
      <c r="P3" s="5" t="s">
        <v>40</v>
      </c>
      <c r="Q3" s="5" t="s">
        <v>40</v>
      </c>
      <c r="R3" s="9"/>
      <c r="S3" s="9">
        <v>357</v>
      </c>
      <c r="T3" s="9"/>
      <c r="U3" s="9">
        <v>0</v>
      </c>
      <c r="V3" s="9">
        <f>VLOOKUP(Tabela1[[#This Row],[País/território]],Filiações!$A$3:$D$261,2,0)</f>
        <v>0</v>
      </c>
      <c r="W3" s="13">
        <f>VLOOKUP(Tabela1[[#This Row],[País/território]],Filiações!$A$3:$D$261,3,0)</f>
        <v>0</v>
      </c>
      <c r="X3" s="6" t="s">
        <v>326</v>
      </c>
      <c r="Y3" s="6" t="s">
        <v>1317</v>
      </c>
      <c r="Z3" s="9" t="s">
        <v>24</v>
      </c>
      <c r="AF3" s="6"/>
      <c r="AI3" s="5" t="s">
        <v>41</v>
      </c>
    </row>
    <row r="4" spans="1:35" x14ac:dyDescent="0.25">
      <c r="A4" s="5" t="s">
        <v>15</v>
      </c>
      <c r="B4" s="20">
        <v>27657145</v>
      </c>
      <c r="C4" s="2">
        <v>652090</v>
      </c>
      <c r="D4" s="15">
        <f t="shared" si="0"/>
        <v>42.413079482893465</v>
      </c>
      <c r="E4" s="5" t="s">
        <v>16</v>
      </c>
      <c r="F4" s="5" t="s">
        <v>17</v>
      </c>
      <c r="G4" s="5" t="s">
        <v>18</v>
      </c>
      <c r="H4" s="5" t="s">
        <v>18</v>
      </c>
      <c r="I4" s="20">
        <v>67681</v>
      </c>
      <c r="J4" s="20">
        <v>21122</v>
      </c>
      <c r="K4" s="2">
        <f t="shared" si="1"/>
        <v>763.70861851431164</v>
      </c>
      <c r="L4" s="2">
        <f t="shared" si="2"/>
        <v>2447.1434054382694</v>
      </c>
      <c r="M4" s="5">
        <v>27.8</v>
      </c>
      <c r="N4" s="5">
        <v>0.46500000000000002</v>
      </c>
      <c r="O4" s="8" t="s">
        <v>19</v>
      </c>
      <c r="P4" s="5" t="s">
        <v>21</v>
      </c>
      <c r="Q4" s="5" t="s">
        <v>20</v>
      </c>
      <c r="R4" s="9" t="s">
        <v>22</v>
      </c>
      <c r="S4" s="9">
        <v>93</v>
      </c>
      <c r="T4" s="9" t="s">
        <v>23</v>
      </c>
      <c r="U4" s="9">
        <v>1</v>
      </c>
      <c r="V4" s="9">
        <f>VLOOKUP(Tabela1[[#This Row],[País/território]],Filiações!$A$3:$D$261,2,0)</f>
        <v>1</v>
      </c>
      <c r="W4" s="13">
        <f>VLOOKUP(Tabela1[[#This Row],[País/território]],Filiações!$A$3:$D$261,3,0)</f>
        <v>1</v>
      </c>
      <c r="Z4" s="9"/>
      <c r="AD4" s="9">
        <v>2</v>
      </c>
      <c r="AE4" s="6"/>
      <c r="AF4" s="6"/>
      <c r="AG4" s="9">
        <v>2</v>
      </c>
      <c r="AI4" s="5" t="s">
        <v>25</v>
      </c>
    </row>
    <row r="5" spans="1:35" x14ac:dyDescent="0.25">
      <c r="A5" s="5" t="s">
        <v>26</v>
      </c>
      <c r="B5" s="20">
        <v>55908000</v>
      </c>
      <c r="C5" s="2">
        <v>1221037</v>
      </c>
      <c r="D5" s="15">
        <f t="shared" si="0"/>
        <v>45.787310294446442</v>
      </c>
      <c r="E5" s="5" t="s">
        <v>27</v>
      </c>
      <c r="F5" s="5" t="s">
        <v>28</v>
      </c>
      <c r="G5" s="5" t="s">
        <v>29</v>
      </c>
      <c r="H5" s="5" t="s">
        <v>30</v>
      </c>
      <c r="I5" s="20">
        <v>758123</v>
      </c>
      <c r="J5" s="20">
        <v>349819</v>
      </c>
      <c r="K5" s="2">
        <f t="shared" si="1"/>
        <v>6257.0472919796812</v>
      </c>
      <c r="L5" s="2">
        <f t="shared" si="2"/>
        <v>13560.188166273163</v>
      </c>
      <c r="M5" s="5">
        <v>63.4</v>
      </c>
      <c r="N5" s="5">
        <v>0.66600000000000004</v>
      </c>
      <c r="O5" s="8" t="s">
        <v>31</v>
      </c>
      <c r="P5" s="5" t="s">
        <v>32</v>
      </c>
      <c r="Q5" s="5" t="s">
        <v>32</v>
      </c>
      <c r="R5" s="9" t="s">
        <v>33</v>
      </c>
      <c r="S5" s="9">
        <v>27</v>
      </c>
      <c r="T5" s="9" t="s">
        <v>34</v>
      </c>
      <c r="U5" s="9">
        <v>1</v>
      </c>
      <c r="V5" s="9">
        <f>VLOOKUP(Tabela1[[#This Row],[País/território]],Filiações!$A$3:$D$261,2,0)</f>
        <v>1</v>
      </c>
      <c r="W5" s="13">
        <f>VLOOKUP(Tabela1[[#This Row],[País/território]],Filiações!$A$3:$D$261,3,0)</f>
        <v>1</v>
      </c>
      <c r="Z5" s="9"/>
      <c r="AC5" s="9">
        <v>10</v>
      </c>
      <c r="AD5" s="9">
        <v>70</v>
      </c>
      <c r="AE5" s="6"/>
      <c r="AF5" s="6"/>
      <c r="AG5" s="9">
        <v>8</v>
      </c>
      <c r="AH5" s="9">
        <v>8</v>
      </c>
      <c r="AI5" s="1" t="s">
        <v>35</v>
      </c>
    </row>
    <row r="6" spans="1:35" x14ac:dyDescent="0.25">
      <c r="A6" s="5" t="s">
        <v>42</v>
      </c>
      <c r="B6" s="20">
        <v>2886026</v>
      </c>
      <c r="C6" s="2">
        <v>28748</v>
      </c>
      <c r="D6" s="15">
        <f t="shared" si="0"/>
        <v>100.39049673020732</v>
      </c>
      <c r="E6" s="5" t="s">
        <v>37</v>
      </c>
      <c r="F6" s="5" t="s">
        <v>43</v>
      </c>
      <c r="G6" s="5" t="s">
        <v>44</v>
      </c>
      <c r="H6" s="5" t="s">
        <v>44</v>
      </c>
      <c r="I6" s="20">
        <v>36241</v>
      </c>
      <c r="J6" s="20">
        <v>13413</v>
      </c>
      <c r="K6" s="2">
        <f t="shared" si="1"/>
        <v>4647.5672776336733</v>
      </c>
      <c r="L6" s="2">
        <f t="shared" si="2"/>
        <v>12557.405927735925</v>
      </c>
      <c r="M6" s="5">
        <v>29</v>
      </c>
      <c r="N6" s="5">
        <v>0.73299999999999998</v>
      </c>
      <c r="O6" s="8" t="s">
        <v>45</v>
      </c>
      <c r="P6" s="5" t="s">
        <v>47</v>
      </c>
      <c r="Q6" s="5" t="s">
        <v>46</v>
      </c>
      <c r="R6" s="9" t="s">
        <v>48</v>
      </c>
      <c r="S6" s="9">
        <v>355</v>
      </c>
      <c r="T6" s="9" t="s">
        <v>49</v>
      </c>
      <c r="U6" s="9">
        <v>1</v>
      </c>
      <c r="V6" s="9">
        <f>VLOOKUP(Tabela1[[#This Row],[País/território]],Filiações!$A$3:$D$261,2,0)</f>
        <v>1</v>
      </c>
      <c r="W6" s="13">
        <f>VLOOKUP(Tabela1[[#This Row],[País/território]],Filiações!$A$3:$D$261,3,0)</f>
        <v>1</v>
      </c>
      <c r="Z6" s="9"/>
      <c r="AC6" s="9">
        <v>2</v>
      </c>
      <c r="AF6" s="6"/>
      <c r="AG6" s="9">
        <v>2</v>
      </c>
      <c r="AI6" s="5" t="s">
        <v>50</v>
      </c>
    </row>
    <row r="7" spans="1:35" x14ac:dyDescent="0.25">
      <c r="A7" s="5" t="s">
        <v>51</v>
      </c>
      <c r="B7" s="20">
        <v>82800000</v>
      </c>
      <c r="C7" s="2">
        <v>357168</v>
      </c>
      <c r="D7" s="15">
        <f t="shared" si="0"/>
        <v>231.82367961295526</v>
      </c>
      <c r="E7" s="5" t="s">
        <v>37</v>
      </c>
      <c r="F7" s="5" t="s">
        <v>52</v>
      </c>
      <c r="G7" s="5" t="s">
        <v>53</v>
      </c>
      <c r="H7" s="5" t="s">
        <v>53</v>
      </c>
      <c r="I7" s="20">
        <v>4122402</v>
      </c>
      <c r="J7" s="20">
        <v>3363600</v>
      </c>
      <c r="K7" s="2">
        <f t="shared" si="1"/>
        <v>40623.188405797104</v>
      </c>
      <c r="L7" s="2">
        <f t="shared" si="2"/>
        <v>49787.463768115944</v>
      </c>
      <c r="M7" s="5">
        <v>30.1</v>
      </c>
      <c r="N7" s="5">
        <v>0.91600000000000004</v>
      </c>
      <c r="O7" s="8" t="s">
        <v>39</v>
      </c>
      <c r="P7" s="5" t="s">
        <v>55</v>
      </c>
      <c r="Q7" s="5" t="s">
        <v>54</v>
      </c>
      <c r="R7" s="9" t="s">
        <v>56</v>
      </c>
      <c r="S7" s="9">
        <v>49</v>
      </c>
      <c r="T7" s="9" t="s">
        <v>57</v>
      </c>
      <c r="U7" s="9">
        <v>1</v>
      </c>
      <c r="V7" s="9">
        <f>VLOOKUP(Tabela1[[#This Row],[País/território]],Filiações!$A$3:$D$261,2,0)</f>
        <v>1</v>
      </c>
      <c r="W7" s="13">
        <f>VLOOKUP(Tabela1[[#This Row],[País/território]],Filiações!$A$3:$D$261,3,0)</f>
        <v>1</v>
      </c>
      <c r="Z7" s="9"/>
      <c r="AC7" s="9">
        <v>105</v>
      </c>
      <c r="AD7" s="9">
        <v>1260</v>
      </c>
      <c r="AE7" s="9" t="s">
        <v>1523</v>
      </c>
      <c r="AF7" s="9" t="s">
        <v>1523</v>
      </c>
      <c r="AG7" s="9">
        <v>30</v>
      </c>
      <c r="AH7" s="9">
        <v>14</v>
      </c>
      <c r="AI7" s="5" t="s">
        <v>58</v>
      </c>
    </row>
    <row r="8" spans="1:35" x14ac:dyDescent="0.25">
      <c r="A8" s="5" t="s">
        <v>59</v>
      </c>
      <c r="B8" s="20">
        <v>78014</v>
      </c>
      <c r="C8" s="2">
        <v>468</v>
      </c>
      <c r="D8" s="15">
        <f t="shared" si="0"/>
        <v>166.69658119658121</v>
      </c>
      <c r="E8" s="5" t="s">
        <v>37</v>
      </c>
      <c r="F8" s="5" t="s">
        <v>43</v>
      </c>
      <c r="G8" s="5" t="s">
        <v>908</v>
      </c>
      <c r="H8" s="5" t="s">
        <v>908</v>
      </c>
      <c r="I8" s="20"/>
      <c r="J8" s="20">
        <v>3278</v>
      </c>
      <c r="K8" s="2">
        <f t="shared" si="1"/>
        <v>42018.099315507476</v>
      </c>
      <c r="L8" s="2">
        <f t="shared" si="2"/>
        <v>0</v>
      </c>
      <c r="M8" s="5"/>
      <c r="N8" s="5">
        <v>0.84499999999999997</v>
      </c>
      <c r="O8" s="8"/>
      <c r="P8" s="5" t="s">
        <v>59</v>
      </c>
      <c r="Q8" s="1"/>
      <c r="R8" s="9"/>
      <c r="S8" s="4"/>
      <c r="T8" s="9"/>
      <c r="U8" s="9">
        <v>1</v>
      </c>
      <c r="V8" s="9">
        <f>VLOOKUP(Tabela1[[#This Row],[País/território]],Filiações!$A$3:$D$261,2,0)</f>
        <v>1</v>
      </c>
      <c r="W8" s="13">
        <f>VLOOKUP(Tabela1[[#This Row],[País/território]],Filiações!$A$3:$D$261,3,0)</f>
        <v>1</v>
      </c>
      <c r="Z8" s="4" t="s">
        <v>24</v>
      </c>
      <c r="AF8" s="6"/>
      <c r="AG8" s="9">
        <v>1</v>
      </c>
      <c r="AI8" s="1" t="s">
        <v>1350</v>
      </c>
    </row>
    <row r="9" spans="1:35" x14ac:dyDescent="0.25">
      <c r="A9" s="5" t="s">
        <v>60</v>
      </c>
      <c r="B9" s="20">
        <v>25789024</v>
      </c>
      <c r="C9" s="2">
        <v>1246700</v>
      </c>
      <c r="D9" s="15">
        <f t="shared" si="0"/>
        <v>20.685829790647308</v>
      </c>
      <c r="E9" s="5" t="s">
        <v>27</v>
      </c>
      <c r="F9" s="5" t="s">
        <v>28</v>
      </c>
      <c r="G9" s="5" t="s">
        <v>61</v>
      </c>
      <c r="H9" s="5" t="s">
        <v>61</v>
      </c>
      <c r="I9" s="20">
        <v>19408</v>
      </c>
      <c r="J9" s="20">
        <v>146676</v>
      </c>
      <c r="K9" s="2">
        <f t="shared" si="1"/>
        <v>5687.5359067485451</v>
      </c>
      <c r="L9" s="2">
        <f t="shared" si="2"/>
        <v>752.56822437328378</v>
      </c>
      <c r="M9" s="5">
        <v>42.7</v>
      </c>
      <c r="N9" s="5">
        <v>0.53200000000000003</v>
      </c>
      <c r="O9" s="8" t="s">
        <v>62</v>
      </c>
      <c r="P9" s="5" t="s">
        <v>60</v>
      </c>
      <c r="Q9" s="5" t="s">
        <v>60</v>
      </c>
      <c r="R9" s="9" t="s">
        <v>63</v>
      </c>
      <c r="S9" s="4">
        <v>244</v>
      </c>
      <c r="T9" s="9" t="s">
        <v>64</v>
      </c>
      <c r="U9" s="9">
        <v>1</v>
      </c>
      <c r="V9" s="9">
        <f>VLOOKUP(Tabela1[[#This Row],[País/território]],Filiações!$A$3:$D$261,2,0)</f>
        <v>1</v>
      </c>
      <c r="W9" s="13">
        <f>VLOOKUP(Tabela1[[#This Row],[País/território]],Filiações!$A$3:$D$261,3,0)</f>
        <v>1</v>
      </c>
      <c r="Z9" s="4"/>
      <c r="AE9" s="6"/>
      <c r="AF9" s="6"/>
      <c r="AI9" s="5" t="s">
        <v>65</v>
      </c>
    </row>
    <row r="10" spans="1:35" x14ac:dyDescent="0.25">
      <c r="A10" s="5" t="s">
        <v>66</v>
      </c>
      <c r="B10" s="20">
        <v>13452</v>
      </c>
      <c r="C10" s="2">
        <v>91</v>
      </c>
      <c r="D10" s="15">
        <f t="shared" si="0"/>
        <v>147.82417582417582</v>
      </c>
      <c r="E10" s="5" t="s">
        <v>86</v>
      </c>
      <c r="F10" s="5" t="s">
        <v>1410</v>
      </c>
      <c r="G10" s="5" t="s">
        <v>1356</v>
      </c>
      <c r="H10" s="5" t="s">
        <v>1356</v>
      </c>
      <c r="I10" s="20"/>
      <c r="J10" s="20">
        <v>311</v>
      </c>
      <c r="K10" s="2">
        <f t="shared" si="1"/>
        <v>23119.238774903359</v>
      </c>
      <c r="L10" s="2">
        <f t="shared" si="2"/>
        <v>0</v>
      </c>
      <c r="M10" s="5"/>
      <c r="N10" s="5"/>
      <c r="O10" s="8"/>
      <c r="P10" s="5" t="s">
        <v>1551</v>
      </c>
      <c r="Q10" s="5"/>
      <c r="R10" s="9"/>
      <c r="S10" s="4"/>
      <c r="T10" s="9"/>
      <c r="U10" s="9">
        <v>0</v>
      </c>
      <c r="V10" s="9">
        <f>VLOOKUP(Tabela1[[#This Row],[País/território]],Filiações!$A$3:$D$261,2,0)</f>
        <v>0</v>
      </c>
      <c r="W10" s="13">
        <f>VLOOKUP(Tabela1[[#This Row],[País/território]],Filiações!$A$3:$D$261,3,0)</f>
        <v>1</v>
      </c>
      <c r="X10" s="6" t="s">
        <v>326</v>
      </c>
      <c r="Y10" s="14" t="s">
        <v>1317</v>
      </c>
      <c r="Z10" s="4" t="s">
        <v>24</v>
      </c>
      <c r="AA10" s="9" t="s">
        <v>1523</v>
      </c>
      <c r="AE10" s="6"/>
      <c r="AF10" s="6"/>
      <c r="AH10" s="9">
        <v>1</v>
      </c>
      <c r="AI10" s="5" t="s">
        <v>1324</v>
      </c>
    </row>
    <row r="11" spans="1:35" x14ac:dyDescent="0.25">
      <c r="A11" s="6" t="s">
        <v>1546</v>
      </c>
      <c r="B11" s="16"/>
      <c r="C11" s="7">
        <v>14000000</v>
      </c>
      <c r="D11" s="15">
        <f t="shared" si="0"/>
        <v>0</v>
      </c>
      <c r="E11" s="6" t="s">
        <v>1546</v>
      </c>
      <c r="F11" s="6" t="s">
        <v>1546</v>
      </c>
      <c r="G11" s="6"/>
      <c r="H11" s="6"/>
      <c r="I11" s="16"/>
      <c r="J11" s="16"/>
      <c r="K11" s="2" t="str">
        <f t="shared" si="1"/>
        <v/>
      </c>
      <c r="L11" s="2" t="str">
        <f t="shared" si="2"/>
        <v/>
      </c>
      <c r="O11" s="6"/>
      <c r="P11" s="6" t="s">
        <v>1549</v>
      </c>
      <c r="Q11" s="6"/>
      <c r="R11" s="6"/>
      <c r="S11" s="6"/>
      <c r="T11" s="6"/>
      <c r="U11" s="9">
        <v>0</v>
      </c>
      <c r="V11" s="9">
        <f>VLOOKUP(Tabela1[[#This Row],[País/território]],Filiações!$A$3:$D$261,2,0)</f>
        <v>0</v>
      </c>
      <c r="W11" s="13">
        <f>VLOOKUP(Tabela1[[#This Row],[País/território]],Filiações!$A$3:$D$261,3,0)</f>
        <v>0</v>
      </c>
      <c r="X11" s="6" t="s">
        <v>1547</v>
      </c>
      <c r="Y11" s="6" t="s">
        <v>1674</v>
      </c>
      <c r="Z11" s="6"/>
      <c r="AI11" s="5" t="s">
        <v>1548</v>
      </c>
    </row>
    <row r="12" spans="1:35" x14ac:dyDescent="0.25">
      <c r="A12" s="5" t="s">
        <v>67</v>
      </c>
      <c r="B12" s="20">
        <v>86295</v>
      </c>
      <c r="C12" s="2">
        <v>441</v>
      </c>
      <c r="D12" s="15">
        <f t="shared" si="0"/>
        <v>195.68027210884352</v>
      </c>
      <c r="E12" s="5" t="s">
        <v>86</v>
      </c>
      <c r="F12" s="5" t="s">
        <v>1410</v>
      </c>
      <c r="G12" s="5" t="s">
        <v>1515</v>
      </c>
      <c r="H12" s="5" t="s">
        <v>1515</v>
      </c>
      <c r="I12" s="20">
        <v>2271</v>
      </c>
      <c r="J12" s="20">
        <v>1248</v>
      </c>
      <c r="K12" s="2">
        <f t="shared" si="1"/>
        <v>14462.019815748305</v>
      </c>
      <c r="L12" s="2">
        <f t="shared" si="2"/>
        <v>26316.704328176602</v>
      </c>
      <c r="M12" s="5"/>
      <c r="N12" s="5">
        <v>0.78300000000000003</v>
      </c>
      <c r="O12" s="8"/>
      <c r="P12" s="5" t="s">
        <v>1552</v>
      </c>
      <c r="Q12" s="5"/>
      <c r="R12" s="9"/>
      <c r="S12" s="4"/>
      <c r="T12" s="9"/>
      <c r="U12" s="9">
        <v>1</v>
      </c>
      <c r="V12" s="9">
        <f>VLOOKUP(Tabela1[[#This Row],[País/território]],Filiações!$A$3:$D$261,2,0)</f>
        <v>1</v>
      </c>
      <c r="W12" s="13">
        <f>VLOOKUP(Tabela1[[#This Row],[País/território]],Filiações!$A$3:$D$261,3,0)</f>
        <v>1</v>
      </c>
      <c r="Z12" s="4" t="s">
        <v>24</v>
      </c>
      <c r="AA12" s="9" t="s">
        <v>1523</v>
      </c>
      <c r="AE12" s="6"/>
      <c r="AF12" s="6"/>
      <c r="AH12" s="9">
        <v>1</v>
      </c>
      <c r="AI12" s="5" t="s">
        <v>1352</v>
      </c>
    </row>
    <row r="13" spans="1:35" x14ac:dyDescent="0.25">
      <c r="A13" s="5" t="s">
        <v>1586</v>
      </c>
      <c r="B13" s="20"/>
      <c r="C13" s="2">
        <v>800</v>
      </c>
      <c r="D13" s="15">
        <f t="shared" si="0"/>
        <v>0</v>
      </c>
      <c r="E13" s="5" t="s">
        <v>86</v>
      </c>
      <c r="F13" s="11" t="s">
        <v>1410</v>
      </c>
      <c r="G13" s="11" t="s">
        <v>1365</v>
      </c>
      <c r="H13" s="11" t="s">
        <v>1365</v>
      </c>
      <c r="I13" s="20"/>
      <c r="J13" s="20"/>
      <c r="K13" s="2" t="str">
        <f t="shared" si="1"/>
        <v/>
      </c>
      <c r="L13" s="2" t="str">
        <f t="shared" si="2"/>
        <v/>
      </c>
      <c r="M13" s="5"/>
      <c r="N13" s="5"/>
      <c r="O13" s="8"/>
      <c r="P13" s="5" t="s">
        <v>1587</v>
      </c>
      <c r="Q13" s="1"/>
      <c r="R13" s="9"/>
      <c r="S13" s="4"/>
      <c r="T13" s="9"/>
      <c r="U13" s="9">
        <v>0</v>
      </c>
      <c r="V13" s="9">
        <f>VLOOKUP(Tabela1[[#This Row],[País/território]],Filiações!$A$3:$D$261,2,0)</f>
        <v>0</v>
      </c>
      <c r="W13" s="13">
        <f>VLOOKUP(Tabela1[[#This Row],[País/território]],Filiações!$A$3:$D$261,3,0)</f>
        <v>0</v>
      </c>
      <c r="X13" s="14" t="s">
        <v>1315</v>
      </c>
      <c r="Y13" s="14" t="s">
        <v>1318</v>
      </c>
      <c r="Z13" s="4" t="s">
        <v>24</v>
      </c>
      <c r="AA13" s="9" t="s">
        <v>1523</v>
      </c>
      <c r="AD13" s="9">
        <v>1</v>
      </c>
      <c r="AE13" s="6"/>
      <c r="AF13" s="6"/>
      <c r="AH13" s="9">
        <v>1</v>
      </c>
      <c r="AI13" s="1" t="s">
        <v>1329</v>
      </c>
    </row>
    <row r="14" spans="1:35" x14ac:dyDescent="0.25">
      <c r="A14" s="5" t="s">
        <v>68</v>
      </c>
      <c r="B14" s="20">
        <v>33000000</v>
      </c>
      <c r="C14" s="2">
        <v>2149690</v>
      </c>
      <c r="D14" s="15">
        <f t="shared" si="0"/>
        <v>15.351050616600533</v>
      </c>
      <c r="E14" s="5" t="s">
        <v>16</v>
      </c>
      <c r="F14" s="5" t="s">
        <v>69</v>
      </c>
      <c r="G14" s="5" t="s">
        <v>70</v>
      </c>
      <c r="H14" s="5" t="s">
        <v>70</v>
      </c>
      <c r="I14" s="20">
        <v>2145030</v>
      </c>
      <c r="J14" s="20">
        <v>653219</v>
      </c>
      <c r="K14" s="2">
        <f t="shared" si="1"/>
        <v>19794.515151515152</v>
      </c>
      <c r="L14" s="2">
        <f t="shared" si="2"/>
        <v>65000.909090909088</v>
      </c>
      <c r="M14" s="5"/>
      <c r="N14" s="5">
        <v>0.83699999999999997</v>
      </c>
      <c r="O14" s="8" t="s">
        <v>71</v>
      </c>
      <c r="P14" s="5" t="s">
        <v>73</v>
      </c>
      <c r="Q14" s="5" t="s">
        <v>72</v>
      </c>
      <c r="R14" s="9" t="s">
        <v>74</v>
      </c>
      <c r="S14" s="4">
        <v>966</v>
      </c>
      <c r="T14" s="9" t="s">
        <v>1634</v>
      </c>
      <c r="U14" s="9">
        <v>1</v>
      </c>
      <c r="V14" s="9">
        <f>VLOOKUP(Tabela1[[#This Row],[País/território]],Filiações!$A$3:$D$261,2,0)</f>
        <v>1</v>
      </c>
      <c r="W14" s="13">
        <f>VLOOKUP(Tabela1[[#This Row],[País/território]],Filiações!$A$3:$D$261,3,0)</f>
        <v>1</v>
      </c>
      <c r="Z14" s="4"/>
      <c r="AD14" s="9">
        <v>2</v>
      </c>
      <c r="AE14" s="6"/>
      <c r="AF14" s="6"/>
      <c r="AG14" s="9">
        <v>1</v>
      </c>
      <c r="AH14" s="9">
        <v>2</v>
      </c>
      <c r="AI14" s="5" t="s">
        <v>75</v>
      </c>
    </row>
    <row r="15" spans="1:35" x14ac:dyDescent="0.25">
      <c r="A15" s="5" t="s">
        <v>76</v>
      </c>
      <c r="B15" s="20">
        <v>40400000</v>
      </c>
      <c r="C15" s="2">
        <v>2381741</v>
      </c>
      <c r="D15" s="15">
        <f t="shared" si="0"/>
        <v>16.962381719926725</v>
      </c>
      <c r="E15" s="5" t="s">
        <v>27</v>
      </c>
      <c r="F15" s="5" t="s">
        <v>77</v>
      </c>
      <c r="G15" s="5" t="s">
        <v>78</v>
      </c>
      <c r="H15" s="5" t="s">
        <v>78</v>
      </c>
      <c r="I15" s="20">
        <v>640601</v>
      </c>
      <c r="J15" s="20">
        <v>213518</v>
      </c>
      <c r="K15" s="2">
        <f t="shared" si="1"/>
        <v>5285.0990099009905</v>
      </c>
      <c r="L15" s="2">
        <f t="shared" si="2"/>
        <v>15856.460396039603</v>
      </c>
      <c r="M15" s="5">
        <v>35.299999999999997</v>
      </c>
      <c r="N15" s="5">
        <v>0.73599999999999999</v>
      </c>
      <c r="O15" s="8" t="s">
        <v>79</v>
      </c>
      <c r="P15" s="5" t="s">
        <v>81</v>
      </c>
      <c r="Q15" s="5" t="s">
        <v>80</v>
      </c>
      <c r="R15" s="9" t="s">
        <v>82</v>
      </c>
      <c r="S15" s="4">
        <v>230</v>
      </c>
      <c r="T15" s="9" t="s">
        <v>83</v>
      </c>
      <c r="U15" s="9">
        <v>1</v>
      </c>
      <c r="V15" s="9">
        <f>VLOOKUP(Tabela1[[#This Row],[País/território]],Filiações!$A$3:$D$261,2,0)</f>
        <v>1</v>
      </c>
      <c r="W15" s="13">
        <f>VLOOKUP(Tabela1[[#This Row],[País/território]],Filiações!$A$3:$D$261,3,0)</f>
        <v>1</v>
      </c>
      <c r="Z15" s="4"/>
      <c r="AD15" s="9">
        <v>14</v>
      </c>
      <c r="AE15" s="6"/>
      <c r="AF15" s="6"/>
      <c r="AG15" s="9">
        <v>7</v>
      </c>
      <c r="AI15" s="5" t="s">
        <v>84</v>
      </c>
    </row>
    <row r="16" spans="1:35" x14ac:dyDescent="0.25">
      <c r="A16" s="5" t="s">
        <v>85</v>
      </c>
      <c r="B16" s="21">
        <v>43850000</v>
      </c>
      <c r="C16" s="2">
        <v>2780400</v>
      </c>
      <c r="D16" s="15">
        <f t="shared" si="0"/>
        <v>15.771112070205726</v>
      </c>
      <c r="E16" s="5" t="s">
        <v>86</v>
      </c>
      <c r="F16" s="5" t="s">
        <v>87</v>
      </c>
      <c r="G16" s="5" t="s">
        <v>88</v>
      </c>
      <c r="H16" s="5" t="s">
        <v>88</v>
      </c>
      <c r="I16" s="21">
        <v>924481</v>
      </c>
      <c r="J16" s="21">
        <v>543490</v>
      </c>
      <c r="K16" s="2">
        <f t="shared" si="1"/>
        <v>12394.29874572406</v>
      </c>
      <c r="L16" s="2">
        <f t="shared" si="2"/>
        <v>21082.805017103761</v>
      </c>
      <c r="M16" s="11">
        <v>42.7</v>
      </c>
      <c r="N16" s="11">
        <v>0.83599999999999997</v>
      </c>
      <c r="O16" s="8" t="s">
        <v>89</v>
      </c>
      <c r="P16" s="11" t="s">
        <v>85</v>
      </c>
      <c r="Q16" s="5" t="s">
        <v>85</v>
      </c>
      <c r="R16" s="9" t="s">
        <v>90</v>
      </c>
      <c r="S16" s="4">
        <v>54</v>
      </c>
      <c r="T16" s="9" t="s">
        <v>91</v>
      </c>
      <c r="U16" s="9">
        <v>1</v>
      </c>
      <c r="V16" s="9">
        <f>VLOOKUP(Tabela1[[#This Row],[País/território]],Filiações!$A$3:$D$261,2,0)</f>
        <v>1</v>
      </c>
      <c r="W16" s="13">
        <f>VLOOKUP(Tabela1[[#This Row],[País/território]],Filiações!$A$3:$D$261,3,0)</f>
        <v>1</v>
      </c>
      <c r="Z16" s="4"/>
      <c r="AC16" s="9">
        <v>5</v>
      </c>
      <c r="AD16" s="9">
        <v>70</v>
      </c>
      <c r="AE16" s="6"/>
      <c r="AF16" s="6"/>
      <c r="AG16" s="9">
        <v>7</v>
      </c>
      <c r="AH16" s="9">
        <v>9</v>
      </c>
      <c r="AI16" s="5" t="s">
        <v>92</v>
      </c>
    </row>
    <row r="17" spans="1:35" x14ac:dyDescent="0.25">
      <c r="A17" s="5" t="s">
        <v>93</v>
      </c>
      <c r="B17" s="20">
        <v>2986500</v>
      </c>
      <c r="C17" s="2">
        <v>29743</v>
      </c>
      <c r="D17" s="15">
        <f t="shared" si="0"/>
        <v>100.41018054668325</v>
      </c>
      <c r="E17" s="5" t="s">
        <v>37</v>
      </c>
      <c r="F17" s="5" t="s">
        <v>94</v>
      </c>
      <c r="G17" s="5" t="s">
        <v>95</v>
      </c>
      <c r="H17" s="5" t="s">
        <v>95</v>
      </c>
      <c r="I17" s="20">
        <v>28053</v>
      </c>
      <c r="J17" s="20">
        <v>10889</v>
      </c>
      <c r="K17" s="2">
        <f t="shared" si="1"/>
        <v>3646.07399966516</v>
      </c>
      <c r="L17" s="2">
        <f t="shared" si="2"/>
        <v>9393.2697137117029</v>
      </c>
      <c r="M17" s="5">
        <v>31.5</v>
      </c>
      <c r="N17" s="5">
        <v>0.73299999999999998</v>
      </c>
      <c r="O17" s="8" t="s">
        <v>96</v>
      </c>
      <c r="P17" s="5" t="s">
        <v>98</v>
      </c>
      <c r="Q17" s="5" t="s">
        <v>97</v>
      </c>
      <c r="R17" s="9" t="s">
        <v>99</v>
      </c>
      <c r="S17" s="4">
        <v>374</v>
      </c>
      <c r="T17" s="9" t="s">
        <v>100</v>
      </c>
      <c r="U17" s="9">
        <v>1</v>
      </c>
      <c r="V17" s="9">
        <f>VLOOKUP(Tabela1[[#This Row],[País/território]],Filiações!$A$3:$D$261,2,0)</f>
        <v>1</v>
      </c>
      <c r="W17" s="13">
        <f>VLOOKUP(Tabela1[[#This Row],[País/território]],Filiações!$A$3:$D$261,3,0)</f>
        <v>1</v>
      </c>
      <c r="Z17" s="4"/>
      <c r="AB17" s="9" t="s">
        <v>1523</v>
      </c>
      <c r="AD17" s="9">
        <v>9</v>
      </c>
      <c r="AF17" s="6"/>
      <c r="AG17" s="9">
        <v>3</v>
      </c>
      <c r="AI17" s="5" t="s">
        <v>101</v>
      </c>
    </row>
    <row r="18" spans="1:35" x14ac:dyDescent="0.25">
      <c r="A18" s="5" t="s">
        <v>102</v>
      </c>
      <c r="B18" s="20">
        <v>110108</v>
      </c>
      <c r="C18" s="2">
        <v>193</v>
      </c>
      <c r="D18" s="15">
        <f t="shared" si="0"/>
        <v>570.50777202072538</v>
      </c>
      <c r="E18" s="5" t="s">
        <v>86</v>
      </c>
      <c r="F18" s="5" t="s">
        <v>1410</v>
      </c>
      <c r="G18" s="5" t="s">
        <v>1326</v>
      </c>
      <c r="H18" s="5" t="s">
        <v>1326</v>
      </c>
      <c r="I18" s="20"/>
      <c r="J18" s="20">
        <v>2664</v>
      </c>
      <c r="K18" s="2">
        <f t="shared" si="1"/>
        <v>24194.427289570242</v>
      </c>
      <c r="L18" s="2">
        <f t="shared" si="2"/>
        <v>0</v>
      </c>
      <c r="M18" s="5"/>
      <c r="N18" s="5"/>
      <c r="O18" s="8"/>
      <c r="P18" s="5" t="s">
        <v>102</v>
      </c>
      <c r="Q18" s="5"/>
      <c r="R18" s="9"/>
      <c r="S18" s="4"/>
      <c r="T18" s="9"/>
      <c r="U18" s="9">
        <v>0</v>
      </c>
      <c r="V18" s="9">
        <f>VLOOKUP(Tabela1[[#This Row],[País/território]],Filiações!$A$3:$D$261,2,0)</f>
        <v>1</v>
      </c>
      <c r="W18" s="13">
        <f>VLOOKUP(Tabela1[[#This Row],[País/território]],Filiações!$A$3:$D$261,3,0)</f>
        <v>1</v>
      </c>
      <c r="X18" s="14" t="s">
        <v>1315</v>
      </c>
      <c r="Y18" s="14" t="s">
        <v>1318</v>
      </c>
      <c r="Z18" s="4" t="s">
        <v>24</v>
      </c>
      <c r="AA18" s="9" t="s">
        <v>1523</v>
      </c>
      <c r="AE18" s="6"/>
      <c r="AF18" s="6"/>
      <c r="AI18" s="5" t="s">
        <v>1325</v>
      </c>
    </row>
    <row r="19" spans="1:35" x14ac:dyDescent="0.25">
      <c r="A19" s="5" t="s">
        <v>103</v>
      </c>
      <c r="B19" s="20">
        <v>24391100</v>
      </c>
      <c r="C19" s="2">
        <v>7692024</v>
      </c>
      <c r="D19" s="15">
        <f t="shared" si="0"/>
        <v>3.1709599450027719</v>
      </c>
      <c r="E19" s="5" t="s">
        <v>104</v>
      </c>
      <c r="F19" s="5" t="s">
        <v>105</v>
      </c>
      <c r="G19" s="5" t="s">
        <v>106</v>
      </c>
      <c r="H19" s="5" t="s">
        <v>107</v>
      </c>
      <c r="I19" s="20">
        <v>1225090</v>
      </c>
      <c r="J19" s="20">
        <v>1230859</v>
      </c>
      <c r="K19" s="2">
        <f t="shared" si="1"/>
        <v>50463.447732984576</v>
      </c>
      <c r="L19" s="2">
        <f t="shared" si="2"/>
        <v>50226.927034861073</v>
      </c>
      <c r="M19" s="5">
        <v>34.9</v>
      </c>
      <c r="N19" s="5">
        <v>0.93500000000000005</v>
      </c>
      <c r="O19" s="8" t="s">
        <v>108</v>
      </c>
      <c r="P19" s="5" t="s">
        <v>109</v>
      </c>
      <c r="Q19" s="5" t="s">
        <v>109</v>
      </c>
      <c r="R19" s="9" t="s">
        <v>110</v>
      </c>
      <c r="S19" s="4">
        <v>61</v>
      </c>
      <c r="T19" s="9" t="s">
        <v>111</v>
      </c>
      <c r="U19" s="9">
        <v>1</v>
      </c>
      <c r="V19" s="9">
        <f>VLOOKUP(Tabela1[[#This Row],[País/território]],Filiações!$A$3:$D$261,2,0)</f>
        <v>1</v>
      </c>
      <c r="W19" s="13">
        <f>VLOOKUP(Tabela1[[#This Row],[País/território]],Filiações!$A$3:$D$261,3,0)</f>
        <v>1</v>
      </c>
      <c r="Z19" s="4"/>
      <c r="AC19" s="9">
        <v>13</v>
      </c>
      <c r="AD19" s="9">
        <v>468</v>
      </c>
      <c r="AE19" s="6"/>
      <c r="AF19" s="6"/>
      <c r="AG19" s="9">
        <v>17</v>
      </c>
      <c r="AH19" s="9">
        <v>13</v>
      </c>
      <c r="AI19" s="5" t="s">
        <v>112</v>
      </c>
    </row>
    <row r="20" spans="1:35" x14ac:dyDescent="0.25">
      <c r="A20" s="5" t="s">
        <v>113</v>
      </c>
      <c r="B20" s="20">
        <v>8773686</v>
      </c>
      <c r="C20" s="2">
        <v>83879</v>
      </c>
      <c r="D20" s="15">
        <f t="shared" si="0"/>
        <v>104.59931568092132</v>
      </c>
      <c r="E20" s="5" t="s">
        <v>37</v>
      </c>
      <c r="F20" s="5" t="s">
        <v>52</v>
      </c>
      <c r="G20" s="5" t="s">
        <v>114</v>
      </c>
      <c r="H20" s="5" t="s">
        <v>114</v>
      </c>
      <c r="I20" s="20">
        <v>429876</v>
      </c>
      <c r="J20" s="20">
        <v>436888</v>
      </c>
      <c r="K20" s="2">
        <f t="shared" si="1"/>
        <v>49795.262789208551</v>
      </c>
      <c r="L20" s="2">
        <f t="shared" si="2"/>
        <v>48996.054793846051</v>
      </c>
      <c r="M20" s="5">
        <v>30.5</v>
      </c>
      <c r="N20" s="5">
        <v>0.88500000000000001</v>
      </c>
      <c r="O20" s="8" t="s">
        <v>39</v>
      </c>
      <c r="P20" s="5" t="s">
        <v>116</v>
      </c>
      <c r="Q20" s="5" t="s">
        <v>115</v>
      </c>
      <c r="R20" s="9" t="s">
        <v>117</v>
      </c>
      <c r="S20" s="4">
        <v>43</v>
      </c>
      <c r="T20" s="9" t="s">
        <v>118</v>
      </c>
      <c r="U20" s="9">
        <v>1</v>
      </c>
      <c r="V20" s="9">
        <f>VLOOKUP(Tabela1[[#This Row],[País/território]],Filiações!$A$3:$D$261,2,0)</f>
        <v>1</v>
      </c>
      <c r="W20" s="13">
        <f>VLOOKUP(Tabela1[[#This Row],[País/território]],Filiações!$A$3:$D$261,3,0)</f>
        <v>1</v>
      </c>
      <c r="Z20" s="4"/>
      <c r="AC20" s="9">
        <v>19</v>
      </c>
      <c r="AD20" s="9">
        <v>86</v>
      </c>
      <c r="AE20" s="9" t="s">
        <v>1523</v>
      </c>
      <c r="AF20" s="9" t="s">
        <v>1523</v>
      </c>
      <c r="AG20" s="9">
        <v>7</v>
      </c>
      <c r="AI20" s="5" t="s">
        <v>119</v>
      </c>
    </row>
    <row r="21" spans="1:35" x14ac:dyDescent="0.25">
      <c r="A21" s="5" t="s">
        <v>120</v>
      </c>
      <c r="B21" s="20">
        <v>9802000</v>
      </c>
      <c r="C21" s="2">
        <v>86600</v>
      </c>
      <c r="D21" s="15">
        <f t="shared" si="0"/>
        <v>113.18706697459584</v>
      </c>
      <c r="E21" s="5" t="s">
        <v>37</v>
      </c>
      <c r="F21" s="5" t="s">
        <v>94</v>
      </c>
      <c r="G21" s="5" t="s">
        <v>121</v>
      </c>
      <c r="H21" s="5" t="s">
        <v>121</v>
      </c>
      <c r="I21" s="20">
        <v>173945</v>
      </c>
      <c r="J21" s="20">
        <v>75193</v>
      </c>
      <c r="K21" s="2">
        <f t="shared" si="1"/>
        <v>7671.1895531524178</v>
      </c>
      <c r="L21" s="2">
        <f t="shared" si="2"/>
        <v>17745.868190165271</v>
      </c>
      <c r="M21" s="5">
        <v>33.700000000000003</v>
      </c>
      <c r="N21" s="5">
        <v>0.751</v>
      </c>
      <c r="O21" s="8" t="s">
        <v>122</v>
      </c>
      <c r="P21" s="5" t="s">
        <v>124</v>
      </c>
      <c r="Q21" s="5" t="s">
        <v>123</v>
      </c>
      <c r="R21" s="9" t="s">
        <v>125</v>
      </c>
      <c r="S21" s="4">
        <v>994</v>
      </c>
      <c r="T21" s="9" t="s">
        <v>126</v>
      </c>
      <c r="U21" s="9">
        <v>1</v>
      </c>
      <c r="V21" s="9">
        <f>VLOOKUP(Tabela1[[#This Row],[País/território]],Filiações!$A$3:$D$261,2,0)</f>
        <v>1</v>
      </c>
      <c r="W21" s="13">
        <f>VLOOKUP(Tabela1[[#This Row],[País/território]],Filiações!$A$3:$D$261,3,0)</f>
        <v>1</v>
      </c>
      <c r="Z21" s="4"/>
      <c r="AB21" s="9" t="s">
        <v>1523</v>
      </c>
      <c r="AC21" s="9">
        <v>1</v>
      </c>
      <c r="AD21" s="9">
        <v>16</v>
      </c>
      <c r="AF21" s="6"/>
      <c r="AG21" s="9">
        <v>2</v>
      </c>
      <c r="AI21" s="5" t="s">
        <v>127</v>
      </c>
    </row>
    <row r="22" spans="1:35" x14ac:dyDescent="0.25">
      <c r="A22" s="5" t="s">
        <v>128</v>
      </c>
      <c r="B22" s="20">
        <v>378040</v>
      </c>
      <c r="C22" s="2">
        <v>13878</v>
      </c>
      <c r="D22" s="15">
        <f t="shared" si="0"/>
        <v>27.240236345294711</v>
      </c>
      <c r="E22" s="5" t="s">
        <v>86</v>
      </c>
      <c r="F22" s="5" t="s">
        <v>1410</v>
      </c>
      <c r="G22" s="5" t="s">
        <v>1328</v>
      </c>
      <c r="H22" s="5" t="s">
        <v>1328</v>
      </c>
      <c r="I22" s="20">
        <v>9352</v>
      </c>
      <c r="J22" s="20">
        <v>8510</v>
      </c>
      <c r="K22" s="2">
        <f t="shared" si="1"/>
        <v>22510.84541318379</v>
      </c>
      <c r="L22" s="2">
        <f t="shared" si="2"/>
        <v>24738.122949952387</v>
      </c>
      <c r="M22" s="11"/>
      <c r="N22" s="11">
        <v>0.79</v>
      </c>
      <c r="O22" s="8"/>
      <c r="P22" s="11" t="s">
        <v>128</v>
      </c>
      <c r="Q22" s="5"/>
      <c r="R22" s="9"/>
      <c r="S22" s="4"/>
      <c r="T22" s="9"/>
      <c r="U22" s="9">
        <v>1</v>
      </c>
      <c r="V22" s="9">
        <f>VLOOKUP(Tabela1[[#This Row],[País/território]],Filiações!$A$3:$D$261,2,0)</f>
        <v>1</v>
      </c>
      <c r="W22" s="13">
        <f>VLOOKUP(Tabela1[[#This Row],[País/território]],Filiações!$A$3:$D$261,3,0)</f>
        <v>1</v>
      </c>
      <c r="Z22" s="4" t="s">
        <v>24</v>
      </c>
      <c r="AA22" s="9" t="s">
        <v>1523</v>
      </c>
      <c r="AD22" s="9">
        <v>19</v>
      </c>
      <c r="AE22" s="6"/>
      <c r="AF22" s="6"/>
      <c r="AH22" s="9">
        <v>3</v>
      </c>
      <c r="AI22" s="5" t="s">
        <v>1327</v>
      </c>
    </row>
    <row r="23" spans="1:35" x14ac:dyDescent="0.25">
      <c r="A23" s="11" t="s">
        <v>132</v>
      </c>
      <c r="B23" s="20">
        <v>162105000</v>
      </c>
      <c r="C23" s="2">
        <v>143998</v>
      </c>
      <c r="D23" s="15">
        <f t="shared" si="0"/>
        <v>1125.744802011139</v>
      </c>
      <c r="E23" s="5" t="s">
        <v>16</v>
      </c>
      <c r="F23" s="5" t="s">
        <v>17</v>
      </c>
      <c r="G23" s="5" t="s">
        <v>130</v>
      </c>
      <c r="H23" s="5" t="s">
        <v>130</v>
      </c>
      <c r="I23" s="20">
        <v>686162</v>
      </c>
      <c r="J23" s="20">
        <v>173062</v>
      </c>
      <c r="K23" s="2">
        <f t="shared" si="1"/>
        <v>1067.5919928441442</v>
      </c>
      <c r="L23" s="2">
        <f t="shared" si="2"/>
        <v>4232.8244039357205</v>
      </c>
      <c r="M23" s="5">
        <v>32</v>
      </c>
      <c r="N23" s="5">
        <v>0.56999999999999995</v>
      </c>
      <c r="O23" s="8" t="s">
        <v>131</v>
      </c>
      <c r="P23" s="5" t="s">
        <v>132</v>
      </c>
      <c r="Q23" s="5"/>
      <c r="R23" s="9" t="s">
        <v>133</v>
      </c>
      <c r="S23" s="4">
        <v>880</v>
      </c>
      <c r="T23" s="9" t="s">
        <v>134</v>
      </c>
      <c r="U23" s="9">
        <v>1</v>
      </c>
      <c r="V23" s="9">
        <f>VLOOKUP(Tabela1[[#This Row],[País/território]],Filiações!$A$3:$D$261,2,0)</f>
        <v>1</v>
      </c>
      <c r="W23" s="13">
        <f>VLOOKUP(Tabela1[[#This Row],[País/território]],Filiações!$A$3:$D$261,3,0)</f>
        <v>1</v>
      </c>
      <c r="Z23" s="4"/>
      <c r="AC23" s="9">
        <v>2</v>
      </c>
      <c r="AE23" s="6"/>
      <c r="AF23" s="6"/>
      <c r="AG23" s="9">
        <v>3</v>
      </c>
      <c r="AI23" s="5" t="s">
        <v>135</v>
      </c>
    </row>
    <row r="24" spans="1:35" x14ac:dyDescent="0.25">
      <c r="A24" s="5" t="s">
        <v>144</v>
      </c>
      <c r="B24" s="20">
        <v>285000</v>
      </c>
      <c r="C24" s="2">
        <v>431</v>
      </c>
      <c r="D24" s="15">
        <f t="shared" si="0"/>
        <v>661.25290023201853</v>
      </c>
      <c r="E24" s="5" t="s">
        <v>86</v>
      </c>
      <c r="F24" s="5" t="s">
        <v>1410</v>
      </c>
      <c r="G24" s="5" t="s">
        <v>1332</v>
      </c>
      <c r="H24" s="5" t="s">
        <v>1332</v>
      </c>
      <c r="I24" s="20">
        <v>4991</v>
      </c>
      <c r="J24" s="20">
        <v>4353</v>
      </c>
      <c r="K24" s="2">
        <f t="shared" si="1"/>
        <v>15273.684210526315</v>
      </c>
      <c r="L24" s="2">
        <f t="shared" si="2"/>
        <v>17512.280701754386</v>
      </c>
      <c r="M24" s="5"/>
      <c r="N24" s="5">
        <v>0.78500000000000003</v>
      </c>
      <c r="O24" s="8"/>
      <c r="P24" s="5" t="s">
        <v>144</v>
      </c>
      <c r="Q24" s="5"/>
      <c r="R24" s="9"/>
      <c r="S24" s="4"/>
      <c r="T24" s="9"/>
      <c r="U24" s="9">
        <v>1</v>
      </c>
      <c r="V24" s="9">
        <f>VLOOKUP(Tabela1[[#This Row],[País/território]],Filiações!$A$3:$D$261,2,0)</f>
        <v>1</v>
      </c>
      <c r="W24" s="13">
        <f>VLOOKUP(Tabela1[[#This Row],[País/território]],Filiações!$A$3:$D$261,3,0)</f>
        <v>1</v>
      </c>
      <c r="Z24" s="4" t="s">
        <v>24</v>
      </c>
      <c r="AA24" s="9" t="s">
        <v>1523</v>
      </c>
      <c r="AD24" s="9">
        <v>1</v>
      </c>
      <c r="AE24" s="6"/>
      <c r="AF24" s="6"/>
      <c r="AH24" s="9">
        <v>1</v>
      </c>
      <c r="AI24" s="5" t="s">
        <v>1333</v>
      </c>
    </row>
    <row r="25" spans="1:35" x14ac:dyDescent="0.25">
      <c r="A25" s="1" t="s">
        <v>136</v>
      </c>
      <c r="B25" s="20">
        <v>1404900</v>
      </c>
      <c r="C25" s="2">
        <v>754</v>
      </c>
      <c r="D25" s="15">
        <f t="shared" si="0"/>
        <v>1863.2625994694961</v>
      </c>
      <c r="E25" s="5" t="s">
        <v>16</v>
      </c>
      <c r="F25" s="5" t="s">
        <v>69</v>
      </c>
      <c r="G25" s="5" t="s">
        <v>137</v>
      </c>
      <c r="H25" s="5" t="s">
        <v>137</v>
      </c>
      <c r="I25" s="20">
        <v>68992</v>
      </c>
      <c r="J25" s="20">
        <v>3385</v>
      </c>
      <c r="K25" s="2">
        <f t="shared" si="1"/>
        <v>2409.4241583030821</v>
      </c>
      <c r="L25" s="2">
        <f t="shared" si="2"/>
        <v>49108.121574489291</v>
      </c>
      <c r="M25" s="5"/>
      <c r="N25" s="5">
        <v>0.82399999999999995</v>
      </c>
      <c r="O25" s="8" t="s">
        <v>138</v>
      </c>
      <c r="P25" s="5" t="s">
        <v>140</v>
      </c>
      <c r="Q25" s="5" t="s">
        <v>139</v>
      </c>
      <c r="R25" s="9" t="s">
        <v>141</v>
      </c>
      <c r="S25" s="4">
        <v>973</v>
      </c>
      <c r="T25" s="9" t="s">
        <v>142</v>
      </c>
      <c r="U25" s="9">
        <v>1</v>
      </c>
      <c r="V25" s="9">
        <f>VLOOKUP(Tabela1[[#This Row],[País/território]],Filiações!$A$3:$D$261,2,0)</f>
        <v>1</v>
      </c>
      <c r="W25" s="13">
        <f>VLOOKUP(Tabela1[[#This Row],[País/território]],Filiações!$A$3:$D$261,3,0)</f>
        <v>1</v>
      </c>
      <c r="Z25" s="4"/>
      <c r="AA25" s="9" t="s">
        <v>1523</v>
      </c>
      <c r="AE25" s="6"/>
      <c r="AF25" s="6"/>
      <c r="AG25" s="9">
        <v>1</v>
      </c>
      <c r="AI25" s="5" t="s">
        <v>143</v>
      </c>
    </row>
    <row r="26" spans="1:35" x14ac:dyDescent="0.25">
      <c r="A26" s="5" t="s">
        <v>145</v>
      </c>
      <c r="B26" s="20">
        <v>11353461</v>
      </c>
      <c r="C26" s="2">
        <v>30528</v>
      </c>
      <c r="D26" s="15">
        <f t="shared" si="0"/>
        <v>371.90320361635219</v>
      </c>
      <c r="E26" s="5" t="s">
        <v>37</v>
      </c>
      <c r="F26" s="5" t="s">
        <v>146</v>
      </c>
      <c r="G26" s="5" t="s">
        <v>147</v>
      </c>
      <c r="H26" s="5" t="s">
        <v>148</v>
      </c>
      <c r="I26" s="20">
        <v>526616</v>
      </c>
      <c r="J26" s="20">
        <v>531547</v>
      </c>
      <c r="K26" s="2">
        <f t="shared" si="1"/>
        <v>46818.05838765818</v>
      </c>
      <c r="L26" s="2">
        <f t="shared" si="2"/>
        <v>46383.74148640666</v>
      </c>
      <c r="M26" s="5">
        <v>27.6</v>
      </c>
      <c r="N26" s="5">
        <v>0.89</v>
      </c>
      <c r="O26" s="8" t="s">
        <v>39</v>
      </c>
      <c r="P26" s="5" t="s">
        <v>150</v>
      </c>
      <c r="Q26" s="5" t="s">
        <v>149</v>
      </c>
      <c r="R26" s="9" t="s">
        <v>151</v>
      </c>
      <c r="S26" s="4">
        <v>32</v>
      </c>
      <c r="T26" s="9" t="s">
        <v>152</v>
      </c>
      <c r="U26" s="9">
        <v>1</v>
      </c>
      <c r="V26" s="9">
        <f>VLOOKUP(Tabela1[[#This Row],[País/território]],Filiações!$A$3:$D$261,2,0)</f>
        <v>1</v>
      </c>
      <c r="W26" s="13">
        <f>VLOOKUP(Tabela1[[#This Row],[País/território]],Filiações!$A$3:$D$261,3,0)</f>
        <v>1</v>
      </c>
      <c r="Z26" s="4"/>
      <c r="AC26" s="9">
        <v>11</v>
      </c>
      <c r="AD26" s="9">
        <v>139</v>
      </c>
      <c r="AE26" s="9" t="s">
        <v>1523</v>
      </c>
      <c r="AF26" s="9" t="s">
        <v>1523</v>
      </c>
      <c r="AG26" s="9">
        <v>8</v>
      </c>
      <c r="AH26" s="9">
        <v>5</v>
      </c>
      <c r="AI26" s="5" t="s">
        <v>153</v>
      </c>
    </row>
    <row r="27" spans="1:35" x14ac:dyDescent="0.25">
      <c r="A27" s="5" t="s">
        <v>154</v>
      </c>
      <c r="B27" s="20">
        <v>380010</v>
      </c>
      <c r="C27" s="2">
        <v>22960</v>
      </c>
      <c r="D27" s="15">
        <f t="shared" si="0"/>
        <v>16.550958188153309</v>
      </c>
      <c r="E27" s="5" t="s">
        <v>86</v>
      </c>
      <c r="F27" s="5" t="s">
        <v>129</v>
      </c>
      <c r="G27" s="5" t="s">
        <v>1334</v>
      </c>
      <c r="H27" s="5" t="s">
        <v>1335</v>
      </c>
      <c r="I27" s="20">
        <v>3235</v>
      </c>
      <c r="J27" s="20">
        <v>1699</v>
      </c>
      <c r="K27" s="2">
        <f t="shared" si="1"/>
        <v>4470.9349753953848</v>
      </c>
      <c r="L27" s="2">
        <f t="shared" si="2"/>
        <v>8512.9338701613124</v>
      </c>
      <c r="M27" s="5">
        <v>53.3</v>
      </c>
      <c r="N27" s="5">
        <v>0.71499999999999997</v>
      </c>
      <c r="O27" s="8"/>
      <c r="P27" s="11" t="s">
        <v>154</v>
      </c>
      <c r="Q27" s="5"/>
      <c r="R27" s="9"/>
      <c r="S27" s="4"/>
      <c r="T27" s="9"/>
      <c r="U27" s="9">
        <v>1</v>
      </c>
      <c r="V27" s="9">
        <f>VLOOKUP(Tabela1[[#This Row],[País/território]],Filiações!$A$3:$D$261,2,0)</f>
        <v>1</v>
      </c>
      <c r="W27" s="13">
        <f>VLOOKUP(Tabela1[[#This Row],[País/território]],Filiações!$A$3:$D$261,3,0)</f>
        <v>1</v>
      </c>
      <c r="Z27" s="4" t="s">
        <v>24</v>
      </c>
      <c r="AE27" s="6"/>
      <c r="AF27" s="6"/>
      <c r="AG27" s="9">
        <v>1</v>
      </c>
      <c r="AH27" s="9">
        <v>2</v>
      </c>
      <c r="AI27" s="5" t="s">
        <v>1336</v>
      </c>
    </row>
    <row r="28" spans="1:35" x14ac:dyDescent="0.25">
      <c r="A28" s="5" t="s">
        <v>155</v>
      </c>
      <c r="B28" s="20">
        <v>10653654</v>
      </c>
      <c r="C28" s="2">
        <v>112622</v>
      </c>
      <c r="D28" s="15">
        <f t="shared" si="0"/>
        <v>94.596561950595799</v>
      </c>
      <c r="E28" s="5" t="s">
        <v>27</v>
      </c>
      <c r="F28" s="5" t="s">
        <v>156</v>
      </c>
      <c r="G28" s="5" t="s">
        <v>157</v>
      </c>
      <c r="H28" s="5" t="s">
        <v>158</v>
      </c>
      <c r="I28" s="20">
        <v>26177</v>
      </c>
      <c r="J28" s="20">
        <v>9575</v>
      </c>
      <c r="K28" s="2">
        <f t="shared" si="1"/>
        <v>898.75267208790524</v>
      </c>
      <c r="L28" s="2">
        <f t="shared" si="2"/>
        <v>2457.0912477540569</v>
      </c>
      <c r="M28" s="5">
        <v>43.5</v>
      </c>
      <c r="N28" s="5">
        <v>0.48</v>
      </c>
      <c r="O28" s="8" t="s">
        <v>159</v>
      </c>
      <c r="P28" s="5" t="s">
        <v>161</v>
      </c>
      <c r="Q28" s="5" t="s">
        <v>160</v>
      </c>
      <c r="R28" s="9" t="s">
        <v>162</v>
      </c>
      <c r="S28" s="4">
        <v>229</v>
      </c>
      <c r="T28" s="9" t="s">
        <v>163</v>
      </c>
      <c r="U28" s="9">
        <v>1</v>
      </c>
      <c r="V28" s="9">
        <f>VLOOKUP(Tabela1[[#This Row],[País/território]],Filiações!$A$3:$D$261,2,0)</f>
        <v>1</v>
      </c>
      <c r="W28" s="13">
        <f>VLOOKUP(Tabela1[[#This Row],[País/território]],Filiações!$A$3:$D$261,3,0)</f>
        <v>1</v>
      </c>
      <c r="Z28" s="4"/>
      <c r="AE28" s="6"/>
      <c r="AF28" s="6"/>
      <c r="AG28" s="9">
        <v>6</v>
      </c>
      <c r="AI28" s="5" t="s">
        <v>164</v>
      </c>
    </row>
    <row r="29" spans="1:35" x14ac:dyDescent="0.25">
      <c r="A29" s="5" t="s">
        <v>165</v>
      </c>
      <c r="B29" s="20">
        <v>61954</v>
      </c>
      <c r="C29" s="2">
        <v>53</v>
      </c>
      <c r="D29" s="15">
        <f t="shared" si="0"/>
        <v>1168.9433962264152</v>
      </c>
      <c r="E29" s="5" t="s">
        <v>86</v>
      </c>
      <c r="F29" s="5" t="s">
        <v>1410</v>
      </c>
      <c r="G29" s="5" t="s">
        <v>1338</v>
      </c>
      <c r="H29" s="5" t="s">
        <v>1338</v>
      </c>
      <c r="I29" s="20"/>
      <c r="J29" s="20">
        <v>5601</v>
      </c>
      <c r="K29" s="2">
        <f t="shared" si="1"/>
        <v>90405.784937211472</v>
      </c>
      <c r="L29" s="2">
        <f t="shared" si="2"/>
        <v>0</v>
      </c>
      <c r="M29" s="5"/>
      <c r="N29" s="5"/>
      <c r="O29" s="8"/>
      <c r="P29" s="5" t="s">
        <v>1553</v>
      </c>
      <c r="Q29" s="5"/>
      <c r="R29" s="9"/>
      <c r="S29" s="4"/>
      <c r="T29" s="9"/>
      <c r="U29" s="9">
        <v>0</v>
      </c>
      <c r="V29" s="9">
        <f>VLOOKUP(Tabela1[[#This Row],[País/território]],Filiações!$A$3:$D$261,2,0)</f>
        <v>1</v>
      </c>
      <c r="W29" s="13">
        <f>VLOOKUP(Tabela1[[#This Row],[País/território]],Filiações!$A$3:$D$261,3,0)</f>
        <v>1</v>
      </c>
      <c r="X29" s="14" t="s">
        <v>326</v>
      </c>
      <c r="Y29" s="14" t="s">
        <v>1317</v>
      </c>
      <c r="Z29" s="4" t="s">
        <v>24</v>
      </c>
      <c r="AA29" s="9" t="s">
        <v>1523</v>
      </c>
      <c r="AD29" s="9">
        <v>1</v>
      </c>
      <c r="AE29" s="6"/>
      <c r="AF29" s="6"/>
      <c r="AI29" s="5" t="s">
        <v>1337</v>
      </c>
    </row>
    <row r="30" spans="1:35" x14ac:dyDescent="0.25">
      <c r="A30" s="5" t="s">
        <v>166</v>
      </c>
      <c r="B30" s="20">
        <v>9505200</v>
      </c>
      <c r="C30" s="2">
        <v>207600</v>
      </c>
      <c r="D30" s="15">
        <f t="shared" si="0"/>
        <v>45.786127167630056</v>
      </c>
      <c r="E30" s="5" t="s">
        <v>37</v>
      </c>
      <c r="F30" s="5" t="s">
        <v>94</v>
      </c>
      <c r="G30" s="5" t="s">
        <v>167</v>
      </c>
      <c r="H30" s="5" t="s">
        <v>167</v>
      </c>
      <c r="I30" s="20">
        <v>168068</v>
      </c>
      <c r="J30" s="20">
        <v>76139</v>
      </c>
      <c r="K30" s="2">
        <f t="shared" si="1"/>
        <v>8010.2470226823216</v>
      </c>
      <c r="L30" s="2">
        <f t="shared" si="2"/>
        <v>17681.690022303581</v>
      </c>
      <c r="M30" s="5">
        <v>26</v>
      </c>
      <c r="N30" s="5">
        <v>0.79800000000000004</v>
      </c>
      <c r="O30" s="8" t="s">
        <v>168</v>
      </c>
      <c r="P30" s="5" t="s">
        <v>170</v>
      </c>
      <c r="Q30" s="5" t="s">
        <v>169</v>
      </c>
      <c r="R30" s="9" t="s">
        <v>171</v>
      </c>
      <c r="S30" s="4">
        <v>375</v>
      </c>
      <c r="T30" s="9" t="s">
        <v>172</v>
      </c>
      <c r="U30" s="9">
        <v>1</v>
      </c>
      <c r="V30" s="9">
        <f>VLOOKUP(Tabela1[[#This Row],[País/território]],Filiações!$A$3:$D$261,2,0)</f>
        <v>1</v>
      </c>
      <c r="W30" s="13">
        <f>VLOOKUP(Tabela1[[#This Row],[País/território]],Filiações!$A$3:$D$261,3,0)</f>
        <v>1</v>
      </c>
      <c r="Z30" s="4"/>
      <c r="AC30" s="9">
        <v>4</v>
      </c>
      <c r="AD30" s="9">
        <v>66</v>
      </c>
      <c r="AF30" s="6"/>
      <c r="AI30" s="5" t="s">
        <v>173</v>
      </c>
    </row>
    <row r="31" spans="1:35" x14ac:dyDescent="0.25">
      <c r="A31" s="5" t="s">
        <v>174</v>
      </c>
      <c r="B31" s="20">
        <v>10985059</v>
      </c>
      <c r="C31" s="2">
        <v>1098581</v>
      </c>
      <c r="D31" s="15">
        <f t="shared" si="0"/>
        <v>9.9993163908714973</v>
      </c>
      <c r="E31" s="5" t="s">
        <v>86</v>
      </c>
      <c r="F31" s="5" t="s">
        <v>175</v>
      </c>
      <c r="G31" s="5" t="s">
        <v>176</v>
      </c>
      <c r="H31" s="5" t="s">
        <v>177</v>
      </c>
      <c r="I31" s="20">
        <v>83154</v>
      </c>
      <c r="J31" s="20">
        <v>32996</v>
      </c>
      <c r="K31" s="2">
        <f t="shared" si="1"/>
        <v>3003.7162294713212</v>
      </c>
      <c r="L31" s="2">
        <f t="shared" si="2"/>
        <v>7569.7363118395633</v>
      </c>
      <c r="M31" s="5">
        <v>48.4</v>
      </c>
      <c r="N31" s="5">
        <v>0.66200000000000003</v>
      </c>
      <c r="O31" s="8" t="s">
        <v>178</v>
      </c>
      <c r="P31" s="5" t="s">
        <v>179</v>
      </c>
      <c r="Q31" s="5" t="s">
        <v>179</v>
      </c>
      <c r="R31" s="9" t="s">
        <v>180</v>
      </c>
      <c r="S31" s="4">
        <v>591</v>
      </c>
      <c r="T31" s="9" t="s">
        <v>181</v>
      </c>
      <c r="U31" s="9">
        <v>1</v>
      </c>
      <c r="V31" s="9">
        <f>VLOOKUP(Tabela1[[#This Row],[País/território]],Filiações!$A$3:$D$261,2,0)</f>
        <v>1</v>
      </c>
      <c r="W31" s="13">
        <f>VLOOKUP(Tabela1[[#This Row],[País/território]],Filiações!$A$3:$D$261,3,0)</f>
        <v>1</v>
      </c>
      <c r="Z31" s="4"/>
      <c r="AE31" s="6"/>
      <c r="AF31" s="6"/>
      <c r="AG31" s="9">
        <v>6</v>
      </c>
      <c r="AI31" s="5" t="s">
        <v>182</v>
      </c>
    </row>
    <row r="32" spans="1:35" x14ac:dyDescent="0.25">
      <c r="A32" s="5" t="s">
        <v>183</v>
      </c>
      <c r="B32" s="20">
        <v>3531159</v>
      </c>
      <c r="C32" s="2">
        <v>51197</v>
      </c>
      <c r="D32" s="15">
        <f t="shared" si="0"/>
        <v>68.971990546321067</v>
      </c>
      <c r="E32" s="1" t="s">
        <v>37</v>
      </c>
      <c r="F32" s="5" t="s">
        <v>43</v>
      </c>
      <c r="G32" s="5" t="s">
        <v>184</v>
      </c>
      <c r="H32" s="5" t="s">
        <v>184</v>
      </c>
      <c r="I32" s="20">
        <v>44832</v>
      </c>
      <c r="J32" s="20">
        <v>18491</v>
      </c>
      <c r="K32" s="2">
        <f t="shared" si="1"/>
        <v>5236.5243252994269</v>
      </c>
      <c r="L32" s="2">
        <f t="shared" si="2"/>
        <v>12696.114788374016</v>
      </c>
      <c r="M32" s="5">
        <v>33</v>
      </c>
      <c r="N32" s="5">
        <v>0.73299999999999998</v>
      </c>
      <c r="O32" s="8" t="s">
        <v>185</v>
      </c>
      <c r="P32" s="5" t="s">
        <v>187</v>
      </c>
      <c r="Q32" s="5" t="s">
        <v>186</v>
      </c>
      <c r="R32" s="9" t="s">
        <v>188</v>
      </c>
      <c r="S32" s="4">
        <v>387</v>
      </c>
      <c r="T32" s="9" t="s">
        <v>189</v>
      </c>
      <c r="U32" s="9">
        <v>1</v>
      </c>
      <c r="V32" s="9">
        <f>VLOOKUP(Tabela1[[#This Row],[País/território]],Filiações!$A$3:$D$261,2,0)</f>
        <v>1</v>
      </c>
      <c r="W32" s="13">
        <f>VLOOKUP(Tabela1[[#This Row],[País/território]],Filiações!$A$3:$D$261,3,0)</f>
        <v>1</v>
      </c>
      <c r="Z32" s="4"/>
      <c r="AC32" s="9">
        <v>2</v>
      </c>
      <c r="AF32" s="6"/>
      <c r="AG32" s="9">
        <v>2</v>
      </c>
      <c r="AI32" s="5" t="s">
        <v>190</v>
      </c>
    </row>
    <row r="33" spans="1:35" x14ac:dyDescent="0.25">
      <c r="A33" s="5" t="s">
        <v>191</v>
      </c>
      <c r="B33" s="20">
        <v>2230905</v>
      </c>
      <c r="C33" s="2">
        <v>581730</v>
      </c>
      <c r="D33" s="15">
        <f t="shared" si="0"/>
        <v>3.8349492032386157</v>
      </c>
      <c r="E33" s="5" t="s">
        <v>27</v>
      </c>
      <c r="F33" s="5" t="s">
        <v>28</v>
      </c>
      <c r="G33" s="5" t="s">
        <v>192</v>
      </c>
      <c r="H33" s="5" t="s">
        <v>192</v>
      </c>
      <c r="I33" s="20">
        <v>3879</v>
      </c>
      <c r="J33" s="20">
        <v>15813</v>
      </c>
      <c r="K33" s="2">
        <f t="shared" si="1"/>
        <v>7088.1548071298421</v>
      </c>
      <c r="L33" s="2">
        <f t="shared" si="2"/>
        <v>1738.7562446630404</v>
      </c>
      <c r="M33" s="5">
        <v>60.5</v>
      </c>
      <c r="N33" s="5">
        <v>0.69799999999999995</v>
      </c>
      <c r="O33" s="8" t="s">
        <v>193</v>
      </c>
      <c r="P33" s="5" t="s">
        <v>194</v>
      </c>
      <c r="Q33" s="5" t="s">
        <v>194</v>
      </c>
      <c r="R33" s="9" t="s">
        <v>195</v>
      </c>
      <c r="S33" s="4">
        <v>267</v>
      </c>
      <c r="T33" s="9" t="s">
        <v>196</v>
      </c>
      <c r="U33" s="9">
        <v>1</v>
      </c>
      <c r="V33" s="9">
        <f>VLOOKUP(Tabela1[[#This Row],[País/território]],Filiações!$A$3:$D$261,2,0)</f>
        <v>1</v>
      </c>
      <c r="W33" s="13">
        <f>VLOOKUP(Tabela1[[#This Row],[País/território]],Filiações!$A$3:$D$261,3,0)</f>
        <v>1</v>
      </c>
      <c r="Z33" s="4"/>
      <c r="AE33" s="6"/>
      <c r="AF33" s="6"/>
      <c r="AG33" s="9">
        <v>1</v>
      </c>
      <c r="AH33" s="9">
        <v>3</v>
      </c>
      <c r="AI33" s="5" t="s">
        <v>197</v>
      </c>
    </row>
    <row r="34" spans="1:35" x14ac:dyDescent="0.25">
      <c r="A34" s="5" t="s">
        <v>198</v>
      </c>
      <c r="B34" s="20">
        <v>207225000</v>
      </c>
      <c r="C34" s="2">
        <v>8515767</v>
      </c>
      <c r="D34" s="15">
        <f t="shared" ref="D34:D65" si="3">B34/C34</f>
        <v>24.334273119497045</v>
      </c>
      <c r="E34" s="5" t="s">
        <v>86</v>
      </c>
      <c r="F34" s="5" t="s">
        <v>175</v>
      </c>
      <c r="G34" s="5" t="s">
        <v>199</v>
      </c>
      <c r="H34" s="5" t="s">
        <v>200</v>
      </c>
      <c r="I34" s="20">
        <v>3217990</v>
      </c>
      <c r="J34" s="20">
        <v>1772591</v>
      </c>
      <c r="K34" s="2">
        <f t="shared" si="1"/>
        <v>8553.9437809144656</v>
      </c>
      <c r="L34" s="2">
        <f t="shared" si="2"/>
        <v>15528.966099650139</v>
      </c>
      <c r="M34" s="5">
        <v>51.5</v>
      </c>
      <c r="N34" s="5">
        <v>0.755</v>
      </c>
      <c r="O34" s="8" t="s">
        <v>201</v>
      </c>
      <c r="P34" s="5" t="s">
        <v>202</v>
      </c>
      <c r="Q34" s="5" t="s">
        <v>198</v>
      </c>
      <c r="R34" s="9" t="s">
        <v>203</v>
      </c>
      <c r="S34" s="4">
        <v>55</v>
      </c>
      <c r="T34" s="9" t="s">
        <v>204</v>
      </c>
      <c r="U34" s="9">
        <v>1</v>
      </c>
      <c r="V34" s="9">
        <f>VLOOKUP(Tabela1[[#This Row],[País/território]],Filiações!$A$3:$D$261,2,0)</f>
        <v>1</v>
      </c>
      <c r="W34" s="13">
        <f>VLOOKUP(Tabela1[[#This Row],[País/território]],Filiações!$A$3:$D$261,3,0)</f>
        <v>1</v>
      </c>
      <c r="Z34" s="4"/>
      <c r="AD34" s="9">
        <v>108</v>
      </c>
      <c r="AE34" s="6"/>
      <c r="AF34" s="6"/>
      <c r="AG34" s="9">
        <v>19</v>
      </c>
      <c r="AH34" s="9">
        <v>47</v>
      </c>
      <c r="AI34" s="5" t="s">
        <v>205</v>
      </c>
    </row>
    <row r="35" spans="1:35" x14ac:dyDescent="0.25">
      <c r="A35" s="5" t="s">
        <v>206</v>
      </c>
      <c r="B35" s="16">
        <v>417200</v>
      </c>
      <c r="C35" s="2">
        <v>5765</v>
      </c>
      <c r="D35" s="15">
        <f t="shared" si="3"/>
        <v>72.367736339982656</v>
      </c>
      <c r="E35" s="5" t="s">
        <v>16</v>
      </c>
      <c r="F35" s="5" t="s">
        <v>207</v>
      </c>
      <c r="G35" s="5" t="s">
        <v>988</v>
      </c>
      <c r="H35" s="5" t="s">
        <v>988</v>
      </c>
      <c r="I35" s="16">
        <v>35817</v>
      </c>
      <c r="J35" s="16">
        <v>17104</v>
      </c>
      <c r="K35" s="2">
        <f t="shared" si="1"/>
        <v>40997.123681687437</v>
      </c>
      <c r="L35" s="2">
        <f t="shared" si="2"/>
        <v>85850.910834132315</v>
      </c>
      <c r="N35" s="6">
        <v>0.85599999999999998</v>
      </c>
      <c r="O35" s="8" t="s">
        <v>987</v>
      </c>
      <c r="P35" s="6" t="s">
        <v>206</v>
      </c>
      <c r="Q35" s="6" t="s">
        <v>206</v>
      </c>
      <c r="R35" s="9" t="s">
        <v>985</v>
      </c>
      <c r="S35" s="4">
        <v>673</v>
      </c>
      <c r="T35" s="9" t="s">
        <v>986</v>
      </c>
      <c r="U35" s="9">
        <v>1</v>
      </c>
      <c r="V35" s="9">
        <f>VLOOKUP(Tabela1[[#This Row],[País/território]],Filiações!$A$3:$D$261,2,0)</f>
        <v>1</v>
      </c>
      <c r="W35" s="13">
        <f>VLOOKUP(Tabela1[[#This Row],[País/território]],Filiações!$A$3:$D$261,3,0)</f>
        <v>1</v>
      </c>
      <c r="Z35" s="4"/>
      <c r="AA35" s="9" t="s">
        <v>1523</v>
      </c>
      <c r="AE35" s="6"/>
      <c r="AF35" s="6"/>
      <c r="AI35" s="5" t="s">
        <v>984</v>
      </c>
    </row>
    <row r="36" spans="1:35" x14ac:dyDescent="0.25">
      <c r="A36" s="5" t="s">
        <v>208</v>
      </c>
      <c r="B36" s="20">
        <v>7153784</v>
      </c>
      <c r="C36" s="2">
        <v>110910</v>
      </c>
      <c r="D36" s="15">
        <f t="shared" si="3"/>
        <v>64.500802452438919</v>
      </c>
      <c r="E36" s="5" t="s">
        <v>37</v>
      </c>
      <c r="F36" s="5" t="s">
        <v>94</v>
      </c>
      <c r="G36" s="5" t="s">
        <v>209</v>
      </c>
      <c r="H36" s="5" t="s">
        <v>209</v>
      </c>
      <c r="I36" s="20">
        <v>150266</v>
      </c>
      <c r="J36" s="20">
        <v>56718</v>
      </c>
      <c r="K36" s="2">
        <f t="shared" si="1"/>
        <v>7928.3914638742235</v>
      </c>
      <c r="L36" s="2">
        <f t="shared" si="2"/>
        <v>21005.107227168166</v>
      </c>
      <c r="M36" s="5">
        <v>36</v>
      </c>
      <c r="N36" s="5">
        <v>0.78200000000000003</v>
      </c>
      <c r="O36" s="8" t="s">
        <v>210</v>
      </c>
      <c r="P36" s="5" t="s">
        <v>212</v>
      </c>
      <c r="Q36" s="5" t="s">
        <v>211</v>
      </c>
      <c r="R36" s="9" t="s">
        <v>213</v>
      </c>
      <c r="S36" s="4">
        <v>359</v>
      </c>
      <c r="T36" s="9" t="s">
        <v>214</v>
      </c>
      <c r="U36" s="9">
        <v>1</v>
      </c>
      <c r="V36" s="9">
        <f>VLOOKUP(Tabela1[[#This Row],[País/território]],Filiações!$A$3:$D$261,2,0)</f>
        <v>1</v>
      </c>
      <c r="W36" s="13">
        <f>VLOOKUP(Tabela1[[#This Row],[País/território]],Filiações!$A$3:$D$261,3,0)</f>
        <v>1</v>
      </c>
      <c r="Z36" s="4"/>
      <c r="AC36" s="9">
        <v>1</v>
      </c>
      <c r="AD36" s="9">
        <v>212</v>
      </c>
      <c r="AE36" s="9" t="s">
        <v>1523</v>
      </c>
      <c r="AG36" s="9">
        <v>9</v>
      </c>
      <c r="AI36" s="5" t="s">
        <v>215</v>
      </c>
    </row>
    <row r="37" spans="1:35" x14ac:dyDescent="0.25">
      <c r="A37" s="1" t="s">
        <v>216</v>
      </c>
      <c r="B37" s="20">
        <v>19034397</v>
      </c>
      <c r="C37" s="2">
        <v>274000</v>
      </c>
      <c r="D37" s="15">
        <f t="shared" si="3"/>
        <v>69.468602189781024</v>
      </c>
      <c r="E37" s="5" t="s">
        <v>27</v>
      </c>
      <c r="F37" s="5" t="s">
        <v>156</v>
      </c>
      <c r="G37" s="5" t="s">
        <v>1230</v>
      </c>
      <c r="H37" s="5" t="s">
        <v>1230</v>
      </c>
      <c r="I37" s="20">
        <v>35680</v>
      </c>
      <c r="J37" s="20">
        <v>12756</v>
      </c>
      <c r="K37" s="2">
        <f t="shared" si="1"/>
        <v>670.15519325356092</v>
      </c>
      <c r="L37" s="2">
        <f t="shared" si="2"/>
        <v>1874.5011990660907</v>
      </c>
      <c r="M37" s="5">
        <v>39.799999999999997</v>
      </c>
      <c r="N37" s="5">
        <v>0.40200000000000002</v>
      </c>
      <c r="O37" s="12" t="s">
        <v>1198</v>
      </c>
      <c r="P37" s="5" t="s">
        <v>1232</v>
      </c>
      <c r="Q37" s="5" t="s">
        <v>1232</v>
      </c>
      <c r="R37" s="13" t="s">
        <v>1233</v>
      </c>
      <c r="S37" s="4">
        <v>226</v>
      </c>
      <c r="T37" s="13" t="s">
        <v>1234</v>
      </c>
      <c r="U37" s="9">
        <v>1</v>
      </c>
      <c r="V37" s="9">
        <f>VLOOKUP(Tabela1[[#This Row],[País/território]],Filiações!$A$3:$D$261,2,0)</f>
        <v>1</v>
      </c>
      <c r="W37" s="13">
        <f>VLOOKUP(Tabela1[[#This Row],[País/território]],Filiações!$A$3:$D$261,3,0)</f>
        <v>1</v>
      </c>
      <c r="Z37" s="4"/>
      <c r="AE37" s="6"/>
      <c r="AF37" s="6"/>
      <c r="AI37" s="5" t="s">
        <v>1231</v>
      </c>
    </row>
    <row r="38" spans="1:35" x14ac:dyDescent="0.25">
      <c r="A38" s="5" t="s">
        <v>1190</v>
      </c>
      <c r="B38" s="20">
        <v>10114505</v>
      </c>
      <c r="C38" s="2">
        <v>27830</v>
      </c>
      <c r="D38" s="15">
        <f t="shared" si="3"/>
        <v>363.43891484010061</v>
      </c>
      <c r="E38" s="5" t="s">
        <v>27</v>
      </c>
      <c r="F38" s="1" t="s">
        <v>217</v>
      </c>
      <c r="G38" s="5" t="s">
        <v>1188</v>
      </c>
      <c r="H38" s="5" t="s">
        <v>1188</v>
      </c>
      <c r="I38" s="20">
        <v>8223</v>
      </c>
      <c r="J38" s="20">
        <v>2869</v>
      </c>
      <c r="K38" s="2">
        <f t="shared" si="1"/>
        <v>283.65204228976108</v>
      </c>
      <c r="L38" s="2">
        <f t="shared" si="2"/>
        <v>812.99084829163667</v>
      </c>
      <c r="M38" s="5">
        <v>33.4</v>
      </c>
      <c r="N38" s="5">
        <v>0.4</v>
      </c>
      <c r="O38" s="12" t="s">
        <v>1189</v>
      </c>
      <c r="P38" s="5" t="s">
        <v>1190</v>
      </c>
      <c r="Q38" s="5" t="s">
        <v>1190</v>
      </c>
      <c r="R38" s="13" t="s">
        <v>1192</v>
      </c>
      <c r="S38" s="4">
        <v>257</v>
      </c>
      <c r="T38" s="13" t="s">
        <v>1191</v>
      </c>
      <c r="U38" s="9">
        <v>1</v>
      </c>
      <c r="V38" s="9">
        <f>VLOOKUP(Tabela1[[#This Row],[País/território]],Filiações!$A$3:$D$261,2,0)</f>
        <v>1</v>
      </c>
      <c r="W38" s="13">
        <f>VLOOKUP(Tabela1[[#This Row],[País/território]],Filiações!$A$3:$D$261,3,0)</f>
        <v>1</v>
      </c>
      <c r="Z38" s="4"/>
      <c r="AD38" s="9">
        <v>1</v>
      </c>
      <c r="AE38" s="6"/>
      <c r="AF38" s="6"/>
      <c r="AI38" s="5" t="s">
        <v>1187</v>
      </c>
    </row>
    <row r="39" spans="1:35" x14ac:dyDescent="0.25">
      <c r="A39" s="5" t="s">
        <v>218</v>
      </c>
      <c r="B39" s="20">
        <v>784580</v>
      </c>
      <c r="C39" s="2">
        <v>38394</v>
      </c>
      <c r="D39" s="15">
        <f t="shared" si="3"/>
        <v>20.434963796426526</v>
      </c>
      <c r="E39" s="5" t="s">
        <v>16</v>
      </c>
      <c r="F39" s="5" t="s">
        <v>17</v>
      </c>
      <c r="G39" s="5" t="s">
        <v>958</v>
      </c>
      <c r="H39" s="5" t="s">
        <v>958</v>
      </c>
      <c r="I39" s="20">
        <v>6991</v>
      </c>
      <c r="J39" s="20">
        <v>1965</v>
      </c>
      <c r="K39" s="2">
        <f t="shared" si="1"/>
        <v>2504.5247138596446</v>
      </c>
      <c r="L39" s="2">
        <f t="shared" si="2"/>
        <v>8910.4998852889439</v>
      </c>
      <c r="M39" s="5">
        <v>38.700000000000003</v>
      </c>
      <c r="N39" s="5">
        <v>0.60499999999999998</v>
      </c>
      <c r="O39" s="12" t="s">
        <v>960</v>
      </c>
      <c r="P39" s="5" t="s">
        <v>961</v>
      </c>
      <c r="Q39" s="5" t="s">
        <v>956</v>
      </c>
      <c r="R39" s="13" t="s">
        <v>962</v>
      </c>
      <c r="S39" s="4">
        <v>975</v>
      </c>
      <c r="T39" s="13" t="s">
        <v>959</v>
      </c>
      <c r="U39" s="9">
        <v>1</v>
      </c>
      <c r="V39" s="9">
        <f>VLOOKUP(Tabela1[[#This Row],[País/território]],Filiações!$A$3:$D$261,2,0)</f>
        <v>1</v>
      </c>
      <c r="W39" s="13">
        <f>VLOOKUP(Tabela1[[#This Row],[País/território]],Filiações!$A$3:$D$261,3,0)</f>
        <v>1</v>
      </c>
      <c r="Z39" s="4"/>
      <c r="AE39" s="6"/>
      <c r="AF39" s="6"/>
      <c r="AH39" s="9">
        <v>1</v>
      </c>
      <c r="AI39" s="5" t="s">
        <v>957</v>
      </c>
    </row>
    <row r="40" spans="1:35" x14ac:dyDescent="0.25">
      <c r="A40" s="1" t="s">
        <v>219</v>
      </c>
      <c r="B40" s="20">
        <v>531239</v>
      </c>
      <c r="C40" s="2">
        <v>4033</v>
      </c>
      <c r="D40" s="15">
        <f t="shared" si="3"/>
        <v>131.72303496156707</v>
      </c>
      <c r="E40" s="5" t="s">
        <v>27</v>
      </c>
      <c r="F40" s="5" t="s">
        <v>156</v>
      </c>
      <c r="G40" s="5" t="s">
        <v>1340</v>
      </c>
      <c r="H40" s="5" t="s">
        <v>1340</v>
      </c>
      <c r="I40" s="20">
        <v>3807</v>
      </c>
      <c r="J40" s="20">
        <v>1855</v>
      </c>
      <c r="K40" s="2">
        <f t="shared" si="1"/>
        <v>3491.8370074486247</v>
      </c>
      <c r="L40" s="2">
        <f t="shared" si="2"/>
        <v>7166.2660309201692</v>
      </c>
      <c r="M40" s="5">
        <v>42.7</v>
      </c>
      <c r="N40" s="5">
        <v>0.64600000000000002</v>
      </c>
      <c r="O40" s="8"/>
      <c r="P40" s="5" t="s">
        <v>1555</v>
      </c>
      <c r="Q40" s="5"/>
      <c r="R40" s="9"/>
      <c r="S40" s="9"/>
      <c r="T40" s="9"/>
      <c r="U40" s="9">
        <v>1</v>
      </c>
      <c r="V40" s="9">
        <f>VLOOKUP(Tabela1[[#This Row],[País/território]],Filiações!$A$3:$D$261,2,0)</f>
        <v>1</v>
      </c>
      <c r="W40" s="13">
        <f>VLOOKUP(Tabela1[[#This Row],[País/território]],Filiações!$A$3:$D$261,3,0)</f>
        <v>1</v>
      </c>
      <c r="Z40" s="4" t="s">
        <v>24</v>
      </c>
      <c r="AA40" s="9" t="s">
        <v>1523</v>
      </c>
      <c r="AE40" s="6"/>
      <c r="AF40" s="6"/>
      <c r="AI40" s="5" t="s">
        <v>1339</v>
      </c>
    </row>
    <row r="41" spans="1:35" x14ac:dyDescent="0.25">
      <c r="A41" s="5" t="s">
        <v>220</v>
      </c>
      <c r="B41" s="20">
        <v>23248044</v>
      </c>
      <c r="C41" s="2">
        <v>475443</v>
      </c>
      <c r="D41" s="15">
        <f t="shared" si="3"/>
        <v>48.89764703655328</v>
      </c>
      <c r="E41" s="5" t="s">
        <v>27</v>
      </c>
      <c r="F41" s="5" t="s">
        <v>217</v>
      </c>
      <c r="G41" s="5" t="s">
        <v>1195</v>
      </c>
      <c r="H41" s="5" t="s">
        <v>1196</v>
      </c>
      <c r="I41" s="20">
        <v>82205</v>
      </c>
      <c r="J41" s="20">
        <v>32051</v>
      </c>
      <c r="K41" s="2">
        <f t="shared" si="1"/>
        <v>1378.6536192034048</v>
      </c>
      <c r="L41" s="2">
        <f t="shared" si="2"/>
        <v>3535.9964046867772</v>
      </c>
      <c r="M41" s="5">
        <v>42.8</v>
      </c>
      <c r="N41" s="5">
        <v>0.51200000000000001</v>
      </c>
      <c r="O41" s="12" t="s">
        <v>1198</v>
      </c>
      <c r="P41" s="5" t="s">
        <v>1197</v>
      </c>
      <c r="Q41" s="5" t="s">
        <v>1193</v>
      </c>
      <c r="R41" s="13" t="s">
        <v>1199</v>
      </c>
      <c r="S41" s="9">
        <v>237</v>
      </c>
      <c r="T41" s="13" t="s">
        <v>1200</v>
      </c>
      <c r="U41" s="9">
        <v>1</v>
      </c>
      <c r="V41" s="9">
        <f>VLOOKUP(Tabela1[[#This Row],[País/território]],Filiações!$A$3:$D$261,2,0)</f>
        <v>1</v>
      </c>
      <c r="W41" s="13">
        <f>VLOOKUP(Tabela1[[#This Row],[País/território]],Filiações!$A$3:$D$261,3,0)</f>
        <v>1</v>
      </c>
      <c r="Z41" s="9"/>
      <c r="AD41" s="9">
        <v>5</v>
      </c>
      <c r="AE41" s="6"/>
      <c r="AF41" s="6"/>
      <c r="AG41" s="9">
        <v>1</v>
      </c>
      <c r="AI41" s="5" t="s">
        <v>1194</v>
      </c>
    </row>
    <row r="42" spans="1:35" x14ac:dyDescent="0.25">
      <c r="A42" s="5" t="s">
        <v>221</v>
      </c>
      <c r="B42" s="16">
        <v>15626444</v>
      </c>
      <c r="C42" s="2">
        <v>181035</v>
      </c>
      <c r="D42" s="15">
        <f t="shared" si="3"/>
        <v>86.317253569751699</v>
      </c>
      <c r="E42" s="5" t="s">
        <v>16</v>
      </c>
      <c r="F42" s="5" t="s">
        <v>207</v>
      </c>
      <c r="G42" s="5" t="s">
        <v>993</v>
      </c>
      <c r="H42" s="5" t="s">
        <v>993</v>
      </c>
      <c r="I42" s="16">
        <v>64365</v>
      </c>
      <c r="J42" s="16">
        <v>16778</v>
      </c>
      <c r="K42" s="2">
        <f t="shared" si="1"/>
        <v>1073.6927736086343</v>
      </c>
      <c r="L42" s="2">
        <f t="shared" si="2"/>
        <v>4118.9793404052771</v>
      </c>
      <c r="M42" s="6">
        <v>30.8</v>
      </c>
      <c r="N42" s="6">
        <v>0.55500000000000005</v>
      </c>
      <c r="O42" s="12" t="s">
        <v>994</v>
      </c>
      <c r="P42" s="6" t="s">
        <v>995</v>
      </c>
      <c r="Q42" s="5" t="s">
        <v>989</v>
      </c>
      <c r="R42" s="13" t="s">
        <v>991</v>
      </c>
      <c r="S42" s="9">
        <v>855</v>
      </c>
      <c r="T42" s="13" t="s">
        <v>992</v>
      </c>
      <c r="U42" s="9">
        <v>1</v>
      </c>
      <c r="V42" s="9">
        <f>VLOOKUP(Tabela1[[#This Row],[País/território]],Filiações!$A$3:$D$261,2,0)</f>
        <v>1</v>
      </c>
      <c r="W42" s="13">
        <f>VLOOKUP(Tabela1[[#This Row],[País/território]],Filiações!$A$3:$D$261,3,0)</f>
        <v>1</v>
      </c>
      <c r="Z42" s="9"/>
      <c r="AE42" s="6"/>
      <c r="AF42" s="6"/>
      <c r="AG42" s="9">
        <v>2</v>
      </c>
      <c r="AH42" s="9">
        <v>1</v>
      </c>
      <c r="AI42" s="5" t="s">
        <v>990</v>
      </c>
    </row>
    <row r="43" spans="1:35" x14ac:dyDescent="0.25">
      <c r="A43" s="5" t="s">
        <v>222</v>
      </c>
      <c r="B43" s="20">
        <v>36479600</v>
      </c>
      <c r="C43" s="2">
        <v>9984670</v>
      </c>
      <c r="D43" s="15">
        <f t="shared" si="3"/>
        <v>3.653560908873303</v>
      </c>
      <c r="E43" s="5" t="s">
        <v>86</v>
      </c>
      <c r="F43" s="5" t="s">
        <v>223</v>
      </c>
      <c r="G43" s="5" t="s">
        <v>224</v>
      </c>
      <c r="H43" s="5" t="s">
        <v>225</v>
      </c>
      <c r="I43" s="20">
        <v>1742660</v>
      </c>
      <c r="J43" s="20">
        <v>1552807</v>
      </c>
      <c r="K43" s="2">
        <f t="shared" si="1"/>
        <v>42566.448097018605</v>
      </c>
      <c r="L43" s="2">
        <f t="shared" si="2"/>
        <v>47770.808890448359</v>
      </c>
      <c r="M43" s="5">
        <v>33.700000000000003</v>
      </c>
      <c r="N43" s="5">
        <v>0.91300000000000003</v>
      </c>
      <c r="O43" s="8" t="s">
        <v>226</v>
      </c>
      <c r="P43" s="5" t="s">
        <v>227</v>
      </c>
      <c r="Q43" s="5" t="s">
        <v>227</v>
      </c>
      <c r="R43" s="9" t="s">
        <v>228</v>
      </c>
      <c r="S43" s="9">
        <v>1</v>
      </c>
      <c r="T43" s="9" t="s">
        <v>229</v>
      </c>
      <c r="U43" s="9">
        <v>1</v>
      </c>
      <c r="V43" s="9">
        <f>VLOOKUP(Tabela1[[#This Row],[País/território]],Filiações!$A$3:$D$261,2,0)</f>
        <v>1</v>
      </c>
      <c r="W43" s="13">
        <f>VLOOKUP(Tabela1[[#This Row],[País/território]],Filiações!$A$3:$D$261,3,0)</f>
        <v>1</v>
      </c>
      <c r="Z43" s="9"/>
      <c r="AC43" s="9">
        <v>22</v>
      </c>
      <c r="AD43" s="9">
        <v>278</v>
      </c>
      <c r="AE43" s="6"/>
      <c r="AF43" s="6"/>
      <c r="AG43" s="9">
        <v>12</v>
      </c>
      <c r="AH43" s="9">
        <v>21</v>
      </c>
      <c r="AI43" s="5" t="s">
        <v>230</v>
      </c>
    </row>
    <row r="44" spans="1:35" x14ac:dyDescent="0.25">
      <c r="A44" s="6" t="s">
        <v>1508</v>
      </c>
      <c r="B44" s="16">
        <v>2117519</v>
      </c>
      <c r="C44" s="7">
        <v>7447</v>
      </c>
      <c r="D44" s="15">
        <f t="shared" si="3"/>
        <v>284.34523969383645</v>
      </c>
      <c r="E44" s="6" t="s">
        <v>27</v>
      </c>
      <c r="F44" s="6" t="s">
        <v>77</v>
      </c>
      <c r="G44" s="6" t="s">
        <v>1509</v>
      </c>
      <c r="H44" s="6"/>
      <c r="I44" s="16"/>
      <c r="J44" s="16"/>
      <c r="K44" s="2">
        <f t="shared" si="1"/>
        <v>0</v>
      </c>
      <c r="L44" s="2">
        <f t="shared" si="2"/>
        <v>0</v>
      </c>
      <c r="O44" s="6"/>
      <c r="P44" s="6" t="s">
        <v>1584</v>
      </c>
      <c r="Q44" s="6"/>
      <c r="R44" s="6"/>
      <c r="S44" s="6"/>
      <c r="T44" s="6"/>
      <c r="U44" s="9">
        <v>0</v>
      </c>
      <c r="V44" s="9">
        <f>VLOOKUP(Tabela1[[#This Row],[País/território]],Filiações!$A$3:$D$261,2,0)</f>
        <v>0</v>
      </c>
      <c r="W44" s="13">
        <f>VLOOKUP(Tabela1[[#This Row],[País/território]],Filiações!$A$3:$D$261,3,0)</f>
        <v>0</v>
      </c>
      <c r="X44" s="14" t="s">
        <v>341</v>
      </c>
      <c r="Y44" s="14" t="s">
        <v>1497</v>
      </c>
      <c r="Z44" s="6"/>
      <c r="AE44" s="6"/>
      <c r="AF44" s="6"/>
      <c r="AI44" s="5" t="s">
        <v>1510</v>
      </c>
    </row>
    <row r="45" spans="1:35" x14ac:dyDescent="0.25">
      <c r="A45" s="5" t="s">
        <v>231</v>
      </c>
      <c r="B45" s="16">
        <v>2576181</v>
      </c>
      <c r="C45" s="7">
        <v>11437</v>
      </c>
      <c r="D45" s="15">
        <f t="shared" si="3"/>
        <v>225.24971583457202</v>
      </c>
      <c r="E45" s="1" t="s">
        <v>16</v>
      </c>
      <c r="F45" s="1" t="s">
        <v>69</v>
      </c>
      <c r="G45" s="6" t="s">
        <v>232</v>
      </c>
      <c r="H45" s="6" t="s">
        <v>232</v>
      </c>
      <c r="I45" s="16">
        <v>353143</v>
      </c>
      <c r="J45" s="16">
        <v>211817</v>
      </c>
      <c r="K45" s="2">
        <f t="shared" si="1"/>
        <v>82221.31907657109</v>
      </c>
      <c r="L45" s="2">
        <f t="shared" si="2"/>
        <v>137080.04212436936</v>
      </c>
      <c r="M45" s="6">
        <v>41.1</v>
      </c>
      <c r="N45" s="6">
        <v>0.85</v>
      </c>
      <c r="O45" s="8" t="s">
        <v>233</v>
      </c>
      <c r="P45" s="6" t="s">
        <v>234</v>
      </c>
      <c r="Q45" s="6" t="s">
        <v>234</v>
      </c>
      <c r="R45" s="9" t="s">
        <v>235</v>
      </c>
      <c r="S45" s="4">
        <v>974</v>
      </c>
      <c r="T45" s="9" t="s">
        <v>236</v>
      </c>
      <c r="U45" s="9">
        <v>1</v>
      </c>
      <c r="V45" s="9">
        <f>VLOOKUP(Tabela1[[#This Row],[País/território]],Filiações!$A$3:$D$261,2,0)</f>
        <v>1</v>
      </c>
      <c r="W45" s="13">
        <f>VLOOKUP(Tabela1[[#This Row],[País/território]],Filiações!$A$3:$D$261,3,0)</f>
        <v>1</v>
      </c>
      <c r="Z45" s="4"/>
      <c r="AD45" s="9">
        <v>2</v>
      </c>
      <c r="AE45" s="6"/>
      <c r="AF45" s="6"/>
      <c r="AI45" s="10" t="s">
        <v>237</v>
      </c>
    </row>
    <row r="46" spans="1:35" x14ac:dyDescent="0.25">
      <c r="A46" s="5" t="s">
        <v>238</v>
      </c>
      <c r="B46" s="20">
        <v>17926500</v>
      </c>
      <c r="C46" s="2">
        <v>2724900</v>
      </c>
      <c r="D46" s="15">
        <f t="shared" si="3"/>
        <v>6.5787735329736874</v>
      </c>
      <c r="E46" s="5" t="s">
        <v>16</v>
      </c>
      <c r="F46" s="5" t="s">
        <v>239</v>
      </c>
      <c r="G46" s="5" t="s">
        <v>240</v>
      </c>
      <c r="H46" s="5" t="s">
        <v>241</v>
      </c>
      <c r="I46" s="20">
        <v>473239</v>
      </c>
      <c r="J46" s="20">
        <v>216036</v>
      </c>
      <c r="K46" s="2">
        <f t="shared" si="1"/>
        <v>12051.209103840683</v>
      </c>
      <c r="L46" s="2">
        <f t="shared" si="2"/>
        <v>26398.850863247149</v>
      </c>
      <c r="M46" s="5">
        <v>26.4</v>
      </c>
      <c r="N46" s="5">
        <v>0.78800000000000003</v>
      </c>
      <c r="O46" s="8" t="s">
        <v>242</v>
      </c>
      <c r="P46" s="5" t="s">
        <v>244</v>
      </c>
      <c r="Q46" s="5" t="s">
        <v>243</v>
      </c>
      <c r="R46" s="9" t="s">
        <v>245</v>
      </c>
      <c r="S46" s="4">
        <v>7</v>
      </c>
      <c r="T46" s="9" t="s">
        <v>246</v>
      </c>
      <c r="U46" s="9">
        <v>1</v>
      </c>
      <c r="V46" s="9">
        <f>VLOOKUP(Tabela1[[#This Row],[País/território]],Filiações!$A$3:$D$261,2,0)</f>
        <v>1</v>
      </c>
      <c r="W46" s="13">
        <f>VLOOKUP(Tabela1[[#This Row],[País/território]],Filiações!$A$3:$D$261,3,0)</f>
        <v>1</v>
      </c>
      <c r="Z46" s="4"/>
      <c r="AB46" s="9" t="s">
        <v>1523</v>
      </c>
      <c r="AD46" s="9">
        <v>52</v>
      </c>
      <c r="AE46" s="6"/>
      <c r="AF46" s="6"/>
      <c r="AG46" s="9">
        <v>2</v>
      </c>
      <c r="AI46" s="5" t="s">
        <v>247</v>
      </c>
    </row>
    <row r="47" spans="1:35" x14ac:dyDescent="0.25">
      <c r="A47" s="5" t="s">
        <v>248</v>
      </c>
      <c r="B47" s="20">
        <v>14497000</v>
      </c>
      <c r="C47" s="2">
        <v>1284000</v>
      </c>
      <c r="D47" s="15">
        <f t="shared" si="3"/>
        <v>11.290498442367602</v>
      </c>
      <c r="E47" s="5" t="s">
        <v>27</v>
      </c>
      <c r="F47" s="5" t="s">
        <v>217</v>
      </c>
      <c r="G47" s="5" t="s">
        <v>1202</v>
      </c>
      <c r="H47" s="5" t="s">
        <v>1202</v>
      </c>
      <c r="I47" s="20">
        <v>31768</v>
      </c>
      <c r="J47" s="20">
        <v>12791</v>
      </c>
      <c r="K47" s="2">
        <f t="shared" si="1"/>
        <v>882.32048009933089</v>
      </c>
      <c r="L47" s="2">
        <f t="shared" si="2"/>
        <v>2191.3499344692004</v>
      </c>
      <c r="M47" s="5">
        <v>43.3</v>
      </c>
      <c r="N47" s="5">
        <v>0.39200000000000002</v>
      </c>
      <c r="O47" s="12" t="s">
        <v>1198</v>
      </c>
      <c r="P47" s="5" t="s">
        <v>1204</v>
      </c>
      <c r="Q47" s="5" t="s">
        <v>1203</v>
      </c>
      <c r="R47" s="13" t="s">
        <v>1205</v>
      </c>
      <c r="S47" s="4">
        <v>235</v>
      </c>
      <c r="T47" s="13" t="s">
        <v>1206</v>
      </c>
      <c r="U47" s="9">
        <v>1</v>
      </c>
      <c r="V47" s="9">
        <f>VLOOKUP(Tabela1[[#This Row],[País/território]],Filiações!$A$3:$D$261,2,0)</f>
        <v>1</v>
      </c>
      <c r="W47" s="13">
        <f>VLOOKUP(Tabela1[[#This Row],[País/território]],Filiações!$A$3:$D$261,3,0)</f>
        <v>1</v>
      </c>
      <c r="Z47" s="4"/>
      <c r="AE47" s="6"/>
      <c r="AF47" s="6"/>
      <c r="AI47" s="5" t="s">
        <v>1201</v>
      </c>
    </row>
    <row r="48" spans="1:35" x14ac:dyDescent="0.25">
      <c r="A48" s="1" t="s">
        <v>249</v>
      </c>
      <c r="B48" s="20">
        <v>18191900</v>
      </c>
      <c r="C48" s="2">
        <v>756950</v>
      </c>
      <c r="D48" s="15">
        <f t="shared" si="3"/>
        <v>24.033159389655857</v>
      </c>
      <c r="E48" s="5" t="s">
        <v>86</v>
      </c>
      <c r="F48" s="5" t="s">
        <v>175</v>
      </c>
      <c r="G48" s="5" t="s">
        <v>250</v>
      </c>
      <c r="H48" s="5" t="s">
        <v>250</v>
      </c>
      <c r="I48" s="20">
        <v>454344</v>
      </c>
      <c r="J48" s="20">
        <v>258062</v>
      </c>
      <c r="K48" s="2">
        <f t="shared" si="1"/>
        <v>14185.544115787796</v>
      </c>
      <c r="L48" s="2">
        <f t="shared" si="2"/>
        <v>24975.071322951422</v>
      </c>
      <c r="M48" s="5">
        <v>50.5</v>
      </c>
      <c r="N48" s="5">
        <v>0.83199999999999996</v>
      </c>
      <c r="O48" s="8" t="s">
        <v>251</v>
      </c>
      <c r="P48" s="5" t="s">
        <v>249</v>
      </c>
      <c r="Q48" s="5" t="s">
        <v>249</v>
      </c>
      <c r="R48" s="9" t="s">
        <v>252</v>
      </c>
      <c r="S48" s="4">
        <v>56</v>
      </c>
      <c r="T48" s="9" t="s">
        <v>253</v>
      </c>
      <c r="U48" s="9">
        <v>1</v>
      </c>
      <c r="V48" s="9">
        <f>VLOOKUP(Tabela1[[#This Row],[País/território]],Filiações!$A$3:$D$261,2,0)</f>
        <v>1</v>
      </c>
      <c r="W48" s="13">
        <f>VLOOKUP(Tabela1[[#This Row],[País/território]],Filiações!$A$3:$D$261,3,0)</f>
        <v>1</v>
      </c>
      <c r="Z48" s="4"/>
      <c r="AC48" s="9">
        <v>2</v>
      </c>
      <c r="AD48" s="9">
        <v>13</v>
      </c>
      <c r="AE48" s="6"/>
      <c r="AF48" s="6"/>
      <c r="AG48" s="9">
        <v>5</v>
      </c>
      <c r="AH48" s="9">
        <v>5</v>
      </c>
      <c r="AI48" s="5" t="s">
        <v>254</v>
      </c>
    </row>
    <row r="49" spans="1:35" x14ac:dyDescent="0.25">
      <c r="A49" s="5" t="s">
        <v>255</v>
      </c>
      <c r="B49" s="20">
        <v>1382070000</v>
      </c>
      <c r="C49" s="2">
        <v>9596961</v>
      </c>
      <c r="D49" s="15">
        <f t="shared" si="3"/>
        <v>144.01121354978935</v>
      </c>
      <c r="E49" s="5" t="s">
        <v>16</v>
      </c>
      <c r="F49" s="5" t="s">
        <v>256</v>
      </c>
      <c r="G49" s="5" t="s">
        <v>257</v>
      </c>
      <c r="H49" s="5" t="s">
        <v>258</v>
      </c>
      <c r="I49" s="20">
        <v>23066062</v>
      </c>
      <c r="J49" s="20">
        <v>11158457</v>
      </c>
      <c r="K49" s="2">
        <f t="shared" si="1"/>
        <v>8073.7278140759872</v>
      </c>
      <c r="L49" s="2">
        <f t="shared" si="2"/>
        <v>16689.50342602039</v>
      </c>
      <c r="M49" s="5">
        <v>42.2</v>
      </c>
      <c r="N49" s="5">
        <v>0.72699999999999998</v>
      </c>
      <c r="O49" s="8" t="s">
        <v>259</v>
      </c>
      <c r="P49" s="5" t="s">
        <v>255</v>
      </c>
      <c r="Q49" s="5"/>
      <c r="R49" s="9" t="s">
        <v>260</v>
      </c>
      <c r="S49" s="4">
        <v>86</v>
      </c>
      <c r="T49" s="9" t="s">
        <v>261</v>
      </c>
      <c r="U49" s="9">
        <v>1</v>
      </c>
      <c r="V49" s="9">
        <f>VLOOKUP(Tabela1[[#This Row],[País/território]],Filiações!$A$3:$D$261,2,0)</f>
        <v>1</v>
      </c>
      <c r="W49" s="13">
        <f>VLOOKUP(Tabela1[[#This Row],[País/território]],Filiações!$A$3:$D$261,3,0)</f>
        <v>1</v>
      </c>
      <c r="Z49" s="4"/>
      <c r="AC49" s="9">
        <v>9</v>
      </c>
      <c r="AD49" s="9">
        <v>474</v>
      </c>
      <c r="AE49" s="6"/>
      <c r="AF49" s="6"/>
      <c r="AG49" s="9">
        <v>38</v>
      </c>
      <c r="AH49" s="9">
        <v>12</v>
      </c>
      <c r="AI49" s="5" t="s">
        <v>262</v>
      </c>
    </row>
    <row r="50" spans="1:35" x14ac:dyDescent="0.25">
      <c r="A50" s="5" t="s">
        <v>263</v>
      </c>
      <c r="B50" s="20">
        <v>848300</v>
      </c>
      <c r="C50" s="2">
        <v>9251</v>
      </c>
      <c r="D50" s="15">
        <f t="shared" si="3"/>
        <v>91.698194789752463</v>
      </c>
      <c r="E50" s="5" t="s">
        <v>37</v>
      </c>
      <c r="F50" s="5" t="s">
        <v>43</v>
      </c>
      <c r="G50" s="5" t="s">
        <v>264</v>
      </c>
      <c r="H50" s="5" t="s">
        <v>264</v>
      </c>
      <c r="I50" s="20">
        <v>30550</v>
      </c>
      <c r="J50" s="20">
        <v>23077</v>
      </c>
      <c r="K50" s="2">
        <f t="shared" si="1"/>
        <v>27203.819403512909</v>
      </c>
      <c r="L50" s="2">
        <f t="shared" si="2"/>
        <v>36013.202876340918</v>
      </c>
      <c r="M50" s="5">
        <v>34.299999999999997</v>
      </c>
      <c r="N50" s="5">
        <v>0.85</v>
      </c>
      <c r="O50" s="8" t="s">
        <v>39</v>
      </c>
      <c r="P50" s="5" t="s">
        <v>266</v>
      </c>
      <c r="Q50" s="5" t="s">
        <v>265</v>
      </c>
      <c r="R50" s="9" t="s">
        <v>267</v>
      </c>
      <c r="S50" s="4">
        <v>357</v>
      </c>
      <c r="T50" s="9" t="s">
        <v>268</v>
      </c>
      <c r="U50" s="9">
        <v>1</v>
      </c>
      <c r="V50" s="9">
        <f>VLOOKUP(Tabela1[[#This Row],[País/território]],Filiações!$A$3:$D$261,2,0)</f>
        <v>1</v>
      </c>
      <c r="W50" s="13">
        <f>VLOOKUP(Tabela1[[#This Row],[País/território]],Filiações!$A$3:$D$261,3,0)</f>
        <v>1</v>
      </c>
      <c r="Z50" s="4"/>
      <c r="AA50" s="9" t="s">
        <v>1523</v>
      </c>
      <c r="AB50" s="9" t="s">
        <v>1523</v>
      </c>
      <c r="AC50" s="9">
        <v>1</v>
      </c>
      <c r="AE50" s="9" t="s">
        <v>1523</v>
      </c>
      <c r="AF50" s="9" t="s">
        <v>1523</v>
      </c>
      <c r="AG50" s="9">
        <v>3</v>
      </c>
      <c r="AI50" s="5" t="s">
        <v>269</v>
      </c>
    </row>
    <row r="51" spans="1:35" x14ac:dyDescent="0.25">
      <c r="A51" s="5" t="s">
        <v>270</v>
      </c>
      <c r="B51" s="20">
        <v>49131100</v>
      </c>
      <c r="C51" s="2">
        <v>1138914</v>
      </c>
      <c r="D51" s="15">
        <f t="shared" si="3"/>
        <v>43.138551286576508</v>
      </c>
      <c r="E51" s="1" t="s">
        <v>86</v>
      </c>
      <c r="F51" s="1" t="s">
        <v>175</v>
      </c>
      <c r="G51" s="5" t="s">
        <v>271</v>
      </c>
      <c r="H51" s="5" t="s">
        <v>271</v>
      </c>
      <c r="I51" s="20">
        <v>724167</v>
      </c>
      <c r="J51" s="20">
        <v>377740</v>
      </c>
      <c r="K51" s="2">
        <f t="shared" si="1"/>
        <v>7688.4091746368385</v>
      </c>
      <c r="L51" s="2">
        <f t="shared" si="2"/>
        <v>14739.482730897538</v>
      </c>
      <c r="M51" s="5">
        <v>53.5</v>
      </c>
      <c r="N51" s="5">
        <v>0.72</v>
      </c>
      <c r="O51" s="8" t="s">
        <v>272</v>
      </c>
      <c r="P51" s="5" t="s">
        <v>273</v>
      </c>
      <c r="Q51" s="5" t="s">
        <v>270</v>
      </c>
      <c r="R51" s="9" t="s">
        <v>274</v>
      </c>
      <c r="S51" s="4">
        <v>57</v>
      </c>
      <c r="T51" s="9" t="s">
        <v>275</v>
      </c>
      <c r="U51" s="9">
        <v>1</v>
      </c>
      <c r="V51" s="9">
        <f>VLOOKUP(Tabela1[[#This Row],[País/território]],Filiações!$A$3:$D$261,2,0)</f>
        <v>1</v>
      </c>
      <c r="W51" s="13">
        <f>VLOOKUP(Tabela1[[#This Row],[País/território]],Filiações!$A$3:$D$261,3,0)</f>
        <v>1</v>
      </c>
      <c r="Z51" s="4"/>
      <c r="AC51" s="9">
        <v>1</v>
      </c>
      <c r="AD51" s="9">
        <v>11</v>
      </c>
      <c r="AE51" s="6"/>
      <c r="AF51" s="6"/>
      <c r="AG51" s="9">
        <v>6</v>
      </c>
      <c r="AH51" s="9">
        <v>2</v>
      </c>
      <c r="AI51" s="5" t="s">
        <v>276</v>
      </c>
    </row>
    <row r="52" spans="1:35" x14ac:dyDescent="0.25">
      <c r="A52" s="5" t="s">
        <v>277</v>
      </c>
      <c r="B52" s="20">
        <v>806153</v>
      </c>
      <c r="C52" s="2">
        <v>1862</v>
      </c>
      <c r="D52" s="15">
        <f t="shared" si="3"/>
        <v>432.95005370569282</v>
      </c>
      <c r="E52" s="5" t="s">
        <v>27</v>
      </c>
      <c r="F52" s="5" t="s">
        <v>302</v>
      </c>
      <c r="G52" s="5" t="s">
        <v>1373</v>
      </c>
      <c r="H52" s="5" t="s">
        <v>1373</v>
      </c>
      <c r="I52" s="20">
        <v>1329</v>
      </c>
      <c r="J52" s="20">
        <v>648</v>
      </c>
      <c r="K52" s="2">
        <f t="shared" si="1"/>
        <v>803.81763759484863</v>
      </c>
      <c r="L52" s="2">
        <f t="shared" si="2"/>
        <v>1648.5704326598052</v>
      </c>
      <c r="M52" s="5">
        <v>64.3</v>
      </c>
      <c r="N52" s="5">
        <v>0.503</v>
      </c>
      <c r="O52" s="8"/>
      <c r="P52" s="5" t="s">
        <v>1557</v>
      </c>
      <c r="Q52" s="5"/>
      <c r="R52" s="9"/>
      <c r="S52" s="4"/>
      <c r="T52" s="9"/>
      <c r="U52" s="9">
        <v>1</v>
      </c>
      <c r="V52" s="9">
        <f>VLOOKUP(Tabela1[[#This Row],[País/território]],Filiações!$A$3:$D$261,2,0)</f>
        <v>1</v>
      </c>
      <c r="W52" s="13">
        <f>VLOOKUP(Tabela1[[#This Row],[País/território]],Filiações!$A$3:$D$261,3,0)</f>
        <v>1</v>
      </c>
      <c r="Z52" s="4" t="s">
        <v>24</v>
      </c>
      <c r="AA52" s="9" t="s">
        <v>1523</v>
      </c>
      <c r="AE52" s="6"/>
      <c r="AF52" s="6"/>
      <c r="AI52" s="5" t="s">
        <v>1368</v>
      </c>
    </row>
    <row r="53" spans="1:35" x14ac:dyDescent="0.25">
      <c r="A53" s="5" t="s">
        <v>278</v>
      </c>
      <c r="B53" s="21">
        <v>24213510</v>
      </c>
      <c r="C53" s="2">
        <v>120540</v>
      </c>
      <c r="D53" s="15">
        <f t="shared" si="3"/>
        <v>200.87531110004977</v>
      </c>
      <c r="E53" s="5" t="s">
        <v>16</v>
      </c>
      <c r="F53" s="5" t="s">
        <v>256</v>
      </c>
      <c r="G53" s="5" t="s">
        <v>954</v>
      </c>
      <c r="H53" s="5" t="s">
        <v>954</v>
      </c>
      <c r="I53" s="21"/>
      <c r="J53" s="21">
        <v>17396</v>
      </c>
      <c r="K53" s="2">
        <f t="shared" si="1"/>
        <v>718.44189462824681</v>
      </c>
      <c r="L53" s="2">
        <f t="shared" si="2"/>
        <v>0</v>
      </c>
      <c r="M53" s="11"/>
      <c r="N53" s="11"/>
      <c r="O53" s="12" t="s">
        <v>955</v>
      </c>
      <c r="P53" s="11" t="s">
        <v>951</v>
      </c>
      <c r="Q53" s="5" t="s">
        <v>950</v>
      </c>
      <c r="R53" s="13" t="s">
        <v>952</v>
      </c>
      <c r="S53" s="4">
        <v>850</v>
      </c>
      <c r="T53" s="13" t="s">
        <v>953</v>
      </c>
      <c r="U53" s="9">
        <v>1</v>
      </c>
      <c r="V53" s="9">
        <f>VLOOKUP(Tabela1[[#This Row],[País/território]],Filiações!$A$3:$D$261,2,0)</f>
        <v>1</v>
      </c>
      <c r="W53" s="13">
        <f>VLOOKUP(Tabela1[[#This Row],[País/território]],Filiações!$A$3:$D$261,3,0)</f>
        <v>1</v>
      </c>
      <c r="Z53" s="4"/>
      <c r="AD53" s="9">
        <v>47</v>
      </c>
      <c r="AE53" s="6"/>
      <c r="AF53" s="6"/>
      <c r="AG53" s="9">
        <v>1</v>
      </c>
      <c r="AI53" s="5" t="s">
        <v>949</v>
      </c>
    </row>
    <row r="54" spans="1:35" x14ac:dyDescent="0.25">
      <c r="A54" s="5" t="s">
        <v>279</v>
      </c>
      <c r="B54" s="21">
        <v>51446201</v>
      </c>
      <c r="C54" s="2">
        <v>99720</v>
      </c>
      <c r="D54" s="15">
        <f t="shared" si="3"/>
        <v>515.90654833533893</v>
      </c>
      <c r="E54" s="1" t="s">
        <v>16</v>
      </c>
      <c r="F54" s="5" t="s">
        <v>256</v>
      </c>
      <c r="G54" s="5" t="s">
        <v>280</v>
      </c>
      <c r="H54" s="5" t="s">
        <v>280</v>
      </c>
      <c r="I54" s="21">
        <v>1929255</v>
      </c>
      <c r="J54" s="21">
        <v>1377873</v>
      </c>
      <c r="K54" s="2">
        <f t="shared" si="1"/>
        <v>26782.793932636541</v>
      </c>
      <c r="L54" s="2">
        <f t="shared" si="2"/>
        <v>37500.436621160814</v>
      </c>
      <c r="M54" s="11">
        <v>31.3</v>
      </c>
      <c r="N54" s="11">
        <v>0.89800000000000002</v>
      </c>
      <c r="O54" s="12" t="s">
        <v>943</v>
      </c>
      <c r="P54" s="11" t="s">
        <v>948</v>
      </c>
      <c r="Q54" s="5" t="s">
        <v>944</v>
      </c>
      <c r="R54" s="13" t="s">
        <v>945</v>
      </c>
      <c r="S54" s="4">
        <v>82</v>
      </c>
      <c r="T54" s="13" t="s">
        <v>946</v>
      </c>
      <c r="U54" s="9">
        <v>1</v>
      </c>
      <c r="V54" s="9">
        <f>VLOOKUP(Tabela1[[#This Row],[País/território]],Filiações!$A$3:$D$261,2,0)</f>
        <v>1</v>
      </c>
      <c r="W54" s="13">
        <f>VLOOKUP(Tabela1[[#This Row],[País/território]],Filiações!$A$3:$D$261,3,0)</f>
        <v>1</v>
      </c>
      <c r="Z54" s="4"/>
      <c r="AC54" s="9">
        <v>1</v>
      </c>
      <c r="AD54" s="9">
        <v>243</v>
      </c>
      <c r="AE54" s="6"/>
      <c r="AF54" s="6"/>
      <c r="AG54" s="9">
        <v>8</v>
      </c>
      <c r="AI54" s="5" t="s">
        <v>947</v>
      </c>
    </row>
    <row r="55" spans="1:35" x14ac:dyDescent="0.25">
      <c r="A55" s="5" t="s">
        <v>281</v>
      </c>
      <c r="B55" s="20">
        <v>22671331</v>
      </c>
      <c r="C55" s="2">
        <v>322453</v>
      </c>
      <c r="D55" s="15">
        <f t="shared" si="3"/>
        <v>70.308947350466582</v>
      </c>
      <c r="E55" s="1" t="s">
        <v>27</v>
      </c>
      <c r="F55" s="5" t="s">
        <v>156</v>
      </c>
      <c r="G55" s="5" t="s">
        <v>1237</v>
      </c>
      <c r="H55" s="5" t="s">
        <v>1237</v>
      </c>
      <c r="I55" s="20">
        <v>96092</v>
      </c>
      <c r="J55" s="20">
        <v>34254</v>
      </c>
      <c r="K55" s="2">
        <f t="shared" si="1"/>
        <v>1510.8949712745141</v>
      </c>
      <c r="L55" s="2">
        <f t="shared" si="2"/>
        <v>4238.4807491011443</v>
      </c>
      <c r="M55" s="5"/>
      <c r="N55" s="5">
        <v>0.46200000000000002</v>
      </c>
      <c r="O55" s="12" t="s">
        <v>1198</v>
      </c>
      <c r="P55" s="5" t="s">
        <v>1238</v>
      </c>
      <c r="Q55" s="5" t="s">
        <v>1235</v>
      </c>
      <c r="R55" s="13" t="s">
        <v>1239</v>
      </c>
      <c r="S55" s="4">
        <v>225</v>
      </c>
      <c r="T55" s="13" t="s">
        <v>1240</v>
      </c>
      <c r="U55" s="9">
        <v>1</v>
      </c>
      <c r="V55" s="9">
        <f>VLOOKUP(Tabela1[[#This Row],[País/território]],Filiações!$A$3:$D$261,2,0)</f>
        <v>1</v>
      </c>
      <c r="W55" s="13">
        <f>VLOOKUP(Tabela1[[#This Row],[País/território]],Filiações!$A$3:$D$261,3,0)</f>
        <v>1</v>
      </c>
      <c r="Z55" s="4"/>
      <c r="AD55" s="9">
        <v>1</v>
      </c>
      <c r="AE55" s="6"/>
      <c r="AF55" s="6"/>
      <c r="AG55" s="9">
        <v>2</v>
      </c>
      <c r="AI55" s="5" t="s">
        <v>1236</v>
      </c>
    </row>
    <row r="56" spans="1:35" x14ac:dyDescent="0.25">
      <c r="A56" s="5" t="s">
        <v>282</v>
      </c>
      <c r="B56" s="20">
        <v>4890379</v>
      </c>
      <c r="C56" s="2">
        <v>51100</v>
      </c>
      <c r="D56" s="15">
        <f t="shared" si="3"/>
        <v>95.702133072407051</v>
      </c>
      <c r="E56" s="5" t="s">
        <v>86</v>
      </c>
      <c r="F56" s="5" t="s">
        <v>129</v>
      </c>
      <c r="G56" s="5" t="s">
        <v>856</v>
      </c>
      <c r="H56" s="5" t="s">
        <v>856</v>
      </c>
      <c r="I56" s="20">
        <v>84398</v>
      </c>
      <c r="J56" s="20">
        <v>49553</v>
      </c>
      <c r="K56" s="2">
        <f t="shared" si="1"/>
        <v>10132.752492189256</v>
      </c>
      <c r="L56" s="2">
        <f t="shared" si="2"/>
        <v>17257.967122793551</v>
      </c>
      <c r="M56" s="5">
        <v>48.5</v>
      </c>
      <c r="N56" s="5">
        <v>0.76600000000000001</v>
      </c>
      <c r="O56" s="8" t="s">
        <v>857</v>
      </c>
      <c r="P56" s="5" t="s">
        <v>282</v>
      </c>
      <c r="Q56" s="5" t="s">
        <v>282</v>
      </c>
      <c r="R56" s="9" t="s">
        <v>860</v>
      </c>
      <c r="S56" s="4">
        <v>506</v>
      </c>
      <c r="T56" s="9" t="s">
        <v>858</v>
      </c>
      <c r="U56" s="9">
        <v>1</v>
      </c>
      <c r="V56" s="9">
        <f>VLOOKUP(Tabela1[[#This Row],[País/território]],Filiações!$A$3:$D$261,2,0)</f>
        <v>1</v>
      </c>
      <c r="W56" s="13">
        <f>VLOOKUP(Tabela1[[#This Row],[País/território]],Filiações!$A$3:$D$261,3,0)</f>
        <v>1</v>
      </c>
      <c r="Z56" s="4"/>
      <c r="AC56" s="9">
        <v>1</v>
      </c>
      <c r="AE56" s="6"/>
      <c r="AF56" s="6"/>
      <c r="AG56" s="9">
        <v>2</v>
      </c>
      <c r="AH56" s="9">
        <v>2</v>
      </c>
      <c r="AI56" s="5" t="s">
        <v>859</v>
      </c>
    </row>
    <row r="57" spans="1:35" x14ac:dyDescent="0.25">
      <c r="A57" s="5" t="s">
        <v>283</v>
      </c>
      <c r="B57" s="20">
        <v>4190669</v>
      </c>
      <c r="C57" s="2">
        <v>56542</v>
      </c>
      <c r="D57" s="15">
        <f t="shared" si="3"/>
        <v>74.116037635739801</v>
      </c>
      <c r="E57" s="5" t="s">
        <v>37</v>
      </c>
      <c r="F57" s="5" t="s">
        <v>43</v>
      </c>
      <c r="G57" s="5" t="s">
        <v>284</v>
      </c>
      <c r="H57" s="5" t="s">
        <v>284</v>
      </c>
      <c r="I57" s="20">
        <v>127397</v>
      </c>
      <c r="J57" s="20">
        <v>57137</v>
      </c>
      <c r="K57" s="2">
        <f t="shared" si="1"/>
        <v>13634.338574580814</v>
      </c>
      <c r="L57" s="2">
        <f t="shared" si="2"/>
        <v>30400.158065454467</v>
      </c>
      <c r="M57" s="5">
        <v>32</v>
      </c>
      <c r="N57" s="5">
        <v>0.81799999999999995</v>
      </c>
      <c r="O57" s="8" t="s">
        <v>285</v>
      </c>
      <c r="P57" s="5" t="s">
        <v>287</v>
      </c>
      <c r="Q57" s="5" t="s">
        <v>286</v>
      </c>
      <c r="R57" s="9" t="s">
        <v>288</v>
      </c>
      <c r="S57" s="4">
        <v>385</v>
      </c>
      <c r="T57" s="9" t="s">
        <v>289</v>
      </c>
      <c r="U57" s="9">
        <v>1</v>
      </c>
      <c r="V57" s="9">
        <f>VLOOKUP(Tabela1[[#This Row],[País/território]],Filiações!$A$3:$D$261,2,0)</f>
        <v>1</v>
      </c>
      <c r="W57" s="13">
        <f>VLOOKUP(Tabela1[[#This Row],[País/território]],Filiações!$A$3:$D$261,3,0)</f>
        <v>1</v>
      </c>
      <c r="Z57" s="4"/>
      <c r="AC57" s="9">
        <v>2</v>
      </c>
      <c r="AD57" s="9">
        <v>17</v>
      </c>
      <c r="AE57" s="9" t="s">
        <v>1523</v>
      </c>
      <c r="AG57" s="9">
        <v>7</v>
      </c>
      <c r="AI57" s="5" t="s">
        <v>290</v>
      </c>
    </row>
    <row r="58" spans="1:35" x14ac:dyDescent="0.25">
      <c r="A58" s="5" t="s">
        <v>291</v>
      </c>
      <c r="B58" s="20">
        <v>11239004</v>
      </c>
      <c r="C58" s="2">
        <v>110861</v>
      </c>
      <c r="D58" s="15">
        <f t="shared" si="3"/>
        <v>101.37924067074985</v>
      </c>
      <c r="E58" s="5" t="s">
        <v>86</v>
      </c>
      <c r="F58" s="5" t="s">
        <v>1410</v>
      </c>
      <c r="G58" s="5" t="s">
        <v>861</v>
      </c>
      <c r="H58" s="5" t="s">
        <v>861</v>
      </c>
      <c r="I58" s="20"/>
      <c r="J58" s="20">
        <v>82775</v>
      </c>
      <c r="K58" s="2">
        <f t="shared" si="1"/>
        <v>7364.9764694451569</v>
      </c>
      <c r="L58" s="2">
        <f t="shared" si="2"/>
        <v>0</v>
      </c>
      <c r="M58" s="5"/>
      <c r="N58" s="5">
        <v>0.76900000000000002</v>
      </c>
      <c r="O58" s="8" t="s">
        <v>862</v>
      </c>
      <c r="P58" s="5" t="s">
        <v>291</v>
      </c>
      <c r="Q58" s="5" t="s">
        <v>291</v>
      </c>
      <c r="R58" s="9" t="s">
        <v>865</v>
      </c>
      <c r="S58" s="4">
        <v>53</v>
      </c>
      <c r="T58" s="9" t="s">
        <v>864</v>
      </c>
      <c r="U58" s="9">
        <v>1</v>
      </c>
      <c r="V58" s="9">
        <f>VLOOKUP(Tabela1[[#This Row],[País/território]],Filiações!$A$3:$D$261,2,0)</f>
        <v>1</v>
      </c>
      <c r="W58" s="13">
        <f>VLOOKUP(Tabela1[[#This Row],[País/território]],Filiações!$A$3:$D$261,3,0)</f>
        <v>1</v>
      </c>
      <c r="Z58" s="4"/>
      <c r="AA58" s="9" t="s">
        <v>1523</v>
      </c>
      <c r="AD58" s="9">
        <v>208</v>
      </c>
      <c r="AE58" s="6"/>
      <c r="AF58" s="6"/>
      <c r="AG58" s="9">
        <v>8</v>
      </c>
      <c r="AH58" s="9">
        <v>3</v>
      </c>
      <c r="AI58" s="5" t="s">
        <v>863</v>
      </c>
    </row>
    <row r="59" spans="1:35" x14ac:dyDescent="0.25">
      <c r="A59" s="6" t="s">
        <v>1364</v>
      </c>
      <c r="B59" s="20">
        <v>158986</v>
      </c>
      <c r="C59" s="2">
        <v>444</v>
      </c>
      <c r="D59" s="15">
        <f t="shared" si="3"/>
        <v>358.0765765765766</v>
      </c>
      <c r="E59" s="5" t="s">
        <v>86</v>
      </c>
      <c r="F59" s="5" t="s">
        <v>1410</v>
      </c>
      <c r="G59" s="5" t="s">
        <v>1365</v>
      </c>
      <c r="H59" s="5" t="s">
        <v>1365</v>
      </c>
      <c r="I59" s="20"/>
      <c r="J59" s="20">
        <v>3159</v>
      </c>
      <c r="K59" s="2">
        <f t="shared" si="1"/>
        <v>19869.674059351139</v>
      </c>
      <c r="L59" s="2">
        <f t="shared" si="2"/>
        <v>0</v>
      </c>
      <c r="M59" s="5"/>
      <c r="N59" s="5"/>
      <c r="O59" s="8"/>
      <c r="P59" s="5" t="s">
        <v>1364</v>
      </c>
      <c r="Q59" s="5"/>
      <c r="R59" s="9"/>
      <c r="S59" s="4"/>
      <c r="T59" s="9"/>
      <c r="U59" s="9">
        <v>0</v>
      </c>
      <c r="V59" s="9">
        <f>VLOOKUP(Tabela1[[#This Row],[País/território]],Filiações!$A$3:$D$261,2,0)</f>
        <v>0</v>
      </c>
      <c r="W59" s="13">
        <f>VLOOKUP(Tabela1[[#This Row],[País/território]],Filiações!$A$3:$D$261,3,0)</f>
        <v>1</v>
      </c>
      <c r="X59" s="6" t="s">
        <v>1315</v>
      </c>
      <c r="Y59" s="6" t="s">
        <v>1367</v>
      </c>
      <c r="Z59" s="4"/>
      <c r="AA59" s="9" t="s">
        <v>1523</v>
      </c>
      <c r="AE59" s="6"/>
      <c r="AF59" s="6"/>
      <c r="AI59" s="5" t="s">
        <v>1366</v>
      </c>
    </row>
    <row r="60" spans="1:35" x14ac:dyDescent="0.25">
      <c r="A60" s="1" t="s">
        <v>292</v>
      </c>
      <c r="B60" s="20">
        <v>5748769</v>
      </c>
      <c r="C60" s="2">
        <v>43094</v>
      </c>
      <c r="D60" s="15">
        <f t="shared" si="3"/>
        <v>133.40068222954471</v>
      </c>
      <c r="E60" s="5" t="s">
        <v>37</v>
      </c>
      <c r="F60" s="5" t="s">
        <v>293</v>
      </c>
      <c r="G60" s="5" t="s">
        <v>294</v>
      </c>
      <c r="H60" s="5" t="s">
        <v>294</v>
      </c>
      <c r="I60" s="20">
        <v>274433</v>
      </c>
      <c r="J60" s="20">
        <v>346119</v>
      </c>
      <c r="K60" s="2">
        <f t="shared" si="1"/>
        <v>60207.498335730656</v>
      </c>
      <c r="L60" s="2">
        <f t="shared" si="2"/>
        <v>47737.698279405558</v>
      </c>
      <c r="M60" s="5">
        <v>29.1</v>
      </c>
      <c r="N60" s="5">
        <v>0.92300000000000004</v>
      </c>
      <c r="O60" s="8" t="s">
        <v>295</v>
      </c>
      <c r="P60" s="5" t="s">
        <v>297</v>
      </c>
      <c r="Q60" s="5" t="s">
        <v>296</v>
      </c>
      <c r="R60" s="9" t="s">
        <v>298</v>
      </c>
      <c r="S60" s="4">
        <v>45</v>
      </c>
      <c r="T60" s="9" t="s">
        <v>299</v>
      </c>
      <c r="U60" s="9">
        <v>1</v>
      </c>
      <c r="V60" s="9">
        <f>VLOOKUP(Tabela1[[#This Row],[País/território]],Filiações!$A$3:$D$261,2,0)</f>
        <v>1</v>
      </c>
      <c r="W60" s="13">
        <f>VLOOKUP(Tabela1[[#This Row],[País/território]],Filiações!$A$3:$D$261,3,0)</f>
        <v>1</v>
      </c>
      <c r="Z60" s="4"/>
      <c r="AC60" s="9">
        <v>14</v>
      </c>
      <c r="AD60" s="9">
        <v>170</v>
      </c>
      <c r="AE60" s="9" t="s">
        <v>1523</v>
      </c>
      <c r="AG60" s="9">
        <v>4</v>
      </c>
      <c r="AH60" s="9">
        <v>5</v>
      </c>
      <c r="AI60" s="5" t="s">
        <v>300</v>
      </c>
    </row>
    <row r="61" spans="1:35" x14ac:dyDescent="0.25">
      <c r="A61" s="5" t="s">
        <v>301</v>
      </c>
      <c r="B61" s="21">
        <v>900000</v>
      </c>
      <c r="C61" s="2">
        <v>23200</v>
      </c>
      <c r="D61" s="15">
        <f t="shared" si="3"/>
        <v>38.793103448275865</v>
      </c>
      <c r="E61" s="5" t="s">
        <v>27</v>
      </c>
      <c r="F61" s="5" t="s">
        <v>302</v>
      </c>
      <c r="G61" s="5" t="s">
        <v>1130</v>
      </c>
      <c r="H61" s="5" t="s">
        <v>1130</v>
      </c>
      <c r="I61" s="21">
        <v>3656</v>
      </c>
      <c r="J61" s="21">
        <v>1589</v>
      </c>
      <c r="K61" s="2">
        <f t="shared" si="1"/>
        <v>1765.5555555555557</v>
      </c>
      <c r="L61" s="2">
        <f t="shared" si="2"/>
        <v>4062.2222222222222</v>
      </c>
      <c r="M61" s="11">
        <v>45.1</v>
      </c>
      <c r="N61" s="11">
        <v>0.47</v>
      </c>
      <c r="O61" s="12" t="s">
        <v>1131</v>
      </c>
      <c r="P61" s="11" t="s">
        <v>1559</v>
      </c>
      <c r="Q61" s="5" t="s">
        <v>1129</v>
      </c>
      <c r="R61" s="13" t="s">
        <v>1134</v>
      </c>
      <c r="S61" s="9">
        <v>253</v>
      </c>
      <c r="T61" s="13" t="s">
        <v>1133</v>
      </c>
      <c r="U61" s="9">
        <v>1</v>
      </c>
      <c r="V61" s="9">
        <f>VLOOKUP(Tabela1[[#This Row],[País/território]],Filiações!$A$3:$D$261,2,0)</f>
        <v>1</v>
      </c>
      <c r="W61" s="13">
        <f>VLOOKUP(Tabela1[[#This Row],[País/território]],Filiações!$A$3:$D$261,3,0)</f>
        <v>1</v>
      </c>
      <c r="Z61" s="4"/>
      <c r="AD61" s="9">
        <v>1</v>
      </c>
      <c r="AE61" s="6"/>
      <c r="AF61" s="6"/>
      <c r="AI61" s="5" t="s">
        <v>1132</v>
      </c>
    </row>
    <row r="62" spans="1:35" x14ac:dyDescent="0.25">
      <c r="A62" s="5" t="s">
        <v>303</v>
      </c>
      <c r="B62" s="21">
        <v>71293</v>
      </c>
      <c r="C62" s="2">
        <v>750</v>
      </c>
      <c r="D62" s="15">
        <f t="shared" si="3"/>
        <v>95.057333333333332</v>
      </c>
      <c r="E62" s="5" t="s">
        <v>86</v>
      </c>
      <c r="F62" s="5" t="s">
        <v>1410</v>
      </c>
      <c r="G62" s="5" t="s">
        <v>1362</v>
      </c>
      <c r="H62" s="5" t="s">
        <v>1362</v>
      </c>
      <c r="I62" s="21">
        <v>854</v>
      </c>
      <c r="J62" s="21">
        <v>533</v>
      </c>
      <c r="K62" s="2">
        <f t="shared" si="1"/>
        <v>7476.1898082560701</v>
      </c>
      <c r="L62" s="2">
        <f t="shared" si="2"/>
        <v>11978.735640245186</v>
      </c>
      <c r="M62" s="11"/>
      <c r="N62" s="11">
        <v>0.72399999999999998</v>
      </c>
      <c r="O62" s="8"/>
      <c r="P62" s="11" t="s">
        <v>1560</v>
      </c>
      <c r="Q62" s="5"/>
      <c r="R62" s="9"/>
      <c r="S62" s="4"/>
      <c r="T62" s="9"/>
      <c r="U62" s="9">
        <v>1</v>
      </c>
      <c r="V62" s="9">
        <f>VLOOKUP(Tabela1[[#This Row],[País/território]],Filiações!$A$3:$D$261,2,0)</f>
        <v>1</v>
      </c>
      <c r="W62" s="13">
        <f>VLOOKUP(Tabela1[[#This Row],[País/território]],Filiações!$A$3:$D$261,3,0)</f>
        <v>1</v>
      </c>
      <c r="Z62" s="4" t="s">
        <v>24</v>
      </c>
      <c r="AA62" s="9" t="s">
        <v>1523</v>
      </c>
      <c r="AE62" s="6"/>
      <c r="AF62" s="6"/>
      <c r="AH62" s="9">
        <v>1</v>
      </c>
      <c r="AI62" s="5" t="s">
        <v>1363</v>
      </c>
    </row>
    <row r="63" spans="1:35" x14ac:dyDescent="0.25">
      <c r="A63" s="5" t="s">
        <v>304</v>
      </c>
      <c r="B63" s="21">
        <v>92647200</v>
      </c>
      <c r="C63" s="2">
        <v>1008450</v>
      </c>
      <c r="D63" s="15">
        <f t="shared" si="3"/>
        <v>91.870890971292582</v>
      </c>
      <c r="E63" s="5" t="s">
        <v>27</v>
      </c>
      <c r="F63" s="5" t="s">
        <v>77</v>
      </c>
      <c r="G63" s="5" t="s">
        <v>1046</v>
      </c>
      <c r="H63" s="5" t="s">
        <v>1046</v>
      </c>
      <c r="I63" s="21">
        <v>1173360</v>
      </c>
      <c r="J63" s="21">
        <v>282242</v>
      </c>
      <c r="K63" s="2">
        <f t="shared" si="1"/>
        <v>3046.4169451424327</v>
      </c>
      <c r="L63" s="2">
        <f t="shared" si="2"/>
        <v>12664.818796466596</v>
      </c>
      <c r="M63" s="11">
        <v>30.8</v>
      </c>
      <c r="N63" s="11">
        <v>0.69</v>
      </c>
      <c r="O63" s="12" t="s">
        <v>1051</v>
      </c>
      <c r="P63" s="11" t="s">
        <v>1050</v>
      </c>
      <c r="Q63" s="5" t="s">
        <v>1047</v>
      </c>
      <c r="R63" s="13" t="s">
        <v>1048</v>
      </c>
      <c r="S63" s="4">
        <v>20</v>
      </c>
      <c r="T63" s="13" t="s">
        <v>1049</v>
      </c>
      <c r="U63" s="9">
        <v>1</v>
      </c>
      <c r="V63" s="9">
        <f>VLOOKUP(Tabela1[[#This Row],[País/território]],Filiações!$A$3:$D$261,2,0)</f>
        <v>1</v>
      </c>
      <c r="W63" s="13">
        <f>VLOOKUP(Tabela1[[#This Row],[País/território]],Filiações!$A$3:$D$261,3,0)</f>
        <v>1</v>
      </c>
      <c r="Z63" s="4"/>
      <c r="AB63" s="9" t="s">
        <v>1523</v>
      </c>
      <c r="AC63" s="9">
        <v>4</v>
      </c>
      <c r="AD63" s="9">
        <v>24</v>
      </c>
      <c r="AE63" s="6"/>
      <c r="AF63" s="6"/>
      <c r="AG63" s="9">
        <v>7</v>
      </c>
      <c r="AH63" s="9">
        <v>9</v>
      </c>
      <c r="AI63" s="5" t="s">
        <v>1045</v>
      </c>
    </row>
    <row r="64" spans="1:35" x14ac:dyDescent="0.25">
      <c r="A64" s="5" t="s">
        <v>903</v>
      </c>
      <c r="B64" s="20">
        <v>6520675</v>
      </c>
      <c r="C64" s="2">
        <v>21041</v>
      </c>
      <c r="D64" s="15">
        <f t="shared" si="3"/>
        <v>309.90328406444559</v>
      </c>
      <c r="E64" s="5" t="s">
        <v>86</v>
      </c>
      <c r="F64" s="5" t="s">
        <v>129</v>
      </c>
      <c r="G64" s="5" t="s">
        <v>904</v>
      </c>
      <c r="H64" s="5" t="s">
        <v>904</v>
      </c>
      <c r="I64" s="20">
        <v>57305</v>
      </c>
      <c r="J64" s="20">
        <v>25164</v>
      </c>
      <c r="K64" s="2">
        <f t="shared" si="1"/>
        <v>3859.1096780624707</v>
      </c>
      <c r="L64" s="2">
        <f t="shared" si="2"/>
        <v>8788.200608065883</v>
      </c>
      <c r="M64" s="5">
        <v>41.8</v>
      </c>
      <c r="N64" s="5">
        <v>0.66600000000000004</v>
      </c>
      <c r="O64" s="8" t="s">
        <v>316</v>
      </c>
      <c r="P64" s="5" t="s">
        <v>903</v>
      </c>
      <c r="Q64" s="5" t="s">
        <v>903</v>
      </c>
      <c r="R64" s="9" t="s">
        <v>905</v>
      </c>
      <c r="S64" s="4">
        <v>503</v>
      </c>
      <c r="T64" s="9" t="s">
        <v>906</v>
      </c>
      <c r="U64" s="9">
        <v>1</v>
      </c>
      <c r="V64" s="9">
        <f>VLOOKUP(Tabela1[[#This Row],[País/território]],Filiações!$A$3:$D$261,2,0)</f>
        <v>1</v>
      </c>
      <c r="W64" s="13">
        <f>VLOOKUP(Tabela1[[#This Row],[País/território]],Filiações!$A$3:$D$261,3,0)</f>
        <v>1</v>
      </c>
      <c r="Z64" s="4"/>
      <c r="AE64" s="6"/>
      <c r="AF64" s="6"/>
      <c r="AG64" s="9">
        <v>1</v>
      </c>
      <c r="AI64" s="5" t="s">
        <v>907</v>
      </c>
    </row>
    <row r="65" spans="1:35" x14ac:dyDescent="0.25">
      <c r="A65" s="5" t="s">
        <v>1517</v>
      </c>
      <c r="B65" s="16">
        <v>9856000</v>
      </c>
      <c r="C65" s="7">
        <v>83600</v>
      </c>
      <c r="D65" s="15">
        <f t="shared" si="3"/>
        <v>117.89473684210526</v>
      </c>
      <c r="E65" s="5" t="s">
        <v>16</v>
      </c>
      <c r="F65" s="5" t="s">
        <v>69</v>
      </c>
      <c r="G65" s="6" t="s">
        <v>305</v>
      </c>
      <c r="H65" s="6" t="s">
        <v>306</v>
      </c>
      <c r="I65" s="16">
        <v>698534</v>
      </c>
      <c r="J65" s="16">
        <v>399451</v>
      </c>
      <c r="K65" s="2">
        <f t="shared" si="1"/>
        <v>40528.713474025972</v>
      </c>
      <c r="L65" s="2">
        <f t="shared" si="2"/>
        <v>70873.985389610389</v>
      </c>
      <c r="N65" s="6">
        <v>0.83499999999999996</v>
      </c>
      <c r="O65" s="8" t="s">
        <v>307</v>
      </c>
      <c r="P65" s="6" t="s">
        <v>309</v>
      </c>
      <c r="Q65" s="6" t="s">
        <v>308</v>
      </c>
      <c r="R65" s="9" t="s">
        <v>310</v>
      </c>
      <c r="S65" s="4">
        <v>971</v>
      </c>
      <c r="T65" s="9" t="s">
        <v>311</v>
      </c>
      <c r="U65" s="9">
        <v>1</v>
      </c>
      <c r="V65" s="9">
        <f>VLOOKUP(Tabela1[[#This Row],[País/território]],Filiações!$A$3:$D$261,2,0)</f>
        <v>1</v>
      </c>
      <c r="W65" s="13">
        <f>VLOOKUP(Tabela1[[#This Row],[País/território]],Filiações!$A$3:$D$261,3,0)</f>
        <v>1</v>
      </c>
      <c r="Z65" s="4"/>
      <c r="AD65" s="9">
        <v>1</v>
      </c>
      <c r="AE65" s="6"/>
      <c r="AF65" s="6"/>
      <c r="AH65" s="9">
        <v>2</v>
      </c>
      <c r="AI65" s="10" t="s">
        <v>312</v>
      </c>
    </row>
    <row r="66" spans="1:35" x14ac:dyDescent="0.25">
      <c r="A66" s="5" t="s">
        <v>313</v>
      </c>
      <c r="B66" s="20">
        <v>16698400</v>
      </c>
      <c r="C66" s="2">
        <v>256370</v>
      </c>
      <c r="D66" s="15">
        <f t="shared" ref="D66:D97" si="4">B66/C66</f>
        <v>65.133986035807624</v>
      </c>
      <c r="E66" s="5" t="s">
        <v>86</v>
      </c>
      <c r="F66" s="5" t="s">
        <v>175</v>
      </c>
      <c r="G66" s="5" t="s">
        <v>314</v>
      </c>
      <c r="H66" s="5" t="s">
        <v>315</v>
      </c>
      <c r="I66" s="20">
        <v>181306</v>
      </c>
      <c r="J66" s="20">
        <v>100917</v>
      </c>
      <c r="K66" s="2">
        <f t="shared" ref="K66:K129" si="5">IF(B66=0,"",J66*1000000/B66)</f>
        <v>6043.5131509605708</v>
      </c>
      <c r="L66" s="2">
        <f t="shared" ref="L66:L129" si="6">IF(B66=0,"",I66*1000000/B66)</f>
        <v>10857.686964020504</v>
      </c>
      <c r="M66" s="5">
        <v>45.4</v>
      </c>
      <c r="N66" s="5">
        <v>0.73199999999999998</v>
      </c>
      <c r="O66" s="8" t="s">
        <v>316</v>
      </c>
      <c r="P66" s="5" t="s">
        <v>317</v>
      </c>
      <c r="Q66" s="5" t="s">
        <v>317</v>
      </c>
      <c r="R66" s="9" t="s">
        <v>318</v>
      </c>
      <c r="S66" s="4">
        <v>593</v>
      </c>
      <c r="T66" s="9" t="s">
        <v>319</v>
      </c>
      <c r="U66" s="9">
        <v>1</v>
      </c>
      <c r="V66" s="9">
        <f>VLOOKUP(Tabela1[[#This Row],[País/território]],Filiações!$A$3:$D$261,2,0)</f>
        <v>1</v>
      </c>
      <c r="W66" s="13">
        <f>VLOOKUP(Tabela1[[#This Row],[País/território]],Filiações!$A$3:$D$261,3,0)</f>
        <v>1</v>
      </c>
      <c r="Z66" s="4"/>
      <c r="AD66" s="9">
        <v>2</v>
      </c>
      <c r="AE66" s="6"/>
      <c r="AF66" s="6"/>
      <c r="AG66" s="9">
        <v>4</v>
      </c>
      <c r="AH66" s="9">
        <v>3</v>
      </c>
      <c r="AI66" s="5" t="s">
        <v>320</v>
      </c>
    </row>
    <row r="67" spans="1:35" x14ac:dyDescent="0.25">
      <c r="A67" s="5" t="s">
        <v>321</v>
      </c>
      <c r="B67" s="21">
        <v>5352000</v>
      </c>
      <c r="C67" s="2">
        <v>121320</v>
      </c>
      <c r="D67" s="15">
        <f t="shared" si="4"/>
        <v>44.11473788328388</v>
      </c>
      <c r="E67" s="5" t="s">
        <v>27</v>
      </c>
      <c r="F67" s="5" t="s">
        <v>302</v>
      </c>
      <c r="G67" s="5" t="s">
        <v>1122</v>
      </c>
      <c r="H67" s="5" t="s">
        <v>1122</v>
      </c>
      <c r="I67" s="21">
        <v>9671</v>
      </c>
      <c r="J67" s="21">
        <v>3858</v>
      </c>
      <c r="K67" s="2">
        <f t="shared" si="5"/>
        <v>720.85201793721978</v>
      </c>
      <c r="L67" s="2">
        <f t="shared" si="6"/>
        <v>1806.9880418535126</v>
      </c>
      <c r="M67" s="11"/>
      <c r="N67" s="11">
        <v>0.39100000000000001</v>
      </c>
      <c r="O67" s="12" t="s">
        <v>1128</v>
      </c>
      <c r="P67" s="11" t="s">
        <v>1125</v>
      </c>
      <c r="Q67" s="5" t="s">
        <v>1124</v>
      </c>
      <c r="R67" s="13" t="s">
        <v>1126</v>
      </c>
      <c r="S67" s="4">
        <v>291</v>
      </c>
      <c r="T67" s="13" t="s">
        <v>1127</v>
      </c>
      <c r="U67" s="9">
        <v>1</v>
      </c>
      <c r="V67" s="9">
        <f>VLOOKUP(Tabela1[[#This Row],[País/território]],Filiações!$A$3:$D$261,2,0)</f>
        <v>1</v>
      </c>
      <c r="W67" s="13">
        <f>VLOOKUP(Tabela1[[#This Row],[País/território]],Filiações!$A$3:$D$261,3,0)</f>
        <v>1</v>
      </c>
      <c r="Z67" s="4"/>
      <c r="AD67" s="9">
        <v>1</v>
      </c>
      <c r="AE67" s="6"/>
      <c r="AF67" s="6"/>
      <c r="AI67" s="5" t="s">
        <v>1123</v>
      </c>
    </row>
    <row r="68" spans="1:35" x14ac:dyDescent="0.25">
      <c r="A68" s="5" t="s">
        <v>322</v>
      </c>
      <c r="B68" s="20">
        <v>5373000</v>
      </c>
      <c r="C68" s="2">
        <v>78772</v>
      </c>
      <c r="D68" s="15">
        <f t="shared" si="4"/>
        <v>68.209516071700605</v>
      </c>
      <c r="E68" s="5" t="s">
        <v>37</v>
      </c>
      <c r="F68" s="5" t="s">
        <v>293</v>
      </c>
      <c r="G68" s="5" t="s">
        <v>323</v>
      </c>
      <c r="H68" s="5"/>
      <c r="I68" s="20"/>
      <c r="J68" s="20">
        <v>245267</v>
      </c>
      <c r="K68" s="2">
        <f t="shared" si="5"/>
        <v>45648.055090266149</v>
      </c>
      <c r="L68" s="2">
        <f t="shared" si="6"/>
        <v>0</v>
      </c>
      <c r="M68" s="5"/>
      <c r="N68" s="5"/>
      <c r="O68" s="8" t="s">
        <v>324</v>
      </c>
      <c r="P68" s="5" t="s">
        <v>325</v>
      </c>
      <c r="Q68" s="5" t="s">
        <v>325</v>
      </c>
      <c r="R68" s="9"/>
      <c r="S68" s="4"/>
      <c r="T68" s="9"/>
      <c r="U68" s="9">
        <v>0</v>
      </c>
      <c r="V68" s="9">
        <f>VLOOKUP(Tabela1[[#This Row],[País/território]],Filiações!$A$3:$D$261,2,0)</f>
        <v>0</v>
      </c>
      <c r="W68" s="13">
        <f>VLOOKUP(Tabela1[[#This Row],[País/território]],Filiações!$A$3:$D$261,3,0)</f>
        <v>1</v>
      </c>
      <c r="X68" s="6" t="s">
        <v>326</v>
      </c>
      <c r="Y68" s="14" t="s">
        <v>1319</v>
      </c>
      <c r="Z68" s="4"/>
      <c r="AA68" s="9" t="s">
        <v>1523</v>
      </c>
      <c r="AF68" s="6"/>
      <c r="AH68" s="9">
        <v>10</v>
      </c>
      <c r="AI68" s="5" t="s">
        <v>1374</v>
      </c>
    </row>
    <row r="69" spans="1:35" x14ac:dyDescent="0.25">
      <c r="A69" s="5" t="s">
        <v>327</v>
      </c>
      <c r="B69" s="20">
        <v>5434292</v>
      </c>
      <c r="C69" s="2">
        <v>49035</v>
      </c>
      <c r="D69" s="15">
        <f t="shared" si="4"/>
        <v>110.82475782604263</v>
      </c>
      <c r="E69" s="5" t="s">
        <v>37</v>
      </c>
      <c r="F69" s="5" t="s">
        <v>52</v>
      </c>
      <c r="G69" s="5" t="s">
        <v>328</v>
      </c>
      <c r="H69" s="5" t="s">
        <v>328</v>
      </c>
      <c r="I69" s="20">
        <v>178372</v>
      </c>
      <c r="J69" s="20">
        <v>100249</v>
      </c>
      <c r="K69" s="2">
        <f t="shared" si="5"/>
        <v>18447.481291031105</v>
      </c>
      <c r="L69" s="2">
        <f t="shared" si="6"/>
        <v>32823.411034960947</v>
      </c>
      <c r="M69" s="5">
        <v>26.1</v>
      </c>
      <c r="N69" s="5">
        <v>0.84399999999999997</v>
      </c>
      <c r="O69" s="8" t="s">
        <v>39</v>
      </c>
      <c r="P69" s="5" t="s">
        <v>330</v>
      </c>
      <c r="Q69" s="5" t="s">
        <v>329</v>
      </c>
      <c r="R69" s="9" t="s">
        <v>331</v>
      </c>
      <c r="S69" s="4">
        <v>421</v>
      </c>
      <c r="T69" s="9" t="s">
        <v>332</v>
      </c>
      <c r="U69" s="9">
        <v>1</v>
      </c>
      <c r="V69" s="9">
        <f>VLOOKUP(Tabela1[[#This Row],[País/território]],Filiações!$A$3:$D$261,2,0)</f>
        <v>1</v>
      </c>
      <c r="W69" s="13">
        <f>VLOOKUP(Tabela1[[#This Row],[País/território]],Filiações!$A$3:$D$261,3,0)</f>
        <v>1</v>
      </c>
      <c r="Z69" s="4"/>
      <c r="AD69" s="9">
        <v>20</v>
      </c>
      <c r="AE69" s="9" t="s">
        <v>1523</v>
      </c>
      <c r="AF69" s="9" t="s">
        <v>1523</v>
      </c>
      <c r="AG69" s="9">
        <v>4</v>
      </c>
      <c r="AI69" s="5" t="s">
        <v>333</v>
      </c>
    </row>
    <row r="70" spans="1:35" x14ac:dyDescent="0.25">
      <c r="A70" s="5" t="s">
        <v>334</v>
      </c>
      <c r="B70" s="20">
        <v>2064241</v>
      </c>
      <c r="C70" s="2">
        <v>20273</v>
      </c>
      <c r="D70" s="15">
        <f t="shared" si="4"/>
        <v>101.82217728012628</v>
      </c>
      <c r="E70" s="5" t="s">
        <v>37</v>
      </c>
      <c r="F70" s="5" t="s">
        <v>43</v>
      </c>
      <c r="G70" s="5" t="s">
        <v>335</v>
      </c>
      <c r="H70" s="5" t="s">
        <v>335</v>
      </c>
      <c r="I70" s="20">
        <v>68770</v>
      </c>
      <c r="J70" s="20">
        <v>49491</v>
      </c>
      <c r="K70" s="2">
        <f t="shared" si="5"/>
        <v>23975.398221428604</v>
      </c>
      <c r="L70" s="2">
        <f t="shared" si="6"/>
        <v>33314.908482100684</v>
      </c>
      <c r="M70" s="5">
        <v>25.6</v>
      </c>
      <c r="N70" s="5">
        <v>0.88</v>
      </c>
      <c r="O70" s="8" t="s">
        <v>39</v>
      </c>
      <c r="P70" s="5" t="s">
        <v>337</v>
      </c>
      <c r="Q70" s="5" t="s">
        <v>336</v>
      </c>
      <c r="R70" s="9" t="s">
        <v>338</v>
      </c>
      <c r="S70" s="4">
        <v>386</v>
      </c>
      <c r="T70" s="9" t="s">
        <v>339</v>
      </c>
      <c r="U70" s="9">
        <v>1</v>
      </c>
      <c r="V70" s="9">
        <f>VLOOKUP(Tabela1[[#This Row],[País/território]],Filiações!$A$3:$D$261,2,0)</f>
        <v>1</v>
      </c>
      <c r="W70" s="13">
        <f>VLOOKUP(Tabela1[[#This Row],[País/território]],Filiações!$A$3:$D$261,3,0)</f>
        <v>1</v>
      </c>
      <c r="Z70" s="4"/>
      <c r="AC70" s="9">
        <v>1</v>
      </c>
      <c r="AD70" s="9">
        <v>15</v>
      </c>
      <c r="AE70" s="9" t="s">
        <v>1523</v>
      </c>
      <c r="AF70" s="9" t="s">
        <v>1523</v>
      </c>
      <c r="AG70" s="9">
        <v>1</v>
      </c>
      <c r="AI70" s="5" t="s">
        <v>340</v>
      </c>
    </row>
    <row r="71" spans="1:35" x14ac:dyDescent="0.25">
      <c r="A71" s="5" t="s">
        <v>341</v>
      </c>
      <c r="B71" s="20">
        <v>46812000</v>
      </c>
      <c r="C71" s="2">
        <v>504030</v>
      </c>
      <c r="D71" s="15">
        <f t="shared" si="4"/>
        <v>92.875424081899894</v>
      </c>
      <c r="E71" s="5" t="s">
        <v>37</v>
      </c>
      <c r="F71" s="5" t="s">
        <v>43</v>
      </c>
      <c r="G71" s="5" t="s">
        <v>342</v>
      </c>
      <c r="H71" s="5" t="s">
        <v>342</v>
      </c>
      <c r="I71" s="20">
        <v>1763430</v>
      </c>
      <c r="J71" s="20">
        <v>1192955</v>
      </c>
      <c r="K71" s="2">
        <f t="shared" si="5"/>
        <v>25483.957105015808</v>
      </c>
      <c r="L71" s="2">
        <f t="shared" si="6"/>
        <v>37670.46911048449</v>
      </c>
      <c r="M71" s="5">
        <v>35.9</v>
      </c>
      <c r="N71" s="5">
        <v>0.876</v>
      </c>
      <c r="O71" s="8" t="s">
        <v>39</v>
      </c>
      <c r="P71" s="5" t="s">
        <v>344</v>
      </c>
      <c r="Q71" s="5" t="s">
        <v>343</v>
      </c>
      <c r="R71" s="9" t="s">
        <v>345</v>
      </c>
      <c r="S71" s="4">
        <v>34</v>
      </c>
      <c r="T71" s="9" t="s">
        <v>346</v>
      </c>
      <c r="U71" s="9">
        <v>1</v>
      </c>
      <c r="V71" s="9">
        <f>VLOOKUP(Tabela1[[#This Row],[País/território]],Filiações!$A$3:$D$261,2,0)</f>
        <v>1</v>
      </c>
      <c r="W71" s="13">
        <f>VLOOKUP(Tabela1[[#This Row],[País/território]],Filiações!$A$3:$D$261,3,0)</f>
        <v>1</v>
      </c>
      <c r="Z71" s="4"/>
      <c r="AC71" s="9">
        <v>7</v>
      </c>
      <c r="AD71" s="9">
        <v>131</v>
      </c>
      <c r="AE71" s="9" t="s">
        <v>1523</v>
      </c>
      <c r="AF71" s="9" t="s">
        <v>1523</v>
      </c>
      <c r="AG71" s="9">
        <v>40</v>
      </c>
      <c r="AH71" s="9">
        <v>18</v>
      </c>
      <c r="AI71" s="5" t="s">
        <v>347</v>
      </c>
    </row>
    <row r="72" spans="1:35" x14ac:dyDescent="0.25">
      <c r="A72" s="5" t="s">
        <v>348</v>
      </c>
      <c r="B72" s="21">
        <v>324671000</v>
      </c>
      <c r="C72" s="2">
        <v>9371175</v>
      </c>
      <c r="D72" s="15">
        <f t="shared" si="4"/>
        <v>34.6457087825166</v>
      </c>
      <c r="E72" s="5" t="s">
        <v>86</v>
      </c>
      <c r="F72" s="5" t="s">
        <v>223</v>
      </c>
      <c r="G72" s="5" t="s">
        <v>349</v>
      </c>
      <c r="H72" s="5" t="s">
        <v>350</v>
      </c>
      <c r="I72" s="21">
        <v>19377203</v>
      </c>
      <c r="J72" s="21">
        <v>18036648</v>
      </c>
      <c r="K72" s="2">
        <f t="shared" si="5"/>
        <v>55553.615814162644</v>
      </c>
      <c r="L72" s="2">
        <f t="shared" si="6"/>
        <v>59682.580211968423</v>
      </c>
      <c r="M72" s="11">
        <v>41.1</v>
      </c>
      <c r="N72" s="11">
        <v>0.91500000000000004</v>
      </c>
      <c r="O72" s="8" t="s">
        <v>316</v>
      </c>
      <c r="P72" s="11" t="s">
        <v>1550</v>
      </c>
      <c r="Q72" s="5" t="s">
        <v>351</v>
      </c>
      <c r="R72" s="9" t="s">
        <v>352</v>
      </c>
      <c r="S72" s="4">
        <v>1</v>
      </c>
      <c r="T72" s="9" t="s">
        <v>353</v>
      </c>
      <c r="U72" s="9">
        <v>1</v>
      </c>
      <c r="V72" s="9">
        <f>VLOOKUP(Tabela1[[#This Row],[País/território]],Filiações!$A$3:$D$261,2,0)</f>
        <v>1</v>
      </c>
      <c r="W72" s="13">
        <f>VLOOKUP(Tabela1[[#This Row],[País/território]],Filiações!$A$3:$D$261,3,0)</f>
        <v>1</v>
      </c>
      <c r="Z72" s="4"/>
      <c r="AC72" s="9">
        <v>352</v>
      </c>
      <c r="AD72" s="9">
        <v>2295</v>
      </c>
      <c r="AE72" s="6"/>
      <c r="AF72" s="6"/>
      <c r="AG72" s="9">
        <v>18</v>
      </c>
      <c r="AH72" s="9">
        <v>113</v>
      </c>
      <c r="AI72" s="5" t="s">
        <v>354</v>
      </c>
    </row>
    <row r="73" spans="1:35" x14ac:dyDescent="0.25">
      <c r="A73" s="1" t="s">
        <v>355</v>
      </c>
      <c r="B73" s="20">
        <v>1317797</v>
      </c>
      <c r="C73" s="2">
        <v>45228</v>
      </c>
      <c r="D73" s="15">
        <f t="shared" si="4"/>
        <v>29.136751569824003</v>
      </c>
      <c r="E73" s="5" t="s">
        <v>37</v>
      </c>
      <c r="F73" s="5" t="s">
        <v>293</v>
      </c>
      <c r="G73" s="5" t="s">
        <v>356</v>
      </c>
      <c r="H73" s="5" t="s">
        <v>356</v>
      </c>
      <c r="I73" s="20">
        <v>40519</v>
      </c>
      <c r="J73" s="20">
        <v>26485</v>
      </c>
      <c r="K73" s="2">
        <f t="shared" si="5"/>
        <v>20097.936176816307</v>
      </c>
      <c r="L73" s="2">
        <f t="shared" si="6"/>
        <v>30747.527881760241</v>
      </c>
      <c r="M73" s="5">
        <v>33.200000000000003</v>
      </c>
      <c r="N73" s="5">
        <v>0.86099999999999999</v>
      </c>
      <c r="O73" s="8" t="s">
        <v>39</v>
      </c>
      <c r="P73" s="5" t="s">
        <v>358</v>
      </c>
      <c r="Q73" s="5" t="s">
        <v>357</v>
      </c>
      <c r="R73" s="9" t="s">
        <v>359</v>
      </c>
      <c r="S73" s="4">
        <v>372</v>
      </c>
      <c r="T73" s="9" t="s">
        <v>360</v>
      </c>
      <c r="U73" s="9">
        <v>1</v>
      </c>
      <c r="V73" s="9">
        <f>VLOOKUP(Tabela1[[#This Row],[País/território]],Filiações!$A$3:$D$261,2,0)</f>
        <v>1</v>
      </c>
      <c r="W73" s="13">
        <f>VLOOKUP(Tabela1[[#This Row],[País/território]],Filiações!$A$3:$D$261,3,0)</f>
        <v>1</v>
      </c>
      <c r="Z73" s="4"/>
      <c r="AD73" s="9">
        <v>31</v>
      </c>
      <c r="AE73" s="9" t="s">
        <v>1523</v>
      </c>
      <c r="AF73" s="9" t="s">
        <v>1523</v>
      </c>
      <c r="AG73" s="9">
        <v>1</v>
      </c>
      <c r="AI73" s="5" t="s">
        <v>361</v>
      </c>
    </row>
    <row r="74" spans="1:35" x14ac:dyDescent="0.25">
      <c r="A74" s="5" t="s">
        <v>364</v>
      </c>
      <c r="B74" s="21">
        <v>101853000</v>
      </c>
      <c r="C74" s="2">
        <v>1104300</v>
      </c>
      <c r="D74" s="15">
        <f t="shared" si="4"/>
        <v>92.233088834555829</v>
      </c>
      <c r="E74" s="5" t="s">
        <v>27</v>
      </c>
      <c r="F74" s="5" t="s">
        <v>302</v>
      </c>
      <c r="G74" s="5" t="s">
        <v>1116</v>
      </c>
      <c r="H74" s="5" t="s">
        <v>1116</v>
      </c>
      <c r="I74" s="21">
        <v>191879</v>
      </c>
      <c r="J74" s="21">
        <v>53638</v>
      </c>
      <c r="K74" s="2">
        <f t="shared" si="5"/>
        <v>526.62169990083748</v>
      </c>
      <c r="L74" s="2">
        <f t="shared" si="6"/>
        <v>1883.8816726065997</v>
      </c>
      <c r="M74" s="11">
        <v>33.200000000000003</v>
      </c>
      <c r="N74" s="11">
        <v>0.442</v>
      </c>
      <c r="O74" s="12" t="s">
        <v>1117</v>
      </c>
      <c r="P74" s="11" t="s">
        <v>1121</v>
      </c>
      <c r="Q74" s="5" t="s">
        <v>1115</v>
      </c>
      <c r="R74" s="13" t="s">
        <v>1119</v>
      </c>
      <c r="S74" s="4">
        <v>251</v>
      </c>
      <c r="T74" s="13" t="s">
        <v>1120</v>
      </c>
      <c r="U74" s="9">
        <v>1</v>
      </c>
      <c r="V74" s="9">
        <f>VLOOKUP(Tabela1[[#This Row],[País/território]],Filiações!$A$3:$D$261,2,0)</f>
        <v>1</v>
      </c>
      <c r="W74" s="13">
        <f>VLOOKUP(Tabela1[[#This Row],[País/território]],Filiações!$A$3:$D$261,3,0)</f>
        <v>1</v>
      </c>
      <c r="Z74" s="4"/>
      <c r="AD74" s="9">
        <v>38</v>
      </c>
      <c r="AE74" s="6"/>
      <c r="AF74" s="6"/>
      <c r="AG74" s="9">
        <v>8</v>
      </c>
      <c r="AH74" s="9">
        <v>1</v>
      </c>
      <c r="AI74" s="5" t="s">
        <v>1118</v>
      </c>
    </row>
    <row r="75" spans="1:35" x14ac:dyDescent="0.25">
      <c r="A75" s="5" t="s">
        <v>362</v>
      </c>
      <c r="B75" s="21">
        <v>49884</v>
      </c>
      <c r="C75" s="2">
        <v>1399</v>
      </c>
      <c r="D75" s="15">
        <f t="shared" si="4"/>
        <v>35.656897784131523</v>
      </c>
      <c r="E75" s="11" t="s">
        <v>37</v>
      </c>
      <c r="F75" s="11" t="s">
        <v>293</v>
      </c>
      <c r="G75" s="17" t="s">
        <v>1448</v>
      </c>
      <c r="H75" s="17" t="s">
        <v>1448</v>
      </c>
      <c r="I75" s="21"/>
      <c r="J75" s="21"/>
      <c r="K75" s="2">
        <f t="shared" si="5"/>
        <v>0</v>
      </c>
      <c r="L75" s="2">
        <f t="shared" si="6"/>
        <v>0</v>
      </c>
      <c r="M75" s="11"/>
      <c r="N75" s="11"/>
      <c r="O75" s="8"/>
      <c r="P75" s="11" t="s">
        <v>1589</v>
      </c>
      <c r="Q75" s="5"/>
      <c r="R75" s="9"/>
      <c r="S75" s="4"/>
      <c r="T75" s="9"/>
      <c r="U75" s="9">
        <v>0</v>
      </c>
      <c r="V75" s="9">
        <f>VLOOKUP(Tabela1[[#This Row],[País/território]],Filiações!$A$3:$D$261,2,0)</f>
        <v>0</v>
      </c>
      <c r="W75" s="13">
        <f>VLOOKUP(Tabela1[[#This Row],[País/território]],Filiações!$A$3:$D$261,3,0)</f>
        <v>1</v>
      </c>
      <c r="X75" s="14" t="s">
        <v>292</v>
      </c>
      <c r="Y75" s="14" t="s">
        <v>1318</v>
      </c>
      <c r="Z75" s="4" t="s">
        <v>24</v>
      </c>
      <c r="AA75" s="9" t="s">
        <v>1523</v>
      </c>
      <c r="AC75" s="9">
        <v>1</v>
      </c>
      <c r="AF75" s="6"/>
      <c r="AI75" s="5" t="s">
        <v>1447</v>
      </c>
    </row>
    <row r="76" spans="1:35" x14ac:dyDescent="0.25">
      <c r="A76" s="5" t="s">
        <v>363</v>
      </c>
      <c r="B76" s="21">
        <v>869458</v>
      </c>
      <c r="C76" s="2">
        <v>18274</v>
      </c>
      <c r="D76" s="15">
        <f t="shared" si="4"/>
        <v>47.578964649228411</v>
      </c>
      <c r="E76" s="5" t="s">
        <v>104</v>
      </c>
      <c r="F76" s="5" t="s">
        <v>1380</v>
      </c>
      <c r="G76" s="5" t="s">
        <v>1381</v>
      </c>
      <c r="H76" s="5" t="s">
        <v>1381</v>
      </c>
      <c r="I76" s="21">
        <v>8888</v>
      </c>
      <c r="J76" s="21">
        <v>4532</v>
      </c>
      <c r="K76" s="2">
        <f t="shared" si="5"/>
        <v>5212.442694184193</v>
      </c>
      <c r="L76" s="2">
        <f t="shared" si="6"/>
        <v>10222.460429370942</v>
      </c>
      <c r="M76" s="11">
        <v>42.8</v>
      </c>
      <c r="N76" s="11">
        <v>0.72699999999999998</v>
      </c>
      <c r="O76" s="8"/>
      <c r="P76" s="11" t="s">
        <v>363</v>
      </c>
      <c r="Q76" s="5"/>
      <c r="R76" s="9"/>
      <c r="S76" s="9"/>
      <c r="T76" s="9"/>
      <c r="U76" s="9">
        <v>1</v>
      </c>
      <c r="V76" s="9">
        <f>VLOOKUP(Tabela1[[#This Row],[País/território]],Filiações!$A$3:$D$261,2,0)</f>
        <v>1</v>
      </c>
      <c r="W76" s="13">
        <f>VLOOKUP(Tabela1[[#This Row],[País/território]],Filiações!$A$3:$D$261,3,0)</f>
        <v>1</v>
      </c>
      <c r="Z76" s="9" t="s">
        <v>24</v>
      </c>
      <c r="AA76" s="9" t="s">
        <v>1523</v>
      </c>
      <c r="AE76" s="6"/>
      <c r="AF76" s="6"/>
      <c r="AH76" s="9">
        <v>5</v>
      </c>
      <c r="AI76" s="5" t="s">
        <v>1382</v>
      </c>
    </row>
    <row r="77" spans="1:35" x14ac:dyDescent="0.25">
      <c r="A77" s="1" t="s">
        <v>365</v>
      </c>
      <c r="B77" s="20">
        <v>103743000</v>
      </c>
      <c r="C77" s="2">
        <v>300000</v>
      </c>
      <c r="D77" s="15">
        <f t="shared" si="4"/>
        <v>345.81</v>
      </c>
      <c r="E77" s="5" t="s">
        <v>16</v>
      </c>
      <c r="F77" s="5" t="s">
        <v>207</v>
      </c>
      <c r="G77" s="5" t="s">
        <v>1002</v>
      </c>
      <c r="H77" s="11" t="s">
        <v>1009</v>
      </c>
      <c r="I77" s="20">
        <v>873966</v>
      </c>
      <c r="J77" s="20">
        <v>290896</v>
      </c>
      <c r="K77" s="2">
        <f t="shared" si="5"/>
        <v>2804.0060534204717</v>
      </c>
      <c r="L77" s="2">
        <f t="shared" si="6"/>
        <v>8424.3370637055032</v>
      </c>
      <c r="M77" s="5">
        <v>43</v>
      </c>
      <c r="N77" s="5">
        <v>0.66800000000000004</v>
      </c>
      <c r="O77" s="12" t="s">
        <v>1008</v>
      </c>
      <c r="P77" s="5" t="s">
        <v>1004</v>
      </c>
      <c r="Q77" s="5" t="s">
        <v>1005</v>
      </c>
      <c r="R77" s="13" t="s">
        <v>1006</v>
      </c>
      <c r="S77" s="4">
        <v>63</v>
      </c>
      <c r="T77" s="13" t="s">
        <v>1007</v>
      </c>
      <c r="U77" s="9">
        <v>1</v>
      </c>
      <c r="V77" s="9">
        <f>VLOOKUP(Tabela1[[#This Row],[País/território]],Filiações!$A$3:$D$261,2,0)</f>
        <v>1</v>
      </c>
      <c r="W77" s="13">
        <f>VLOOKUP(Tabela1[[#This Row],[País/território]],Filiações!$A$3:$D$261,3,0)</f>
        <v>1</v>
      </c>
      <c r="Z77" s="4"/>
      <c r="AD77" s="9">
        <v>9</v>
      </c>
      <c r="AE77" s="6"/>
      <c r="AF77" s="6"/>
      <c r="AG77" s="9">
        <v>5</v>
      </c>
      <c r="AH77" s="9">
        <v>2</v>
      </c>
      <c r="AI77" s="5" t="s">
        <v>1003</v>
      </c>
    </row>
    <row r="78" spans="1:35" x14ac:dyDescent="0.25">
      <c r="A78" s="5" t="s">
        <v>366</v>
      </c>
      <c r="B78" s="20">
        <v>5502640</v>
      </c>
      <c r="C78" s="2">
        <v>338145</v>
      </c>
      <c r="D78" s="15">
        <f t="shared" si="4"/>
        <v>16.27301897115143</v>
      </c>
      <c r="E78" s="5" t="s">
        <v>37</v>
      </c>
      <c r="F78" s="5" t="s">
        <v>293</v>
      </c>
      <c r="G78" s="5" t="s">
        <v>367</v>
      </c>
      <c r="H78" s="5" t="s">
        <v>367</v>
      </c>
      <c r="I78" s="20">
        <v>237484</v>
      </c>
      <c r="J78" s="20">
        <v>272217</v>
      </c>
      <c r="K78" s="2">
        <f t="shared" si="5"/>
        <v>49470.254277946588</v>
      </c>
      <c r="L78" s="2">
        <f t="shared" si="6"/>
        <v>43158.193158193157</v>
      </c>
      <c r="M78" s="5">
        <v>27.1</v>
      </c>
      <c r="N78" s="5">
        <v>0.88300000000000001</v>
      </c>
      <c r="O78" s="8" t="s">
        <v>39</v>
      </c>
      <c r="P78" s="5" t="s">
        <v>368</v>
      </c>
      <c r="Q78" s="5" t="s">
        <v>368</v>
      </c>
      <c r="R78" s="9" t="s">
        <v>369</v>
      </c>
      <c r="S78" s="9">
        <v>358</v>
      </c>
      <c r="T78" s="9" t="s">
        <v>370</v>
      </c>
      <c r="U78" s="9">
        <v>1</v>
      </c>
      <c r="V78" s="9">
        <f>VLOOKUP(Tabela1[[#This Row],[País/território]],Filiações!$A$3:$D$261,2,0)</f>
        <v>1</v>
      </c>
      <c r="W78" s="13">
        <f>VLOOKUP(Tabela1[[#This Row],[País/território]],Filiações!$A$3:$D$261,3,0)</f>
        <v>1</v>
      </c>
      <c r="Z78" s="9"/>
      <c r="AC78" s="9">
        <v>4</v>
      </c>
      <c r="AD78" s="9">
        <v>302</v>
      </c>
      <c r="AE78" s="9" t="s">
        <v>1523</v>
      </c>
      <c r="AF78" s="9" t="s">
        <v>1523</v>
      </c>
      <c r="AG78" s="9">
        <v>5</v>
      </c>
      <c r="AH78" s="9">
        <v>5</v>
      </c>
      <c r="AI78" s="5" t="s">
        <v>371</v>
      </c>
    </row>
    <row r="79" spans="1:35" x14ac:dyDescent="0.25">
      <c r="A79" s="5" t="s">
        <v>372</v>
      </c>
      <c r="B79" s="20">
        <v>66984000</v>
      </c>
      <c r="C79" s="2">
        <v>640679</v>
      </c>
      <c r="D79" s="15">
        <f t="shared" si="4"/>
        <v>104.55157731094667</v>
      </c>
      <c r="E79" s="5" t="s">
        <v>37</v>
      </c>
      <c r="F79" s="5" t="s">
        <v>146</v>
      </c>
      <c r="G79" s="5" t="s">
        <v>373</v>
      </c>
      <c r="H79" s="5" t="s">
        <v>373</v>
      </c>
      <c r="I79" s="20">
        <v>2833150</v>
      </c>
      <c r="J79" s="20">
        <v>2418945</v>
      </c>
      <c r="K79" s="2">
        <f t="shared" si="5"/>
        <v>36112.280544607667</v>
      </c>
      <c r="L79" s="2">
        <f t="shared" si="6"/>
        <v>42295.921414069031</v>
      </c>
      <c r="M79" s="5">
        <v>33.1</v>
      </c>
      <c r="N79" s="5">
        <v>0.88800000000000001</v>
      </c>
      <c r="O79" s="8" t="s">
        <v>39</v>
      </c>
      <c r="P79" s="5" t="s">
        <v>374</v>
      </c>
      <c r="Q79" s="5" t="s">
        <v>374</v>
      </c>
      <c r="R79" s="9" t="s">
        <v>375</v>
      </c>
      <c r="S79" s="9">
        <v>33</v>
      </c>
      <c r="T79" s="9" t="s">
        <v>376</v>
      </c>
      <c r="U79" s="9">
        <v>1</v>
      </c>
      <c r="V79" s="9">
        <f>VLOOKUP(Tabela1[[#This Row],[País/território]],Filiações!$A$3:$D$261,2,0)</f>
        <v>1</v>
      </c>
      <c r="W79" s="13">
        <f>VLOOKUP(Tabela1[[#This Row],[País/território]],Filiações!$A$3:$D$261,3,0)</f>
        <v>1</v>
      </c>
      <c r="Z79" s="9"/>
      <c r="AC79" s="9">
        <v>67</v>
      </c>
      <c r="AD79" s="9">
        <v>668</v>
      </c>
      <c r="AE79" s="9" t="s">
        <v>1523</v>
      </c>
      <c r="AF79" s="9" t="s">
        <v>1523</v>
      </c>
      <c r="AG79" s="9">
        <v>29</v>
      </c>
      <c r="AH79" s="9">
        <v>29</v>
      </c>
      <c r="AI79" s="5" t="s">
        <v>377</v>
      </c>
    </row>
    <row r="80" spans="1:35" x14ac:dyDescent="0.25">
      <c r="A80" s="5" t="s">
        <v>378</v>
      </c>
      <c r="B80" s="20">
        <v>1811079</v>
      </c>
      <c r="C80" s="2">
        <v>267668</v>
      </c>
      <c r="D80" s="15">
        <f t="shared" si="4"/>
        <v>6.7661393965658947</v>
      </c>
      <c r="E80" s="5" t="s">
        <v>27</v>
      </c>
      <c r="F80" s="5" t="s">
        <v>217</v>
      </c>
      <c r="G80" s="5" t="s">
        <v>1207</v>
      </c>
      <c r="H80" s="5" t="s">
        <v>1207</v>
      </c>
      <c r="I80" s="20">
        <v>38660</v>
      </c>
      <c r="J80" s="20">
        <v>17412</v>
      </c>
      <c r="K80" s="2">
        <f t="shared" si="5"/>
        <v>9614.158189675878</v>
      </c>
      <c r="L80" s="2">
        <f t="shared" si="6"/>
        <v>21346.390742756113</v>
      </c>
      <c r="M80" s="5">
        <v>41.5</v>
      </c>
      <c r="N80" s="5">
        <v>0.68400000000000005</v>
      </c>
      <c r="O80" s="12" t="s">
        <v>1198</v>
      </c>
      <c r="P80" s="5" t="s">
        <v>1209</v>
      </c>
      <c r="Q80" s="5" t="s">
        <v>1210</v>
      </c>
      <c r="R80" s="13" t="s">
        <v>1211</v>
      </c>
      <c r="S80" s="4">
        <v>241</v>
      </c>
      <c r="T80" s="13" t="s">
        <v>1212</v>
      </c>
      <c r="U80" s="9">
        <v>1</v>
      </c>
      <c r="V80" s="9">
        <f>VLOOKUP(Tabela1[[#This Row],[País/território]],Filiações!$A$3:$D$261,2,0)</f>
        <v>1</v>
      </c>
      <c r="W80" s="13">
        <f>VLOOKUP(Tabela1[[#This Row],[País/território]],Filiações!$A$3:$D$261,3,0)</f>
        <v>1</v>
      </c>
      <c r="Z80" s="4"/>
      <c r="AE80" s="6"/>
      <c r="AF80" s="6"/>
      <c r="AG80" s="9">
        <v>1</v>
      </c>
      <c r="AI80" s="5" t="s">
        <v>1208</v>
      </c>
    </row>
    <row r="81" spans="1:35" x14ac:dyDescent="0.25">
      <c r="A81" s="5" t="s">
        <v>379</v>
      </c>
      <c r="B81" s="20">
        <v>1882450</v>
      </c>
      <c r="C81" s="2">
        <v>11295</v>
      </c>
      <c r="D81" s="15">
        <f t="shared" si="4"/>
        <v>166.66223992917219</v>
      </c>
      <c r="E81" s="5" t="s">
        <v>27</v>
      </c>
      <c r="F81" s="5" t="s">
        <v>156</v>
      </c>
      <c r="G81" s="5" t="s">
        <v>1242</v>
      </c>
      <c r="H81" s="5" t="s">
        <v>1243</v>
      </c>
      <c r="I81" s="20">
        <v>3574</v>
      </c>
      <c r="J81" s="20">
        <v>851</v>
      </c>
      <c r="K81" s="2">
        <f t="shared" si="5"/>
        <v>452.07044011793141</v>
      </c>
      <c r="L81" s="2">
        <f t="shared" si="6"/>
        <v>1898.5896039735451</v>
      </c>
      <c r="M81" s="11"/>
      <c r="N81" s="11">
        <v>0.441</v>
      </c>
      <c r="O81" s="8" t="s">
        <v>1246</v>
      </c>
      <c r="P81" s="11" t="s">
        <v>1247</v>
      </c>
      <c r="Q81" s="5" t="s">
        <v>1247</v>
      </c>
      <c r="R81" s="9" t="s">
        <v>1244</v>
      </c>
      <c r="S81" s="4">
        <v>220</v>
      </c>
      <c r="T81" s="9" t="s">
        <v>1245</v>
      </c>
      <c r="U81" s="9">
        <v>1</v>
      </c>
      <c r="V81" s="9">
        <f>VLOOKUP(Tabela1[[#This Row],[País/território]],Filiações!$A$3:$D$261,2,0)</f>
        <v>1</v>
      </c>
      <c r="W81" s="13">
        <f>VLOOKUP(Tabela1[[#This Row],[País/território]],Filiações!$A$3:$D$261,3,0)</f>
        <v>1</v>
      </c>
      <c r="Z81" s="4"/>
      <c r="AE81" s="6"/>
      <c r="AF81" s="6"/>
      <c r="AG81" s="9">
        <v>1</v>
      </c>
      <c r="AI81" s="5" t="s">
        <v>1241</v>
      </c>
    </row>
    <row r="82" spans="1:35" x14ac:dyDescent="0.25">
      <c r="A82" s="1" t="s">
        <v>380</v>
      </c>
      <c r="B82" s="20">
        <v>28308301</v>
      </c>
      <c r="C82" s="2">
        <v>238535</v>
      </c>
      <c r="D82" s="15">
        <f t="shared" si="4"/>
        <v>118.67567023707213</v>
      </c>
      <c r="E82" s="5" t="s">
        <v>27</v>
      </c>
      <c r="F82" s="5" t="s">
        <v>156</v>
      </c>
      <c r="G82" s="5" t="s">
        <v>1251</v>
      </c>
      <c r="H82" s="5" t="s">
        <v>1251</v>
      </c>
      <c r="I82" s="20">
        <v>132487</v>
      </c>
      <c r="J82" s="20">
        <v>37177</v>
      </c>
      <c r="K82" s="2">
        <f t="shared" si="5"/>
        <v>1313.2896954854339</v>
      </c>
      <c r="L82" s="2">
        <f t="shared" si="6"/>
        <v>4680.1466467380014</v>
      </c>
      <c r="M82" s="5">
        <v>42.8</v>
      </c>
      <c r="N82" s="5">
        <v>0.57899999999999996</v>
      </c>
      <c r="O82" s="8" t="s">
        <v>1250</v>
      </c>
      <c r="P82" s="5" t="s">
        <v>1249</v>
      </c>
      <c r="Q82" s="5" t="s">
        <v>1249</v>
      </c>
      <c r="R82" s="9" t="s">
        <v>1253</v>
      </c>
      <c r="S82" s="4">
        <v>233</v>
      </c>
      <c r="T82" s="9" t="s">
        <v>1252</v>
      </c>
      <c r="U82" s="9">
        <v>1</v>
      </c>
      <c r="V82" s="9">
        <f>VLOOKUP(Tabela1[[#This Row],[País/território]],Filiações!$A$3:$D$261,2,0)</f>
        <v>1</v>
      </c>
      <c r="W82" s="13">
        <f>VLOOKUP(Tabela1[[#This Row],[País/território]],Filiações!$A$3:$D$261,3,0)</f>
        <v>1</v>
      </c>
      <c r="Z82" s="4"/>
      <c r="AC82" s="9">
        <v>1</v>
      </c>
      <c r="AD82" s="9">
        <v>4</v>
      </c>
      <c r="AE82" s="6"/>
      <c r="AF82" s="6"/>
      <c r="AG82" s="9">
        <v>2</v>
      </c>
      <c r="AI82" s="5" t="s">
        <v>1248</v>
      </c>
    </row>
    <row r="83" spans="1:35" x14ac:dyDescent="0.25">
      <c r="A83" s="5" t="s">
        <v>384</v>
      </c>
      <c r="B83" s="20">
        <v>3720400</v>
      </c>
      <c r="C83" s="2">
        <v>69700</v>
      </c>
      <c r="D83" s="15">
        <f t="shared" si="4"/>
        <v>53.377331420373025</v>
      </c>
      <c r="E83" s="5" t="s">
        <v>37</v>
      </c>
      <c r="F83" s="5" t="s">
        <v>94</v>
      </c>
      <c r="G83" s="5" t="s">
        <v>385</v>
      </c>
      <c r="H83" s="5" t="s">
        <v>385</v>
      </c>
      <c r="I83" s="20">
        <v>40157</v>
      </c>
      <c r="J83" s="20">
        <v>16530</v>
      </c>
      <c r="K83" s="2">
        <f t="shared" si="5"/>
        <v>4443.0706375658528</v>
      </c>
      <c r="L83" s="2">
        <f t="shared" si="6"/>
        <v>10793.731856789593</v>
      </c>
      <c r="M83" s="5">
        <v>40</v>
      </c>
      <c r="N83" s="5">
        <v>0.754</v>
      </c>
      <c r="O83" s="8" t="s">
        <v>386</v>
      </c>
      <c r="P83" s="5" t="s">
        <v>388</v>
      </c>
      <c r="Q83" s="5" t="s">
        <v>387</v>
      </c>
      <c r="R83" s="9" t="s">
        <v>389</v>
      </c>
      <c r="S83" s="4">
        <v>995</v>
      </c>
      <c r="T83" s="9" t="s">
        <v>390</v>
      </c>
      <c r="U83" s="9">
        <v>1</v>
      </c>
      <c r="V83" s="9">
        <f>VLOOKUP(Tabela1[[#This Row],[País/território]],Filiações!$A$3:$D$261,2,0)</f>
        <v>1</v>
      </c>
      <c r="W83" s="13">
        <f>VLOOKUP(Tabela1[[#This Row],[País/território]],Filiações!$A$3:$D$261,3,0)</f>
        <v>1</v>
      </c>
      <c r="Z83" s="4"/>
      <c r="AB83" s="9" t="s">
        <v>1523</v>
      </c>
      <c r="AD83" s="9">
        <v>18</v>
      </c>
      <c r="AF83" s="6"/>
      <c r="AG83" s="9">
        <v>3</v>
      </c>
      <c r="AI83" s="5" t="s">
        <v>391</v>
      </c>
    </row>
    <row r="84" spans="1:35" x14ac:dyDescent="0.25">
      <c r="A84" s="5" t="s">
        <v>381</v>
      </c>
      <c r="B84" s="20"/>
      <c r="C84" s="2">
        <v>3755</v>
      </c>
      <c r="D84" s="15">
        <f t="shared" si="4"/>
        <v>0</v>
      </c>
      <c r="E84" s="11" t="s">
        <v>86</v>
      </c>
      <c r="F84" s="11" t="s">
        <v>175</v>
      </c>
      <c r="G84" s="5"/>
      <c r="H84" s="5"/>
      <c r="I84" s="20"/>
      <c r="J84" s="20"/>
      <c r="K84" s="2" t="str">
        <f t="shared" si="5"/>
        <v/>
      </c>
      <c r="L84" s="2" t="str">
        <f t="shared" si="6"/>
        <v/>
      </c>
      <c r="M84" s="5"/>
      <c r="N84" s="5"/>
      <c r="O84" s="8"/>
      <c r="P84" s="5" t="s">
        <v>1590</v>
      </c>
      <c r="Q84" s="5"/>
      <c r="R84" s="9"/>
      <c r="S84" s="4"/>
      <c r="T84" s="9"/>
      <c r="U84" s="9">
        <v>0</v>
      </c>
      <c r="V84" s="9">
        <f>VLOOKUP(Tabela1[[#This Row],[País/território]],Filiações!$A$3:$D$261,2,0)</f>
        <v>0</v>
      </c>
      <c r="W84" s="13">
        <f>VLOOKUP(Tabela1[[#This Row],[País/território]],Filiações!$A$3:$D$261,3,0)</f>
        <v>0</v>
      </c>
      <c r="X84" s="14" t="s">
        <v>326</v>
      </c>
      <c r="Y84" s="14" t="s">
        <v>1317</v>
      </c>
      <c r="Z84" s="4" t="s">
        <v>24</v>
      </c>
      <c r="AA84" s="9" t="s">
        <v>1523</v>
      </c>
      <c r="AE84" s="6"/>
      <c r="AF84" s="6"/>
      <c r="AI84" s="5" t="s">
        <v>1449</v>
      </c>
    </row>
    <row r="85" spans="1:35" x14ac:dyDescent="0.25">
      <c r="A85" s="5" t="s">
        <v>382</v>
      </c>
      <c r="B85" s="20">
        <v>33140</v>
      </c>
      <c r="C85" s="2">
        <v>6.8</v>
      </c>
      <c r="D85" s="15">
        <f t="shared" si="4"/>
        <v>4873.5294117647063</v>
      </c>
      <c r="E85" s="5" t="s">
        <v>37</v>
      </c>
      <c r="F85" s="11" t="s">
        <v>43</v>
      </c>
      <c r="G85" s="11" t="s">
        <v>382</v>
      </c>
      <c r="H85" s="11" t="s">
        <v>382</v>
      </c>
      <c r="I85" s="20"/>
      <c r="J85" s="20"/>
      <c r="K85" s="2">
        <f t="shared" si="5"/>
        <v>0</v>
      </c>
      <c r="L85" s="2">
        <f t="shared" si="6"/>
        <v>0</v>
      </c>
      <c r="M85" s="5"/>
      <c r="N85" s="5"/>
      <c r="O85" s="8"/>
      <c r="P85" s="5" t="s">
        <v>382</v>
      </c>
      <c r="Q85" s="5"/>
      <c r="R85" s="9"/>
      <c r="S85" s="4"/>
      <c r="T85" s="9"/>
      <c r="U85" s="9">
        <v>0</v>
      </c>
      <c r="V85" s="9">
        <f>VLOOKUP(Tabela1[[#This Row],[País/território]],Filiações!$A$3:$D$261,2,0)</f>
        <v>0</v>
      </c>
      <c r="W85" s="13">
        <f>VLOOKUP(Tabela1[[#This Row],[País/território]],Filiações!$A$3:$D$261,3,0)</f>
        <v>1</v>
      </c>
      <c r="X85" s="14" t="s">
        <v>326</v>
      </c>
      <c r="Y85" s="14" t="s">
        <v>1317</v>
      </c>
      <c r="Z85" s="4" t="s">
        <v>24</v>
      </c>
      <c r="AF85" s="6"/>
      <c r="AI85" s="5" t="s">
        <v>1313</v>
      </c>
    </row>
    <row r="86" spans="1:35" s="6" customFormat="1" x14ac:dyDescent="0.25">
      <c r="A86" s="5" t="s">
        <v>383</v>
      </c>
      <c r="B86" s="20">
        <v>103328</v>
      </c>
      <c r="C86" s="2">
        <v>344</v>
      </c>
      <c r="D86" s="15">
        <f t="shared" si="4"/>
        <v>300.37209302325579</v>
      </c>
      <c r="E86" s="5" t="s">
        <v>86</v>
      </c>
      <c r="F86" s="5" t="s">
        <v>1410</v>
      </c>
      <c r="G86" s="5" t="s">
        <v>1369</v>
      </c>
      <c r="H86" s="5" t="s">
        <v>1369</v>
      </c>
      <c r="I86" s="20">
        <v>1585</v>
      </c>
      <c r="J86" s="20">
        <v>884</v>
      </c>
      <c r="K86" s="2">
        <f t="shared" si="5"/>
        <v>8555.2802725301954</v>
      </c>
      <c r="L86" s="2">
        <f t="shared" si="6"/>
        <v>15339.501393620316</v>
      </c>
      <c r="M86" s="5"/>
      <c r="N86" s="5">
        <v>0.75</v>
      </c>
      <c r="O86" s="8"/>
      <c r="P86" s="5" t="s">
        <v>1562</v>
      </c>
      <c r="Q86" s="5"/>
      <c r="R86" s="9"/>
      <c r="S86" s="9"/>
      <c r="T86" s="9"/>
      <c r="U86" s="9">
        <v>1</v>
      </c>
      <c r="V86" s="9">
        <f>VLOOKUP(Tabela1[[#This Row],[País/território]],Filiações!$A$3:$D$261,2,0)</f>
        <v>1</v>
      </c>
      <c r="W86" s="13">
        <f>VLOOKUP(Tabela1[[#This Row],[País/território]],Filiações!$A$3:$D$261,3,0)</f>
        <v>1</v>
      </c>
      <c r="Z86" s="9" t="s">
        <v>24</v>
      </c>
      <c r="AA86" s="9" t="s">
        <v>1523</v>
      </c>
      <c r="AB86" s="9"/>
      <c r="AC86" s="9"/>
      <c r="AD86" s="9"/>
      <c r="AG86" s="9"/>
      <c r="AH86" s="9"/>
      <c r="AI86" s="5" t="s">
        <v>1370</v>
      </c>
    </row>
    <row r="87" spans="1:35" x14ac:dyDescent="0.25">
      <c r="A87" s="5" t="s">
        <v>392</v>
      </c>
      <c r="B87" s="20">
        <v>10783748</v>
      </c>
      <c r="C87" s="2">
        <v>131990</v>
      </c>
      <c r="D87" s="15">
        <f t="shared" si="4"/>
        <v>81.70125009470415</v>
      </c>
      <c r="E87" s="5" t="s">
        <v>37</v>
      </c>
      <c r="F87" s="5" t="s">
        <v>43</v>
      </c>
      <c r="G87" s="5" t="s">
        <v>393</v>
      </c>
      <c r="H87" s="5" t="s">
        <v>393</v>
      </c>
      <c r="I87" s="20">
        <v>304933</v>
      </c>
      <c r="J87" s="20">
        <v>235574</v>
      </c>
      <c r="K87" s="2">
        <f t="shared" si="5"/>
        <v>21845.280509151362</v>
      </c>
      <c r="L87" s="2">
        <f t="shared" si="6"/>
        <v>28277.088819212022</v>
      </c>
      <c r="M87" s="5">
        <v>36.700000000000003</v>
      </c>
      <c r="N87" s="5">
        <v>0.86499999999999999</v>
      </c>
      <c r="O87" s="8" t="s">
        <v>39</v>
      </c>
      <c r="P87" s="5" t="s">
        <v>395</v>
      </c>
      <c r="Q87" s="5" t="s">
        <v>394</v>
      </c>
      <c r="R87" s="9" t="s">
        <v>396</v>
      </c>
      <c r="S87" s="4">
        <v>30</v>
      </c>
      <c r="T87" s="9" t="s">
        <v>397</v>
      </c>
      <c r="U87" s="9">
        <v>1</v>
      </c>
      <c r="V87" s="9">
        <f>VLOOKUP(Tabela1[[#This Row],[País/território]],Filiações!$A$3:$D$261,2,0)</f>
        <v>1</v>
      </c>
      <c r="W87" s="13">
        <f>VLOOKUP(Tabela1[[#This Row],[País/território]],Filiações!$A$3:$D$261,3,0)</f>
        <v>1</v>
      </c>
      <c r="Z87" s="4"/>
      <c r="AC87" s="9">
        <v>2</v>
      </c>
      <c r="AD87" s="9">
        <v>110</v>
      </c>
      <c r="AE87" s="9" t="s">
        <v>1523</v>
      </c>
      <c r="AF87" s="9" t="s">
        <v>1523</v>
      </c>
      <c r="AG87" s="9">
        <v>17</v>
      </c>
      <c r="AH87" s="9">
        <v>9</v>
      </c>
      <c r="AI87" s="5" t="s">
        <v>398</v>
      </c>
    </row>
    <row r="88" spans="1:35" x14ac:dyDescent="0.25">
      <c r="A88" s="5" t="s">
        <v>400</v>
      </c>
      <c r="B88" s="20">
        <v>56186</v>
      </c>
      <c r="C88" s="2">
        <v>2166086</v>
      </c>
      <c r="D88" s="15">
        <f t="shared" si="4"/>
        <v>2.5938951639039264E-2</v>
      </c>
      <c r="E88" s="5" t="s">
        <v>86</v>
      </c>
      <c r="F88" s="5" t="s">
        <v>223</v>
      </c>
      <c r="G88" s="5" t="s">
        <v>401</v>
      </c>
      <c r="H88" s="5" t="s">
        <v>401</v>
      </c>
      <c r="I88" s="20"/>
      <c r="J88" s="20">
        <v>2441</v>
      </c>
      <c r="K88" s="2">
        <f t="shared" si="5"/>
        <v>43444.986295518458</v>
      </c>
      <c r="L88" s="2">
        <f t="shared" si="6"/>
        <v>0</v>
      </c>
      <c r="M88" s="5"/>
      <c r="N88" s="5"/>
      <c r="O88" s="8"/>
      <c r="P88" s="5" t="s">
        <v>403</v>
      </c>
      <c r="Q88" s="5" t="s">
        <v>402</v>
      </c>
      <c r="R88" s="9" t="s">
        <v>404</v>
      </c>
      <c r="S88" s="4">
        <v>299</v>
      </c>
      <c r="T88" s="9" t="s">
        <v>405</v>
      </c>
      <c r="U88" s="9">
        <v>0</v>
      </c>
      <c r="V88" s="9">
        <f>VLOOKUP(Tabela1[[#This Row],[País/território]],Filiações!$A$3:$D$261,2,0)</f>
        <v>0</v>
      </c>
      <c r="W88" s="13">
        <f>VLOOKUP(Tabela1[[#This Row],[País/território]],Filiações!$A$3:$D$261,3,0)</f>
        <v>0</v>
      </c>
      <c r="X88" s="6" t="s">
        <v>292</v>
      </c>
      <c r="Y88" s="14" t="s">
        <v>1318</v>
      </c>
      <c r="Z88" s="4"/>
      <c r="AA88" s="9" t="s">
        <v>1523</v>
      </c>
      <c r="AE88" s="6"/>
      <c r="AF88" s="6"/>
      <c r="AI88" s="5" t="s">
        <v>406</v>
      </c>
    </row>
    <row r="89" spans="1:35" x14ac:dyDescent="0.25">
      <c r="A89" s="5" t="s">
        <v>1511</v>
      </c>
      <c r="B89" s="20"/>
      <c r="C89" s="2">
        <v>1628</v>
      </c>
      <c r="D89" s="15">
        <f t="shared" si="4"/>
        <v>0</v>
      </c>
      <c r="E89" s="5" t="s">
        <v>86</v>
      </c>
      <c r="F89" s="5" t="s">
        <v>1410</v>
      </c>
      <c r="G89" s="5" t="s">
        <v>1512</v>
      </c>
      <c r="H89" s="5" t="s">
        <v>1513</v>
      </c>
      <c r="I89" s="20"/>
      <c r="J89" s="20"/>
      <c r="K89" s="2" t="str">
        <f t="shared" si="5"/>
        <v/>
      </c>
      <c r="L89" s="2" t="str">
        <f t="shared" si="6"/>
        <v/>
      </c>
      <c r="M89" s="5"/>
      <c r="N89" s="5"/>
      <c r="O89" s="8"/>
      <c r="P89" s="5" t="s">
        <v>1591</v>
      </c>
      <c r="Q89" s="5"/>
      <c r="R89" s="9"/>
      <c r="S89" s="4"/>
      <c r="T89" s="9"/>
      <c r="U89" s="9">
        <v>0</v>
      </c>
      <c r="V89" s="9">
        <f>VLOOKUP(Tabela1[[#This Row],[País/território]],Filiações!$A$3:$D$261,2,0)</f>
        <v>0</v>
      </c>
      <c r="W89" s="13">
        <f>VLOOKUP(Tabela1[[#This Row],[País/território]],Filiações!$A$3:$D$261,3,0)</f>
        <v>0</v>
      </c>
      <c r="X89" s="14" t="s">
        <v>372</v>
      </c>
      <c r="Y89" s="14" t="s">
        <v>1320</v>
      </c>
      <c r="Z89" s="4"/>
      <c r="AA89" s="9" t="s">
        <v>1523</v>
      </c>
      <c r="AE89" s="6"/>
      <c r="AF89" s="6"/>
      <c r="AH89" s="9">
        <v>1</v>
      </c>
      <c r="AI89" s="5" t="s">
        <v>1514</v>
      </c>
    </row>
    <row r="90" spans="1:35" x14ac:dyDescent="0.25">
      <c r="A90" s="5" t="s">
        <v>1521</v>
      </c>
      <c r="B90" s="20">
        <v>184200</v>
      </c>
      <c r="C90" s="2">
        <v>541</v>
      </c>
      <c r="D90" s="15">
        <f t="shared" si="4"/>
        <v>340.48059149722735</v>
      </c>
      <c r="E90" s="11" t="s">
        <v>104</v>
      </c>
      <c r="F90" s="11" t="s">
        <v>591</v>
      </c>
      <c r="G90" s="5" t="s">
        <v>1536</v>
      </c>
      <c r="H90" s="5" t="s">
        <v>1536</v>
      </c>
      <c r="I90" s="20"/>
      <c r="J90" s="20"/>
      <c r="K90" s="2">
        <f t="shared" si="5"/>
        <v>0</v>
      </c>
      <c r="L90" s="2">
        <f t="shared" si="6"/>
        <v>0</v>
      </c>
      <c r="M90" s="5"/>
      <c r="N90" s="5"/>
      <c r="O90" s="8"/>
      <c r="P90" s="5" t="s">
        <v>1521</v>
      </c>
      <c r="Q90" s="5"/>
      <c r="R90" s="9"/>
      <c r="S90" s="4"/>
      <c r="T90" s="9"/>
      <c r="U90" s="9">
        <v>0</v>
      </c>
      <c r="V90" s="9">
        <f>VLOOKUP(Tabela1[[#This Row],[País/território]],Filiações!$A$3:$D$261,2,0)</f>
        <v>1</v>
      </c>
      <c r="W90" s="13">
        <f>VLOOKUP(Tabela1[[#This Row],[País/território]],Filiações!$A$3:$D$261,3,0)</f>
        <v>1</v>
      </c>
      <c r="X90" s="14" t="s">
        <v>348</v>
      </c>
      <c r="Y90" s="14" t="s">
        <v>1411</v>
      </c>
      <c r="Z90" s="4" t="s">
        <v>24</v>
      </c>
      <c r="AA90" s="9" t="s">
        <v>1523</v>
      </c>
      <c r="AE90" s="6"/>
      <c r="AF90" s="6"/>
      <c r="AI90" s="5" t="s">
        <v>1438</v>
      </c>
    </row>
    <row r="91" spans="1:35" x14ac:dyDescent="0.25">
      <c r="A91" s="5" t="s">
        <v>407</v>
      </c>
      <c r="B91" s="20">
        <v>16176133</v>
      </c>
      <c r="C91" s="2">
        <v>108890</v>
      </c>
      <c r="D91" s="15">
        <f t="shared" si="4"/>
        <v>148.55480760400405</v>
      </c>
      <c r="E91" s="5" t="s">
        <v>86</v>
      </c>
      <c r="F91" s="5" t="s">
        <v>129</v>
      </c>
      <c r="G91" s="5" t="s">
        <v>877</v>
      </c>
      <c r="H91" s="5" t="s">
        <v>877</v>
      </c>
      <c r="I91" s="20">
        <v>140249</v>
      </c>
      <c r="J91" s="20">
        <v>58827</v>
      </c>
      <c r="K91" s="2">
        <f t="shared" si="5"/>
        <v>3636.6540754826879</v>
      </c>
      <c r="L91" s="2">
        <f t="shared" si="6"/>
        <v>8670.1191193222749</v>
      </c>
      <c r="M91" s="5">
        <v>48.7</v>
      </c>
      <c r="N91" s="5">
        <v>0.627</v>
      </c>
      <c r="O91" s="8" t="s">
        <v>878</v>
      </c>
      <c r="P91" s="5" t="s">
        <v>407</v>
      </c>
      <c r="Q91" s="5" t="s">
        <v>407</v>
      </c>
      <c r="R91" s="13" t="s">
        <v>1308</v>
      </c>
      <c r="S91" s="4">
        <v>502</v>
      </c>
      <c r="T91" s="9" t="s">
        <v>879</v>
      </c>
      <c r="U91" s="9">
        <v>1</v>
      </c>
      <c r="V91" s="9">
        <f>VLOOKUP(Tabela1[[#This Row],[País/território]],Filiações!$A$3:$D$261,2,0)</f>
        <v>1</v>
      </c>
      <c r="W91" s="13">
        <f>VLOOKUP(Tabela1[[#This Row],[País/território]],Filiações!$A$3:$D$261,3,0)</f>
        <v>1</v>
      </c>
      <c r="Z91" s="4"/>
      <c r="AC91" s="9">
        <v>2</v>
      </c>
      <c r="AE91" s="6"/>
      <c r="AF91" s="6"/>
      <c r="AG91" s="9">
        <v>3</v>
      </c>
      <c r="AH91" s="9">
        <v>3</v>
      </c>
      <c r="AI91" s="5" t="s">
        <v>880</v>
      </c>
    </row>
    <row r="92" spans="1:35" x14ac:dyDescent="0.25">
      <c r="A92" s="11" t="s">
        <v>399</v>
      </c>
      <c r="B92" s="20">
        <v>62723</v>
      </c>
      <c r="C92" s="2">
        <v>78</v>
      </c>
      <c r="D92" s="15">
        <f t="shared" si="4"/>
        <v>804.14102564102564</v>
      </c>
      <c r="E92" s="11" t="s">
        <v>37</v>
      </c>
      <c r="F92" s="11" t="s">
        <v>293</v>
      </c>
      <c r="G92" s="11" t="s">
        <v>1452</v>
      </c>
      <c r="H92" s="5"/>
      <c r="I92" s="20"/>
      <c r="J92" s="20"/>
      <c r="K92" s="2">
        <f t="shared" si="5"/>
        <v>0</v>
      </c>
      <c r="L92" s="2">
        <f t="shared" si="6"/>
        <v>0</v>
      </c>
      <c r="M92" s="5"/>
      <c r="N92" s="5"/>
      <c r="O92" s="8"/>
      <c r="P92" s="5" t="s">
        <v>399</v>
      </c>
      <c r="Q92" s="5"/>
      <c r="R92" s="9"/>
      <c r="S92" s="4"/>
      <c r="T92" s="9"/>
      <c r="U92" s="9">
        <v>0</v>
      </c>
      <c r="V92" s="9">
        <f>VLOOKUP(Tabela1[[#This Row],[País/território]],Filiações!$A$3:$D$261,2,0)</f>
        <v>0</v>
      </c>
      <c r="W92" s="13">
        <f>VLOOKUP(Tabela1[[#This Row],[País/território]],Filiações!$A$3:$D$261,3,0)</f>
        <v>0</v>
      </c>
      <c r="X92" s="14" t="s">
        <v>326</v>
      </c>
      <c r="Y92" s="14" t="s">
        <v>1450</v>
      </c>
      <c r="Z92" s="4" t="s">
        <v>24</v>
      </c>
      <c r="AF92" s="6"/>
      <c r="AI92" s="5" t="s">
        <v>1451</v>
      </c>
    </row>
    <row r="93" spans="1:35" x14ac:dyDescent="0.25">
      <c r="A93" s="5" t="s">
        <v>408</v>
      </c>
      <c r="B93" s="20">
        <v>953605</v>
      </c>
      <c r="C93" s="2">
        <v>214970</v>
      </c>
      <c r="D93" s="15">
        <f t="shared" si="4"/>
        <v>4.4359910685211892</v>
      </c>
      <c r="E93" s="1" t="s">
        <v>86</v>
      </c>
      <c r="F93" s="1" t="s">
        <v>175</v>
      </c>
      <c r="G93" s="5" t="s">
        <v>409</v>
      </c>
      <c r="H93" s="5" t="s">
        <v>409</v>
      </c>
      <c r="I93" s="20">
        <v>6477</v>
      </c>
      <c r="J93" s="20">
        <v>3086</v>
      </c>
      <c r="K93" s="2">
        <f t="shared" si="5"/>
        <v>3236.1407501009326</v>
      </c>
      <c r="L93" s="2">
        <f t="shared" si="6"/>
        <v>6792.1204272209143</v>
      </c>
      <c r="M93" s="5">
        <v>44.5</v>
      </c>
      <c r="N93" s="5">
        <v>0.63600000000000001</v>
      </c>
      <c r="O93" s="8" t="s">
        <v>410</v>
      </c>
      <c r="P93" s="5" t="s">
        <v>411</v>
      </c>
      <c r="Q93" s="5" t="s">
        <v>411</v>
      </c>
      <c r="R93" s="9" t="s">
        <v>412</v>
      </c>
      <c r="S93" s="4">
        <v>592</v>
      </c>
      <c r="T93" s="9" t="s">
        <v>413</v>
      </c>
      <c r="U93" s="9">
        <v>1</v>
      </c>
      <c r="V93" s="9">
        <f>VLOOKUP(Tabela1[[#This Row],[País/território]],Filiações!$A$3:$D$261,2,0)</f>
        <v>1</v>
      </c>
      <c r="W93" s="13">
        <f>VLOOKUP(Tabela1[[#This Row],[País/território]],Filiações!$A$3:$D$261,3,0)</f>
        <v>1</v>
      </c>
      <c r="Z93" s="4"/>
      <c r="AD93" s="9">
        <v>1</v>
      </c>
      <c r="AE93" s="6"/>
      <c r="AF93" s="6"/>
      <c r="AI93" s="5" t="s">
        <v>414</v>
      </c>
    </row>
    <row r="94" spans="1:35" x14ac:dyDescent="0.25">
      <c r="A94" s="5" t="s">
        <v>415</v>
      </c>
      <c r="B94" s="21">
        <v>250109</v>
      </c>
      <c r="C94" s="2">
        <v>83846</v>
      </c>
      <c r="D94" s="15">
        <f t="shared" si="4"/>
        <v>2.9829568494621093</v>
      </c>
      <c r="E94" s="5" t="s">
        <v>86</v>
      </c>
      <c r="F94" s="5" t="s">
        <v>175</v>
      </c>
      <c r="G94" s="5" t="s">
        <v>416</v>
      </c>
      <c r="H94" s="5" t="s">
        <v>416</v>
      </c>
      <c r="I94" s="21"/>
      <c r="J94" s="21"/>
      <c r="K94" s="2">
        <f t="shared" si="5"/>
        <v>0</v>
      </c>
      <c r="L94" s="2">
        <f t="shared" si="6"/>
        <v>0</v>
      </c>
      <c r="M94" s="11"/>
      <c r="N94" s="11"/>
      <c r="O94" s="8" t="s">
        <v>39</v>
      </c>
      <c r="P94" s="11" t="s">
        <v>411</v>
      </c>
      <c r="Q94" s="5" t="s">
        <v>417</v>
      </c>
      <c r="R94" s="9" t="s">
        <v>418</v>
      </c>
      <c r="S94" s="4">
        <v>594</v>
      </c>
      <c r="T94" s="9" t="s">
        <v>419</v>
      </c>
      <c r="U94" s="9">
        <v>0</v>
      </c>
      <c r="V94" s="9">
        <f>VLOOKUP(Tabela1[[#This Row],[País/território]],Filiações!$A$3:$D$261,2,0)</f>
        <v>0</v>
      </c>
      <c r="W94" s="13">
        <f>VLOOKUP(Tabela1[[#This Row],[País/território]],Filiações!$A$3:$D$261,3,0)</f>
        <v>0</v>
      </c>
      <c r="X94" s="6" t="s">
        <v>372</v>
      </c>
      <c r="Y94" s="14" t="s">
        <v>1320</v>
      </c>
      <c r="Z94" s="4"/>
      <c r="AE94" s="6"/>
      <c r="AF94" s="6"/>
      <c r="AI94" s="5" t="s">
        <v>420</v>
      </c>
    </row>
    <row r="95" spans="1:35" x14ac:dyDescent="0.25">
      <c r="A95" s="5" t="s">
        <v>421</v>
      </c>
      <c r="B95" s="20">
        <v>12947000</v>
      </c>
      <c r="C95" s="2">
        <v>245857</v>
      </c>
      <c r="D95" s="15">
        <f t="shared" si="4"/>
        <v>52.660693004470076</v>
      </c>
      <c r="E95" s="5" t="s">
        <v>27</v>
      </c>
      <c r="F95" s="5" t="s">
        <v>156</v>
      </c>
      <c r="G95" s="5" t="s">
        <v>1259</v>
      </c>
      <c r="H95" s="5" t="s">
        <v>1259</v>
      </c>
      <c r="I95" s="20">
        <v>17154</v>
      </c>
      <c r="J95" s="20">
        <v>6579</v>
      </c>
      <c r="K95" s="2">
        <f t="shared" si="5"/>
        <v>508.14860585463816</v>
      </c>
      <c r="L95" s="2">
        <f t="shared" si="6"/>
        <v>1324.9401405731057</v>
      </c>
      <c r="M95" s="5">
        <v>33.700000000000003</v>
      </c>
      <c r="N95" s="5">
        <v>0.41099999999999998</v>
      </c>
      <c r="O95" s="8" t="s">
        <v>1260</v>
      </c>
      <c r="P95" s="5" t="s">
        <v>1256</v>
      </c>
      <c r="Q95" s="5" t="s">
        <v>1255</v>
      </c>
      <c r="R95" s="9" t="s">
        <v>1257</v>
      </c>
      <c r="S95" s="4">
        <v>224</v>
      </c>
      <c r="T95" s="9" t="s">
        <v>1258</v>
      </c>
      <c r="U95" s="9">
        <v>1</v>
      </c>
      <c r="V95" s="9">
        <f>VLOOKUP(Tabela1[[#This Row],[País/território]],Filiações!$A$3:$D$261,2,0)</f>
        <v>1</v>
      </c>
      <c r="W95" s="13">
        <f>VLOOKUP(Tabela1[[#This Row],[País/território]],Filiações!$A$3:$D$261,3,0)</f>
        <v>1</v>
      </c>
      <c r="Z95" s="4"/>
      <c r="AE95" s="6"/>
      <c r="AF95" s="6"/>
      <c r="AI95" s="5" t="s">
        <v>1254</v>
      </c>
    </row>
    <row r="96" spans="1:35" x14ac:dyDescent="0.25">
      <c r="A96" s="11" t="s">
        <v>1262</v>
      </c>
      <c r="B96" s="20">
        <v>1547777</v>
      </c>
      <c r="C96" s="2">
        <v>36544</v>
      </c>
      <c r="D96" s="15">
        <f t="shared" si="4"/>
        <v>42.353792688266196</v>
      </c>
      <c r="E96" s="1" t="s">
        <v>27</v>
      </c>
      <c r="F96" s="1" t="s">
        <v>156</v>
      </c>
      <c r="G96" s="5" t="s">
        <v>1266</v>
      </c>
      <c r="H96" s="5" t="s">
        <v>1266</v>
      </c>
      <c r="I96" s="20">
        <v>3058</v>
      </c>
      <c r="J96" s="20">
        <v>1209</v>
      </c>
      <c r="K96" s="2">
        <f t="shared" si="5"/>
        <v>781.1202776627382</v>
      </c>
      <c r="L96" s="2">
        <f t="shared" si="6"/>
        <v>1975.736814799548</v>
      </c>
      <c r="M96" s="5">
        <v>50.7</v>
      </c>
      <c r="N96" s="5">
        <v>0.42</v>
      </c>
      <c r="O96" s="8" t="s">
        <v>1198</v>
      </c>
      <c r="P96" s="5" t="s">
        <v>1263</v>
      </c>
      <c r="Q96" s="5" t="s">
        <v>1262</v>
      </c>
      <c r="R96" s="9" t="s">
        <v>1264</v>
      </c>
      <c r="S96" s="4">
        <v>245</v>
      </c>
      <c r="T96" s="9" t="s">
        <v>1265</v>
      </c>
      <c r="U96" s="9">
        <v>1</v>
      </c>
      <c r="V96" s="9">
        <f>VLOOKUP(Tabela1[[#This Row],[País/território]],Filiações!$A$3:$D$261,2,0)</f>
        <v>1</v>
      </c>
      <c r="W96" s="13">
        <f>VLOOKUP(Tabela1[[#This Row],[País/território]],Filiações!$A$3:$D$261,3,0)</f>
        <v>1</v>
      </c>
      <c r="Z96" s="4"/>
      <c r="AE96" s="6"/>
      <c r="AF96" s="6"/>
      <c r="AI96" s="5" t="s">
        <v>1261</v>
      </c>
    </row>
    <row r="97" spans="1:35" x14ac:dyDescent="0.25">
      <c r="A97" s="5" t="s">
        <v>422</v>
      </c>
      <c r="B97" s="20">
        <v>1222442</v>
      </c>
      <c r="C97" s="2">
        <v>28051</v>
      </c>
      <c r="D97" s="15">
        <f t="shared" si="4"/>
        <v>43.579266336315996</v>
      </c>
      <c r="E97" s="5" t="s">
        <v>27</v>
      </c>
      <c r="F97" s="5" t="s">
        <v>217</v>
      </c>
      <c r="G97" s="5" t="s">
        <v>1213</v>
      </c>
      <c r="H97" s="11" t="s">
        <v>1217</v>
      </c>
      <c r="I97" s="20">
        <v>30566</v>
      </c>
      <c r="J97" s="20">
        <v>16731</v>
      </c>
      <c r="K97" s="2">
        <f t="shared" si="5"/>
        <v>13686.538911457557</v>
      </c>
      <c r="L97" s="2">
        <f t="shared" si="6"/>
        <v>25004.049271867294</v>
      </c>
      <c r="M97" s="5"/>
      <c r="N97" s="5">
        <v>0.58699999999999997</v>
      </c>
      <c r="O97" s="12" t="s">
        <v>1198</v>
      </c>
      <c r="P97" s="5" t="s">
        <v>1215</v>
      </c>
      <c r="Q97" s="6" t="s">
        <v>422</v>
      </c>
      <c r="R97" s="13" t="s">
        <v>1216</v>
      </c>
      <c r="S97" s="4">
        <v>240</v>
      </c>
      <c r="T97" s="13" t="s">
        <v>1216</v>
      </c>
      <c r="U97" s="9">
        <v>1</v>
      </c>
      <c r="V97" s="9">
        <f>VLOOKUP(Tabela1[[#This Row],[País/território]],Filiações!$A$3:$D$261,2,0)</f>
        <v>1</v>
      </c>
      <c r="W97" s="13">
        <f>VLOOKUP(Tabela1[[#This Row],[País/território]],Filiações!$A$3:$D$261,3,0)</f>
        <v>1</v>
      </c>
      <c r="Z97" s="4"/>
      <c r="AE97" s="6"/>
      <c r="AF97" s="6"/>
      <c r="AI97" s="5" t="s">
        <v>1214</v>
      </c>
    </row>
    <row r="98" spans="1:35" x14ac:dyDescent="0.25">
      <c r="A98" s="5" t="s">
        <v>423</v>
      </c>
      <c r="B98" s="20">
        <v>11078033</v>
      </c>
      <c r="C98" s="2">
        <v>27750</v>
      </c>
      <c r="D98" s="15">
        <f t="shared" ref="D98:D116" si="7">B98/C98</f>
        <v>399.20839639639638</v>
      </c>
      <c r="E98" s="5" t="s">
        <v>86</v>
      </c>
      <c r="F98" s="5" t="s">
        <v>1410</v>
      </c>
      <c r="G98" s="5" t="s">
        <v>867</v>
      </c>
      <c r="H98" s="5" t="s">
        <v>867</v>
      </c>
      <c r="I98" s="20">
        <v>20415</v>
      </c>
      <c r="J98" s="20">
        <v>8599</v>
      </c>
      <c r="K98" s="2">
        <f t="shared" si="5"/>
        <v>776.22083270558949</v>
      </c>
      <c r="L98" s="2">
        <f t="shared" si="6"/>
        <v>1842.8361785887441</v>
      </c>
      <c r="M98" s="5">
        <v>60.8</v>
      </c>
      <c r="N98" s="5">
        <v>0.48299999999999998</v>
      </c>
      <c r="O98" s="8" t="s">
        <v>868</v>
      </c>
      <c r="P98" s="5" t="s">
        <v>423</v>
      </c>
      <c r="Q98" s="5" t="s">
        <v>423</v>
      </c>
      <c r="R98" s="9" t="s">
        <v>869</v>
      </c>
      <c r="S98" s="4">
        <v>509</v>
      </c>
      <c r="T98" s="9" t="s">
        <v>870</v>
      </c>
      <c r="U98" s="9">
        <v>1</v>
      </c>
      <c r="V98" s="9">
        <f>VLOOKUP(Tabela1[[#This Row],[País/território]],Filiações!$A$3:$D$261,2,0)</f>
        <v>1</v>
      </c>
      <c r="W98" s="13">
        <f>VLOOKUP(Tabela1[[#This Row],[País/território]],Filiações!$A$3:$D$261,3,0)</f>
        <v>1</v>
      </c>
      <c r="Z98" s="4"/>
      <c r="AA98" s="9" t="s">
        <v>1523</v>
      </c>
      <c r="AD98" s="9">
        <v>2</v>
      </c>
      <c r="AE98" s="6"/>
      <c r="AF98" s="6"/>
      <c r="AG98" s="9">
        <v>1</v>
      </c>
      <c r="AI98" s="5" t="s">
        <v>866</v>
      </c>
    </row>
    <row r="99" spans="1:35" x14ac:dyDescent="0.25">
      <c r="A99" s="5" t="s">
        <v>1633</v>
      </c>
      <c r="B99" s="20">
        <v>17113400</v>
      </c>
      <c r="C99" s="2">
        <v>41528</v>
      </c>
      <c r="D99" s="15">
        <f t="shared" si="7"/>
        <v>412.093045655943</v>
      </c>
      <c r="E99" s="5" t="s">
        <v>37</v>
      </c>
      <c r="F99" s="5" t="s">
        <v>146</v>
      </c>
      <c r="G99" s="5" t="s">
        <v>424</v>
      </c>
      <c r="H99" s="5" t="s">
        <v>424</v>
      </c>
      <c r="I99" s="20">
        <v>898732</v>
      </c>
      <c r="J99" s="20">
        <v>750318</v>
      </c>
      <c r="K99" s="2">
        <f t="shared" si="5"/>
        <v>43843.888414926318</v>
      </c>
      <c r="L99" s="2">
        <f t="shared" si="6"/>
        <v>52516.273797141424</v>
      </c>
      <c r="M99" s="5">
        <v>28</v>
      </c>
      <c r="N99" s="5">
        <v>0.92200000000000004</v>
      </c>
      <c r="O99" s="8" t="s">
        <v>39</v>
      </c>
      <c r="P99" s="5" t="s">
        <v>426</v>
      </c>
      <c r="Q99" s="5" t="s">
        <v>425</v>
      </c>
      <c r="R99" s="9" t="s">
        <v>427</v>
      </c>
      <c r="S99" s="4">
        <v>31</v>
      </c>
      <c r="T99" s="9" t="s">
        <v>428</v>
      </c>
      <c r="U99" s="9">
        <v>1</v>
      </c>
      <c r="V99" s="9">
        <f>VLOOKUP(Tabela1[[#This Row],[País/território]],Filiações!$A$3:$D$261,2,0)</f>
        <v>1</v>
      </c>
      <c r="W99" s="13">
        <f>VLOOKUP(Tabela1[[#This Row],[País/território]],Filiações!$A$3:$D$261,3,0)</f>
        <v>1</v>
      </c>
      <c r="Z99" s="4"/>
      <c r="AC99" s="9">
        <v>19</v>
      </c>
      <c r="AD99" s="9">
        <v>266</v>
      </c>
      <c r="AE99" s="9" t="s">
        <v>1523</v>
      </c>
      <c r="AF99" s="9" t="s">
        <v>1523</v>
      </c>
      <c r="AG99" s="9">
        <v>7</v>
      </c>
      <c r="AH99" s="9">
        <v>5</v>
      </c>
      <c r="AI99" s="5" t="s">
        <v>429</v>
      </c>
    </row>
    <row r="100" spans="1:35" x14ac:dyDescent="0.25">
      <c r="A100" s="5" t="s">
        <v>430</v>
      </c>
      <c r="B100" s="20">
        <v>8721014</v>
      </c>
      <c r="C100" s="2">
        <v>112492</v>
      </c>
      <c r="D100" s="15">
        <f t="shared" si="7"/>
        <v>77.525637378658033</v>
      </c>
      <c r="E100" s="5" t="s">
        <v>86</v>
      </c>
      <c r="F100" s="5" t="s">
        <v>129</v>
      </c>
      <c r="G100" s="5" t="s">
        <v>881</v>
      </c>
      <c r="H100" s="5" t="s">
        <v>881</v>
      </c>
      <c r="I100" s="20">
        <v>45744</v>
      </c>
      <c r="J100" s="20">
        <v>19497</v>
      </c>
      <c r="K100" s="2">
        <f t="shared" si="5"/>
        <v>2235.6345259851664</v>
      </c>
      <c r="L100" s="2">
        <f t="shared" si="6"/>
        <v>5245.2616175137437</v>
      </c>
      <c r="M100" s="5">
        <v>50.6</v>
      </c>
      <c r="N100" s="5">
        <v>0.60599999999999998</v>
      </c>
      <c r="O100" s="8" t="s">
        <v>883</v>
      </c>
      <c r="P100" s="5" t="s">
        <v>430</v>
      </c>
      <c r="Q100" s="5" t="s">
        <v>430</v>
      </c>
      <c r="R100" s="9" t="s">
        <v>884</v>
      </c>
      <c r="S100" s="4">
        <v>504</v>
      </c>
      <c r="T100" s="9" t="s">
        <v>885</v>
      </c>
      <c r="U100" s="9">
        <v>1</v>
      </c>
      <c r="V100" s="9">
        <f>VLOOKUP(Tabela1[[#This Row],[País/território]],Filiações!$A$3:$D$261,2,0)</f>
        <v>1</v>
      </c>
      <c r="W100" s="13">
        <f>VLOOKUP(Tabela1[[#This Row],[País/território]],Filiações!$A$3:$D$261,3,0)</f>
        <v>1</v>
      </c>
      <c r="Z100" s="4"/>
      <c r="AE100" s="6"/>
      <c r="AF100" s="6"/>
      <c r="AG100" s="9">
        <v>2</v>
      </c>
      <c r="AH100" s="9">
        <v>1</v>
      </c>
      <c r="AI100" s="5" t="s">
        <v>882</v>
      </c>
    </row>
    <row r="101" spans="1:35" x14ac:dyDescent="0.25">
      <c r="A101" s="5" t="s">
        <v>444</v>
      </c>
      <c r="B101" s="20">
        <v>7374900</v>
      </c>
      <c r="C101" s="2">
        <v>1104</v>
      </c>
      <c r="D101" s="15">
        <f t="shared" si="7"/>
        <v>6680.163043478261</v>
      </c>
      <c r="E101" s="5" t="s">
        <v>16</v>
      </c>
      <c r="F101" s="5" t="s">
        <v>256</v>
      </c>
      <c r="G101" s="5" t="s">
        <v>444</v>
      </c>
      <c r="H101" s="5"/>
      <c r="I101" s="20">
        <v>444653</v>
      </c>
      <c r="J101" s="20">
        <v>274027</v>
      </c>
      <c r="K101" s="2">
        <f t="shared" si="5"/>
        <v>37156.70720958928</v>
      </c>
      <c r="L101" s="2">
        <f t="shared" si="6"/>
        <v>60292.749732199758</v>
      </c>
      <c r="M101" s="5"/>
      <c r="N101" s="5">
        <v>0.91</v>
      </c>
      <c r="O101" s="8"/>
      <c r="P101" s="5" t="s">
        <v>444</v>
      </c>
      <c r="Q101" s="5"/>
      <c r="R101" s="9"/>
      <c r="S101" s="9"/>
      <c r="T101" s="9"/>
      <c r="U101" s="9">
        <v>0</v>
      </c>
      <c r="V101" s="9">
        <f>VLOOKUP(Tabela1[[#This Row],[País/território]],Filiações!$A$3:$D$261,2,0)</f>
        <v>0</v>
      </c>
      <c r="W101" s="13">
        <f>VLOOKUP(Tabela1[[#This Row],[País/território]],Filiações!$A$3:$D$261,3,0)</f>
        <v>1</v>
      </c>
      <c r="X101" s="6" t="s">
        <v>255</v>
      </c>
      <c r="Y101" s="14" t="s">
        <v>1321</v>
      </c>
      <c r="Z101" s="9"/>
      <c r="AC101" s="9">
        <v>2</v>
      </c>
      <c r="AD101" s="9">
        <v>2</v>
      </c>
      <c r="AE101" s="6"/>
      <c r="AF101" s="6"/>
      <c r="AI101" s="5" t="s">
        <v>1375</v>
      </c>
    </row>
    <row r="102" spans="1:35" x14ac:dyDescent="0.25">
      <c r="A102" s="5" t="s">
        <v>445</v>
      </c>
      <c r="B102" s="20">
        <v>9799000</v>
      </c>
      <c r="C102" s="2">
        <v>93030</v>
      </c>
      <c r="D102" s="15">
        <f t="shared" si="7"/>
        <v>105.33161345802429</v>
      </c>
      <c r="E102" s="5" t="s">
        <v>37</v>
      </c>
      <c r="F102" s="5" t="s">
        <v>52</v>
      </c>
      <c r="G102" s="5" t="s">
        <v>446</v>
      </c>
      <c r="H102" s="5" t="s">
        <v>446</v>
      </c>
      <c r="I102" s="20">
        <v>280058</v>
      </c>
      <c r="J102" s="20">
        <v>138347</v>
      </c>
      <c r="K102" s="2">
        <f t="shared" si="5"/>
        <v>14118.481477701805</v>
      </c>
      <c r="L102" s="2">
        <f t="shared" si="6"/>
        <v>28580.263292172669</v>
      </c>
      <c r="M102" s="5">
        <v>30.6</v>
      </c>
      <c r="N102" s="5">
        <v>0.82799999999999996</v>
      </c>
      <c r="O102" s="8" t="s">
        <v>447</v>
      </c>
      <c r="P102" s="5" t="s">
        <v>449</v>
      </c>
      <c r="Q102" s="5" t="s">
        <v>448</v>
      </c>
      <c r="R102" s="9" t="s">
        <v>450</v>
      </c>
      <c r="S102" s="4">
        <v>36</v>
      </c>
      <c r="T102" s="9" t="s">
        <v>451</v>
      </c>
      <c r="U102" s="9">
        <v>1</v>
      </c>
      <c r="V102" s="9">
        <f>VLOOKUP(Tabela1[[#This Row],[País/território]],Filiações!$A$3:$D$261,2,0)</f>
        <v>1</v>
      </c>
      <c r="W102" s="13">
        <f>VLOOKUP(Tabela1[[#This Row],[País/território]],Filiações!$A$3:$D$261,3,0)</f>
        <v>1</v>
      </c>
      <c r="Z102" s="4"/>
      <c r="AC102" s="9">
        <v>12</v>
      </c>
      <c r="AD102" s="9">
        <v>458</v>
      </c>
      <c r="AE102" s="9" t="s">
        <v>1523</v>
      </c>
      <c r="AG102" s="9">
        <v>6</v>
      </c>
      <c r="AH102" s="9">
        <v>4</v>
      </c>
      <c r="AI102" s="5" t="s">
        <v>452</v>
      </c>
    </row>
    <row r="103" spans="1:35" x14ac:dyDescent="0.25">
      <c r="A103" s="5" t="s">
        <v>453</v>
      </c>
      <c r="B103" s="16">
        <v>27478000</v>
      </c>
      <c r="C103" s="7">
        <v>527968</v>
      </c>
      <c r="D103" s="15">
        <f t="shared" si="7"/>
        <v>52.04482089823626</v>
      </c>
      <c r="E103" s="5" t="s">
        <v>16</v>
      </c>
      <c r="F103" s="5" t="s">
        <v>69</v>
      </c>
      <c r="G103" s="6" t="s">
        <v>454</v>
      </c>
      <c r="H103" s="6" t="s">
        <v>454</v>
      </c>
      <c r="I103" s="16">
        <v>84489</v>
      </c>
      <c r="J103" s="16">
        <v>37131</v>
      </c>
      <c r="K103" s="2">
        <f t="shared" si="5"/>
        <v>1351.299221195138</v>
      </c>
      <c r="L103" s="2">
        <f t="shared" si="6"/>
        <v>3074.7871024092001</v>
      </c>
      <c r="M103" s="6">
        <v>37.700000000000003</v>
      </c>
      <c r="N103" s="6">
        <v>0.498</v>
      </c>
      <c r="O103" s="8" t="s">
        <v>455</v>
      </c>
      <c r="P103" s="6" t="s">
        <v>457</v>
      </c>
      <c r="Q103" s="6" t="s">
        <v>456</v>
      </c>
      <c r="R103" s="9" t="s">
        <v>458</v>
      </c>
      <c r="S103" s="4">
        <v>967</v>
      </c>
      <c r="T103" s="9" t="s">
        <v>459</v>
      </c>
      <c r="U103" s="9">
        <v>1</v>
      </c>
      <c r="V103" s="9">
        <f>VLOOKUP(Tabela1[[#This Row],[País/território]],Filiações!$A$3:$D$261,2,0)</f>
        <v>1</v>
      </c>
      <c r="W103" s="13">
        <f>VLOOKUP(Tabela1[[#This Row],[País/território]],Filiações!$A$3:$D$261,3,0)</f>
        <v>1</v>
      </c>
      <c r="Z103" s="4"/>
      <c r="AC103" s="9">
        <v>1</v>
      </c>
      <c r="AE103" s="6"/>
      <c r="AF103" s="6"/>
      <c r="AG103" s="9">
        <v>3</v>
      </c>
      <c r="AH103" s="9">
        <v>2</v>
      </c>
      <c r="AI103" s="10" t="s">
        <v>312</v>
      </c>
    </row>
    <row r="104" spans="1:35" x14ac:dyDescent="0.25">
      <c r="A104" s="5" t="s">
        <v>431</v>
      </c>
      <c r="B104" s="20"/>
      <c r="C104" s="2">
        <v>49</v>
      </c>
      <c r="D104" s="15">
        <f t="shared" si="7"/>
        <v>0</v>
      </c>
      <c r="E104" s="11" t="s">
        <v>86</v>
      </c>
      <c r="F104" s="11" t="s">
        <v>175</v>
      </c>
      <c r="G104" s="5"/>
      <c r="H104" s="5"/>
      <c r="I104" s="20"/>
      <c r="J104" s="20"/>
      <c r="K104" s="2" t="str">
        <f t="shared" si="5"/>
        <v/>
      </c>
      <c r="L104" s="2" t="str">
        <f t="shared" si="6"/>
        <v/>
      </c>
      <c r="M104" s="5"/>
      <c r="N104" s="5"/>
      <c r="O104" s="8"/>
      <c r="P104" s="5" t="s">
        <v>1592</v>
      </c>
      <c r="Q104" s="5"/>
      <c r="R104" s="9"/>
      <c r="S104" s="4"/>
      <c r="T104" s="9"/>
      <c r="U104" s="9">
        <v>0</v>
      </c>
      <c r="V104" s="9">
        <f>VLOOKUP(Tabela1[[#This Row],[País/território]],Filiações!$A$3:$D$261,2,0)</f>
        <v>0</v>
      </c>
      <c r="W104" s="13">
        <f>VLOOKUP(Tabela1[[#This Row],[País/território]],Filiações!$A$3:$D$261,3,0)</f>
        <v>0</v>
      </c>
      <c r="X104" s="14" t="s">
        <v>635</v>
      </c>
      <c r="Y104" s="14" t="s">
        <v>1481</v>
      </c>
      <c r="Z104" s="4" t="s">
        <v>24</v>
      </c>
      <c r="AA104" s="9" t="s">
        <v>1523</v>
      </c>
      <c r="AE104" s="6"/>
      <c r="AF104" s="6"/>
      <c r="AI104" s="5" t="s">
        <v>1482</v>
      </c>
    </row>
    <row r="105" spans="1:35" x14ac:dyDescent="0.25">
      <c r="A105" s="14" t="s">
        <v>1611</v>
      </c>
      <c r="B105" s="21"/>
      <c r="C105" s="2">
        <v>801</v>
      </c>
      <c r="D105" s="15">
        <f t="shared" si="7"/>
        <v>0</v>
      </c>
      <c r="E105" s="11" t="s">
        <v>27</v>
      </c>
      <c r="F105" s="11" t="s">
        <v>77</v>
      </c>
      <c r="G105" s="11" t="s">
        <v>1496</v>
      </c>
      <c r="H105" s="5"/>
      <c r="I105" s="21"/>
      <c r="J105" s="21"/>
      <c r="K105" s="2" t="str">
        <f t="shared" si="5"/>
        <v/>
      </c>
      <c r="L105" s="2" t="str">
        <f t="shared" si="6"/>
        <v/>
      </c>
      <c r="M105" s="11"/>
      <c r="N105" s="11"/>
      <c r="O105" s="8"/>
      <c r="P105" s="11" t="s">
        <v>1495</v>
      </c>
      <c r="Q105" s="5"/>
      <c r="R105" s="9"/>
      <c r="S105" s="4"/>
      <c r="T105" s="9"/>
      <c r="U105" s="9">
        <v>0</v>
      </c>
      <c r="V105" s="9">
        <f>VLOOKUP(Tabela1[[#This Row],[País/território]],Filiações!$A$3:$D$261,2,0)</f>
        <v>0</v>
      </c>
      <c r="W105" s="13">
        <f>VLOOKUP(Tabela1[[#This Row],[País/território]],Filiações!$A$3:$D$261,3,0)</f>
        <v>0</v>
      </c>
      <c r="X105" s="14" t="s">
        <v>1493</v>
      </c>
      <c r="Y105" s="14" t="s">
        <v>1497</v>
      </c>
      <c r="Z105" s="4"/>
      <c r="AA105" s="9" t="s">
        <v>1523</v>
      </c>
      <c r="AE105" s="6"/>
      <c r="AF105" s="6"/>
      <c r="AH105" s="9">
        <v>1</v>
      </c>
      <c r="AI105" s="5" t="s">
        <v>1498</v>
      </c>
    </row>
    <row r="106" spans="1:35" x14ac:dyDescent="0.25">
      <c r="A106" s="11" t="s">
        <v>1444</v>
      </c>
      <c r="B106" s="20"/>
      <c r="C106" s="2">
        <v>7</v>
      </c>
      <c r="D106" s="15">
        <f t="shared" si="7"/>
        <v>0</v>
      </c>
      <c r="E106" s="11" t="s">
        <v>104</v>
      </c>
      <c r="F106" s="11" t="s">
        <v>1389</v>
      </c>
      <c r="G106" s="5"/>
      <c r="H106" s="5"/>
      <c r="I106" s="20"/>
      <c r="J106" s="20"/>
      <c r="K106" s="2" t="str">
        <f t="shared" si="5"/>
        <v/>
      </c>
      <c r="L106" s="2" t="str">
        <f t="shared" si="6"/>
        <v/>
      </c>
      <c r="M106" s="5"/>
      <c r="N106" s="5"/>
      <c r="O106" s="8"/>
      <c r="P106" s="5" t="s">
        <v>1593</v>
      </c>
      <c r="Q106" s="5"/>
      <c r="R106" s="9"/>
      <c r="S106" s="4"/>
      <c r="T106" s="9"/>
      <c r="U106" s="9">
        <v>0</v>
      </c>
      <c r="V106" s="9">
        <f>VLOOKUP(Tabela1[[#This Row],[País/território]],Filiações!$A$3:$D$261,2,0)</f>
        <v>0</v>
      </c>
      <c r="W106" s="13">
        <f>VLOOKUP(Tabela1[[#This Row],[País/território]],Filiações!$A$3:$D$261,3,0)</f>
        <v>0</v>
      </c>
      <c r="X106" s="14" t="s">
        <v>372</v>
      </c>
      <c r="Y106" s="14" t="s">
        <v>1442</v>
      </c>
      <c r="Z106" s="4" t="s">
        <v>24</v>
      </c>
      <c r="AA106" s="9" t="s">
        <v>1523</v>
      </c>
      <c r="AE106" s="6"/>
      <c r="AF106" s="6"/>
      <c r="AI106" s="5" t="s">
        <v>1443</v>
      </c>
    </row>
    <row r="107" spans="1:35" x14ac:dyDescent="0.25">
      <c r="A107" s="11" t="s">
        <v>1476</v>
      </c>
      <c r="B107" s="20">
        <v>84497</v>
      </c>
      <c r="C107" s="2">
        <v>572</v>
      </c>
      <c r="D107" s="15">
        <f t="shared" si="7"/>
        <v>147.72202797202797</v>
      </c>
      <c r="E107" s="11" t="s">
        <v>37</v>
      </c>
      <c r="F107" s="11" t="s">
        <v>293</v>
      </c>
      <c r="G107" s="11" t="s">
        <v>1474</v>
      </c>
      <c r="H107" s="5"/>
      <c r="I107" s="20"/>
      <c r="J107" s="20"/>
      <c r="K107" s="2">
        <f t="shared" si="5"/>
        <v>0</v>
      </c>
      <c r="L107" s="2">
        <f t="shared" si="6"/>
        <v>0</v>
      </c>
      <c r="M107" s="5"/>
      <c r="N107" s="5"/>
      <c r="O107" s="8"/>
      <c r="P107" s="5" t="s">
        <v>1594</v>
      </c>
      <c r="Q107" s="5"/>
      <c r="R107" s="9"/>
      <c r="S107" s="4"/>
      <c r="T107" s="9"/>
      <c r="U107" s="9">
        <v>0</v>
      </c>
      <c r="V107" s="9">
        <f>VLOOKUP(Tabela1[[#This Row],[País/território]],Filiações!$A$3:$D$261,2,0)</f>
        <v>0</v>
      </c>
      <c r="W107" s="13">
        <f>VLOOKUP(Tabela1[[#This Row],[País/território]],Filiações!$A$3:$D$261,3,0)</f>
        <v>0</v>
      </c>
      <c r="X107" s="14" t="s">
        <v>326</v>
      </c>
      <c r="Y107" s="14" t="s">
        <v>1450</v>
      </c>
      <c r="Z107" s="4" t="s">
        <v>24</v>
      </c>
      <c r="AA107" s="9" t="s">
        <v>1523</v>
      </c>
      <c r="AF107" s="6"/>
      <c r="AI107" s="5" t="s">
        <v>1475</v>
      </c>
    </row>
    <row r="108" spans="1:35" x14ac:dyDescent="0.25">
      <c r="A108" s="11" t="s">
        <v>1599</v>
      </c>
      <c r="B108" s="20"/>
      <c r="C108" s="2">
        <v>5</v>
      </c>
      <c r="D108" s="15">
        <f t="shared" si="7"/>
        <v>0</v>
      </c>
      <c r="E108" s="11" t="s">
        <v>86</v>
      </c>
      <c r="F108" s="11" t="s">
        <v>1410</v>
      </c>
      <c r="G108" s="5"/>
      <c r="H108" s="5"/>
      <c r="I108" s="20"/>
      <c r="J108" s="20"/>
      <c r="K108" s="2" t="str">
        <f t="shared" si="5"/>
        <v/>
      </c>
      <c r="L108" s="2" t="str">
        <f t="shared" si="6"/>
        <v/>
      </c>
      <c r="M108" s="5"/>
      <c r="N108" s="5"/>
      <c r="O108" s="8"/>
      <c r="P108" s="5" t="s">
        <v>1598</v>
      </c>
      <c r="Q108" s="5"/>
      <c r="R108" s="9"/>
      <c r="S108" s="4"/>
      <c r="T108" s="9"/>
      <c r="U108" s="9">
        <v>0</v>
      </c>
      <c r="V108" s="9">
        <f>VLOOKUP(Tabela1[[#This Row],[País/território]],Filiações!$A$3:$D$261,2,0)</f>
        <v>0</v>
      </c>
      <c r="W108" s="13">
        <f>VLOOKUP(Tabela1[[#This Row],[País/território]],Filiações!$A$3:$D$261,3,0)</f>
        <v>0</v>
      </c>
      <c r="X108" s="14" t="s">
        <v>348</v>
      </c>
      <c r="Y108" s="14" t="s">
        <v>1469</v>
      </c>
      <c r="Z108" s="4" t="s">
        <v>24</v>
      </c>
      <c r="AA108" s="9" t="s">
        <v>1523</v>
      </c>
      <c r="AE108" s="6"/>
      <c r="AF108" s="6"/>
      <c r="AI108" s="5" t="s">
        <v>1477</v>
      </c>
    </row>
    <row r="109" spans="1:35" x14ac:dyDescent="0.25">
      <c r="A109" s="5" t="s">
        <v>432</v>
      </c>
      <c r="B109" s="20">
        <v>2072</v>
      </c>
      <c r="C109" s="2">
        <v>135</v>
      </c>
      <c r="D109" s="15">
        <f t="shared" si="7"/>
        <v>15.348148148148148</v>
      </c>
      <c r="E109" s="11" t="s">
        <v>104</v>
      </c>
      <c r="F109" s="11" t="s">
        <v>105</v>
      </c>
      <c r="G109" s="11" t="s">
        <v>1483</v>
      </c>
      <c r="H109" s="5"/>
      <c r="I109" s="20"/>
      <c r="J109" s="20"/>
      <c r="K109" s="2">
        <f t="shared" si="5"/>
        <v>0</v>
      </c>
      <c r="L109" s="2">
        <f t="shared" si="6"/>
        <v>0</v>
      </c>
      <c r="M109" s="5"/>
      <c r="N109" s="5"/>
      <c r="O109" s="8"/>
      <c r="P109" s="5" t="s">
        <v>1595</v>
      </c>
      <c r="Q109" s="5"/>
      <c r="R109" s="9"/>
      <c r="S109" s="4"/>
      <c r="T109" s="9"/>
      <c r="U109" s="9">
        <v>0</v>
      </c>
      <c r="V109" s="9">
        <f>VLOOKUP(Tabela1[[#This Row],[País/território]],Filiações!$A$3:$D$261,2,0)</f>
        <v>0</v>
      </c>
      <c r="W109" s="13">
        <f>VLOOKUP(Tabela1[[#This Row],[País/território]],Filiações!$A$3:$D$261,3,0)</f>
        <v>0</v>
      </c>
      <c r="X109" s="14" t="s">
        <v>103</v>
      </c>
      <c r="Y109" s="14" t="s">
        <v>1330</v>
      </c>
      <c r="Z109" s="4" t="s">
        <v>24</v>
      </c>
      <c r="AA109" s="9" t="s">
        <v>1523</v>
      </c>
      <c r="AE109" s="6"/>
      <c r="AF109" s="6"/>
      <c r="AI109" s="5" t="s">
        <v>1484</v>
      </c>
    </row>
    <row r="110" spans="1:35" x14ac:dyDescent="0.25">
      <c r="A110" s="11" t="s">
        <v>1524</v>
      </c>
      <c r="B110" s="20"/>
      <c r="C110" s="2">
        <v>373</v>
      </c>
      <c r="D110" s="15">
        <f t="shared" si="7"/>
        <v>0</v>
      </c>
      <c r="E110" s="11" t="s">
        <v>37</v>
      </c>
      <c r="F110" s="11" t="s">
        <v>293</v>
      </c>
      <c r="G110" s="5" t="s">
        <v>1537</v>
      </c>
      <c r="H110" s="5" t="s">
        <v>1537</v>
      </c>
      <c r="I110" s="20"/>
      <c r="J110" s="20"/>
      <c r="K110" s="2" t="str">
        <f t="shared" si="5"/>
        <v/>
      </c>
      <c r="L110" s="2" t="str">
        <f t="shared" si="6"/>
        <v/>
      </c>
      <c r="M110" s="5"/>
      <c r="N110" s="5"/>
      <c r="O110" s="8"/>
      <c r="P110" s="5" t="s">
        <v>1597</v>
      </c>
      <c r="Q110" s="5"/>
      <c r="R110" s="9"/>
      <c r="S110" s="4"/>
      <c r="T110" s="9"/>
      <c r="U110" s="9">
        <v>0</v>
      </c>
      <c r="V110" s="9">
        <f>VLOOKUP(Tabela1[[#This Row],[País/território]],Filiações!$A$3:$D$261,2,0)</f>
        <v>0</v>
      </c>
      <c r="W110" s="13">
        <f>VLOOKUP(Tabela1[[#This Row],[País/território]],Filiações!$A$3:$D$261,3,0)</f>
        <v>0</v>
      </c>
      <c r="X110" s="14" t="s">
        <v>635</v>
      </c>
      <c r="Y110" s="14" t="s">
        <v>1501</v>
      </c>
      <c r="Z110" s="4" t="s">
        <v>24</v>
      </c>
      <c r="AA110" s="9" t="s">
        <v>1523</v>
      </c>
      <c r="AF110" s="6"/>
      <c r="AI110" s="5" t="s">
        <v>1502</v>
      </c>
    </row>
    <row r="111" spans="1:35" x14ac:dyDescent="0.25">
      <c r="A111" s="11" t="s">
        <v>433</v>
      </c>
      <c r="B111" s="20">
        <v>2302</v>
      </c>
      <c r="C111" s="2">
        <v>34</v>
      </c>
      <c r="D111" s="15">
        <f t="shared" si="7"/>
        <v>67.705882352941174</v>
      </c>
      <c r="E111" s="11" t="s">
        <v>104</v>
      </c>
      <c r="F111" s="11" t="s">
        <v>105</v>
      </c>
      <c r="G111" s="11" t="s">
        <v>871</v>
      </c>
      <c r="H111" s="11" t="s">
        <v>871</v>
      </c>
      <c r="I111" s="20"/>
      <c r="J111" s="20"/>
      <c r="K111" s="2">
        <f t="shared" si="5"/>
        <v>0</v>
      </c>
      <c r="L111" s="2">
        <f t="shared" si="6"/>
        <v>0</v>
      </c>
      <c r="M111" s="5"/>
      <c r="N111" s="5"/>
      <c r="O111" s="8"/>
      <c r="P111" s="5" t="s">
        <v>1600</v>
      </c>
      <c r="Q111" s="5"/>
      <c r="R111" s="9"/>
      <c r="S111" s="4"/>
      <c r="T111" s="9"/>
      <c r="U111" s="9">
        <v>0</v>
      </c>
      <c r="V111" s="9">
        <f>VLOOKUP(Tabela1[[#This Row],[País/território]],Filiações!$A$3:$D$261,2,0)</f>
        <v>0</v>
      </c>
      <c r="W111" s="13">
        <f>VLOOKUP(Tabela1[[#This Row],[País/território]],Filiações!$A$3:$D$261,3,0)</f>
        <v>0</v>
      </c>
      <c r="X111" s="14" t="s">
        <v>103</v>
      </c>
      <c r="Y111" s="14" t="s">
        <v>1330</v>
      </c>
      <c r="Z111" s="4" t="s">
        <v>24</v>
      </c>
      <c r="AA111" s="9" t="s">
        <v>1523</v>
      </c>
      <c r="AE111" s="6"/>
      <c r="AF111"/>
      <c r="AI111" s="5" t="s">
        <v>1456</v>
      </c>
    </row>
    <row r="112" spans="1:35" x14ac:dyDescent="0.25">
      <c r="A112" s="11" t="s">
        <v>1534</v>
      </c>
      <c r="B112" s="20"/>
      <c r="C112" s="2">
        <v>19</v>
      </c>
      <c r="D112" s="15">
        <f t="shared" si="7"/>
        <v>0</v>
      </c>
      <c r="E112" s="11" t="s">
        <v>104</v>
      </c>
      <c r="F112" s="11" t="s">
        <v>1389</v>
      </c>
      <c r="G112" s="5"/>
      <c r="H112" s="5"/>
      <c r="I112" s="20"/>
      <c r="J112" s="20"/>
      <c r="K112" s="2" t="str">
        <f t="shared" si="5"/>
        <v/>
      </c>
      <c r="L112" s="2" t="str">
        <f t="shared" si="6"/>
        <v/>
      </c>
      <c r="M112" s="5"/>
      <c r="N112" s="5"/>
      <c r="O112" s="8"/>
      <c r="P112" s="5" t="s">
        <v>1601</v>
      </c>
      <c r="Q112" s="5"/>
      <c r="R112" s="9"/>
      <c r="S112" s="4"/>
      <c r="T112" s="9"/>
      <c r="U112" s="9">
        <v>0</v>
      </c>
      <c r="V112" s="9">
        <f>VLOOKUP(Tabela1[[#This Row],[País/território]],Filiações!$A$3:$D$261,2,0)</f>
        <v>0</v>
      </c>
      <c r="W112" s="13">
        <f>VLOOKUP(Tabela1[[#This Row],[País/território]],Filiações!$A$3:$D$261,3,0)</f>
        <v>0</v>
      </c>
      <c r="X112" s="14" t="s">
        <v>348</v>
      </c>
      <c r="Y112" s="14" t="s">
        <v>1469</v>
      </c>
      <c r="Z112" s="4" t="s">
        <v>24</v>
      </c>
      <c r="AA112" s="9" t="s">
        <v>1523</v>
      </c>
      <c r="AE112" s="6"/>
      <c r="AF112" s="6"/>
      <c r="AI112" s="5" t="s">
        <v>1507</v>
      </c>
    </row>
    <row r="113" spans="1:35" x14ac:dyDescent="0.25">
      <c r="A113" s="11" t="s">
        <v>1532</v>
      </c>
      <c r="B113" s="20"/>
      <c r="C113" s="2">
        <v>5</v>
      </c>
      <c r="D113" s="15">
        <f t="shared" si="7"/>
        <v>0</v>
      </c>
      <c r="E113" s="5" t="s">
        <v>104</v>
      </c>
      <c r="F113" s="5" t="s">
        <v>105</v>
      </c>
      <c r="G113" s="5"/>
      <c r="H113" s="5"/>
      <c r="I113" s="20"/>
      <c r="J113" s="20"/>
      <c r="K113" s="2" t="str">
        <f t="shared" si="5"/>
        <v/>
      </c>
      <c r="L113" s="2" t="str">
        <f t="shared" si="6"/>
        <v/>
      </c>
      <c r="M113" s="5"/>
      <c r="N113" s="5"/>
      <c r="O113" s="8"/>
      <c r="P113" s="5" t="s">
        <v>1602</v>
      </c>
      <c r="Q113" s="5"/>
      <c r="R113" s="9"/>
      <c r="S113" s="9"/>
      <c r="T113" s="9"/>
      <c r="U113" s="9">
        <v>0</v>
      </c>
      <c r="V113" s="9">
        <f>VLOOKUP(Tabela1[[#This Row],[País/território]],Filiações!$A$3:$D$261,2,0)</f>
        <v>0</v>
      </c>
      <c r="W113" s="13">
        <f>VLOOKUP(Tabela1[[#This Row],[País/território]],Filiações!$A$3:$D$261,3,0)</f>
        <v>0</v>
      </c>
      <c r="X113" s="14" t="s">
        <v>103</v>
      </c>
      <c r="Y113" s="14" t="s">
        <v>1330</v>
      </c>
      <c r="Z113" s="4" t="s">
        <v>24</v>
      </c>
      <c r="AE113" s="6"/>
      <c r="AF113" s="6"/>
      <c r="AI113" s="5" t="s">
        <v>1331</v>
      </c>
    </row>
    <row r="114" spans="1:35" x14ac:dyDescent="0.25">
      <c r="A114" s="5" t="s">
        <v>434</v>
      </c>
      <c r="B114" s="20">
        <v>60413</v>
      </c>
      <c r="C114" s="2">
        <v>260</v>
      </c>
      <c r="D114" s="15">
        <f t="shared" si="7"/>
        <v>232.3576923076923</v>
      </c>
      <c r="E114" s="5" t="s">
        <v>86</v>
      </c>
      <c r="F114" s="5" t="s">
        <v>1410</v>
      </c>
      <c r="G114" s="5" t="s">
        <v>1371</v>
      </c>
      <c r="H114" s="5" t="s">
        <v>1371</v>
      </c>
      <c r="I114" s="20"/>
      <c r="J114" s="20">
        <v>3480</v>
      </c>
      <c r="K114" s="2">
        <f t="shared" si="5"/>
        <v>57603.495936305102</v>
      </c>
      <c r="L114" s="2">
        <f t="shared" si="6"/>
        <v>0</v>
      </c>
      <c r="M114" s="5"/>
      <c r="N114" s="5"/>
      <c r="O114" s="8"/>
      <c r="P114" s="5" t="s">
        <v>1556</v>
      </c>
      <c r="Q114" s="5"/>
      <c r="R114" s="9"/>
      <c r="S114" s="4"/>
      <c r="T114" s="9"/>
      <c r="U114" s="9">
        <v>0</v>
      </c>
      <c r="V114" s="9">
        <f>VLOOKUP(Tabela1[[#This Row],[País/território]],Filiações!$A$3:$D$261,2,0)</f>
        <v>1</v>
      </c>
      <c r="W114" s="13">
        <f>VLOOKUP(Tabela1[[#This Row],[País/território]],Filiações!$A$3:$D$261,3,0)</f>
        <v>1</v>
      </c>
      <c r="X114" s="6" t="s">
        <v>326</v>
      </c>
      <c r="Y114" s="6" t="s">
        <v>1317</v>
      </c>
      <c r="Z114" s="4" t="s">
        <v>24</v>
      </c>
      <c r="AA114" s="9" t="s">
        <v>1523</v>
      </c>
      <c r="AE114" s="6"/>
      <c r="AF114" s="6"/>
      <c r="AH114" s="9">
        <v>1</v>
      </c>
      <c r="AI114" s="5" t="s">
        <v>1372</v>
      </c>
    </row>
    <row r="115" spans="1:35" x14ac:dyDescent="0.25">
      <c r="A115" s="11" t="s">
        <v>1519</v>
      </c>
      <c r="B115" s="20">
        <v>550</v>
      </c>
      <c r="C115" s="2">
        <v>14</v>
      </c>
      <c r="D115" s="15">
        <f t="shared" si="7"/>
        <v>39.285714285714285</v>
      </c>
      <c r="E115" s="11" t="s">
        <v>104</v>
      </c>
      <c r="F115" s="11" t="s">
        <v>105</v>
      </c>
      <c r="G115" s="5"/>
      <c r="H115" s="5"/>
      <c r="I115" s="20"/>
      <c r="J115" s="20"/>
      <c r="K115" s="2">
        <f t="shared" si="5"/>
        <v>0</v>
      </c>
      <c r="L115" s="2">
        <f t="shared" si="6"/>
        <v>0</v>
      </c>
      <c r="M115" s="5"/>
      <c r="N115" s="5"/>
      <c r="O115" s="8"/>
      <c r="P115" s="5" t="s">
        <v>1603</v>
      </c>
      <c r="Q115" s="5"/>
      <c r="R115" s="9"/>
      <c r="S115" s="4"/>
      <c r="T115" s="9"/>
      <c r="U115" s="9">
        <v>0</v>
      </c>
      <c r="V115" s="9">
        <f>VLOOKUP(Tabela1[[#This Row],[País/território]],Filiações!$A$3:$D$261,2,0)</f>
        <v>0</v>
      </c>
      <c r="W115" s="13">
        <f>VLOOKUP(Tabela1[[#This Row],[País/território]],Filiações!$A$3:$D$261,3,0)</f>
        <v>0</v>
      </c>
      <c r="X115" s="14" t="s">
        <v>103</v>
      </c>
      <c r="Y115" s="14" t="s">
        <v>1485</v>
      </c>
      <c r="Z115" s="4" t="s">
        <v>24</v>
      </c>
      <c r="AA115" s="9" t="s">
        <v>1523</v>
      </c>
      <c r="AE115" s="6"/>
      <c r="AF115" s="6"/>
      <c r="AI115" s="5" t="s">
        <v>1486</v>
      </c>
    </row>
    <row r="116" spans="1:35" x14ac:dyDescent="0.25">
      <c r="A116" s="5" t="s">
        <v>435</v>
      </c>
      <c r="B116" s="20">
        <v>18100</v>
      </c>
      <c r="C116" s="2">
        <v>236</v>
      </c>
      <c r="D116" s="15">
        <f t="shared" si="7"/>
        <v>76.694915254237287</v>
      </c>
      <c r="E116" s="11" t="s">
        <v>104</v>
      </c>
      <c r="F116" s="11" t="s">
        <v>1389</v>
      </c>
      <c r="G116" s="11" t="s">
        <v>1480</v>
      </c>
      <c r="H116" s="5"/>
      <c r="I116" s="20"/>
      <c r="J116" s="20">
        <v>311</v>
      </c>
      <c r="K116" s="2">
        <f t="shared" si="5"/>
        <v>17182.320441988952</v>
      </c>
      <c r="L116" s="2">
        <f t="shared" si="6"/>
        <v>0</v>
      </c>
      <c r="M116" s="5"/>
      <c r="N116" s="5"/>
      <c r="O116" s="8"/>
      <c r="P116" s="5" t="s">
        <v>1558</v>
      </c>
      <c r="Q116" s="5"/>
      <c r="R116" s="9"/>
      <c r="S116" s="4"/>
      <c r="T116" s="9"/>
      <c r="U116" s="9">
        <v>0</v>
      </c>
      <c r="V116" s="9">
        <f>VLOOKUP(Tabela1[[#This Row],[País/território]],Filiações!$A$3:$D$261,2,0)</f>
        <v>1</v>
      </c>
      <c r="W116" s="13">
        <f>VLOOKUP(Tabela1[[#This Row],[País/território]],Filiações!$A$3:$D$261,3,0)</f>
        <v>1</v>
      </c>
      <c r="X116" s="14" t="s">
        <v>643</v>
      </c>
      <c r="Y116" s="14" t="s">
        <v>1478</v>
      </c>
      <c r="Z116" s="4" t="s">
        <v>24</v>
      </c>
      <c r="AA116" s="9" t="s">
        <v>1523</v>
      </c>
      <c r="AE116" s="6"/>
      <c r="AF116" s="6"/>
      <c r="AH116" s="9">
        <v>2</v>
      </c>
      <c r="AI116" s="5" t="s">
        <v>1479</v>
      </c>
    </row>
    <row r="117" spans="1:35" x14ac:dyDescent="0.25">
      <c r="A117" s="11" t="s">
        <v>1445</v>
      </c>
      <c r="B117" s="20"/>
      <c r="C117" s="2"/>
      <c r="D117" s="15"/>
      <c r="E117" s="11" t="s">
        <v>104</v>
      </c>
      <c r="F117" s="11" t="s">
        <v>105</v>
      </c>
      <c r="G117" s="5"/>
      <c r="H117" s="5"/>
      <c r="I117" s="20"/>
      <c r="J117" s="20"/>
      <c r="K117" s="2" t="str">
        <f t="shared" si="5"/>
        <v/>
      </c>
      <c r="L117" s="2" t="str">
        <f t="shared" si="6"/>
        <v/>
      </c>
      <c r="M117" s="5"/>
      <c r="N117" s="5"/>
      <c r="O117" s="8"/>
      <c r="P117" s="5" t="s">
        <v>1604</v>
      </c>
      <c r="Q117" s="5"/>
      <c r="R117" s="9"/>
      <c r="S117" s="9"/>
      <c r="T117" s="9"/>
      <c r="U117" s="9">
        <v>0</v>
      </c>
      <c r="V117" s="9">
        <f>VLOOKUP(Tabela1[[#This Row],[País/território]],Filiações!$A$3:$D$261,2,0)</f>
        <v>0</v>
      </c>
      <c r="W117" s="13">
        <f>VLOOKUP(Tabela1[[#This Row],[País/território]],Filiações!$A$3:$D$261,3,0)</f>
        <v>0</v>
      </c>
      <c r="X117" s="14" t="s">
        <v>103</v>
      </c>
      <c r="Y117" s="14" t="s">
        <v>1330</v>
      </c>
      <c r="Z117" s="4" t="s">
        <v>24</v>
      </c>
      <c r="AA117" s="9" t="s">
        <v>1523</v>
      </c>
      <c r="AE117" s="6"/>
      <c r="AF117" s="6"/>
      <c r="AI117" s="5" t="s">
        <v>1446</v>
      </c>
    </row>
    <row r="118" spans="1:35" x14ac:dyDescent="0.25">
      <c r="A118" s="5" t="s">
        <v>436</v>
      </c>
      <c r="B118" s="20">
        <v>2563</v>
      </c>
      <c r="C118" s="2">
        <v>12200</v>
      </c>
      <c r="D118" s="15">
        <f t="shared" ref="D118:D149" si="8">B118/C118</f>
        <v>0.21008196721311476</v>
      </c>
      <c r="E118" s="11" t="s">
        <v>86</v>
      </c>
      <c r="F118" s="11" t="s">
        <v>175</v>
      </c>
      <c r="G118" s="11" t="s">
        <v>1312</v>
      </c>
      <c r="H118" s="11" t="s">
        <v>1312</v>
      </c>
      <c r="I118" s="20"/>
      <c r="J118" s="20"/>
      <c r="K118" s="2">
        <f t="shared" si="5"/>
        <v>0</v>
      </c>
      <c r="L118" s="2">
        <f t="shared" si="6"/>
        <v>0</v>
      </c>
      <c r="M118" s="5"/>
      <c r="N118" s="5"/>
      <c r="O118" s="8"/>
      <c r="P118" s="5" t="s">
        <v>1605</v>
      </c>
      <c r="Q118" s="5"/>
      <c r="R118" s="9"/>
      <c r="S118" s="9"/>
      <c r="T118" s="9"/>
      <c r="U118" s="9">
        <v>0</v>
      </c>
      <c r="V118" s="9">
        <f>VLOOKUP(Tabela1[[#This Row],[País/território]],Filiações!$A$3:$D$261,2,0)</f>
        <v>0</v>
      </c>
      <c r="W118" s="13">
        <f>VLOOKUP(Tabela1[[#This Row],[País/território]],Filiações!$A$3:$D$261,3,0)</f>
        <v>0</v>
      </c>
      <c r="X118" s="14" t="s">
        <v>326</v>
      </c>
      <c r="Y118" s="14" t="s">
        <v>1317</v>
      </c>
      <c r="Z118" s="4" t="s">
        <v>24</v>
      </c>
      <c r="AA118" s="9" t="s">
        <v>1523</v>
      </c>
      <c r="AE118" s="6"/>
      <c r="AF118" s="6"/>
      <c r="AI118" s="5" t="s">
        <v>1314</v>
      </c>
    </row>
    <row r="119" spans="1:35" x14ac:dyDescent="0.25">
      <c r="A119" s="11" t="s">
        <v>437</v>
      </c>
      <c r="B119" s="20"/>
      <c r="C119" s="2">
        <v>412</v>
      </c>
      <c r="D119" s="15">
        <f t="shared" si="8"/>
        <v>0</v>
      </c>
      <c r="E119" s="11" t="s">
        <v>104</v>
      </c>
      <c r="F119" s="11" t="s">
        <v>105</v>
      </c>
      <c r="G119" s="5"/>
      <c r="H119" s="5"/>
      <c r="I119" s="20"/>
      <c r="J119" s="20"/>
      <c r="K119" s="2" t="str">
        <f t="shared" si="5"/>
        <v/>
      </c>
      <c r="L119" s="2" t="str">
        <f t="shared" si="6"/>
        <v/>
      </c>
      <c r="M119" s="5"/>
      <c r="N119" s="5"/>
      <c r="O119" s="8"/>
      <c r="P119" s="5" t="s">
        <v>1606</v>
      </c>
      <c r="Q119" s="5"/>
      <c r="R119" s="9"/>
      <c r="S119" s="4"/>
      <c r="T119" s="9"/>
      <c r="U119" s="9">
        <v>0</v>
      </c>
      <c r="V119" s="9">
        <f>VLOOKUP(Tabela1[[#This Row],[País/território]],Filiações!$A$3:$D$261,2,0)</f>
        <v>0</v>
      </c>
      <c r="W119" s="13">
        <f>VLOOKUP(Tabela1[[#This Row],[País/território]],Filiações!$A$3:$D$261,3,0)</f>
        <v>0</v>
      </c>
      <c r="X119" s="14" t="s">
        <v>103</v>
      </c>
      <c r="Y119" s="14" t="s">
        <v>1330</v>
      </c>
      <c r="Z119" s="4" t="s">
        <v>24</v>
      </c>
      <c r="AA119" s="9" t="s">
        <v>1523</v>
      </c>
      <c r="AE119" s="6"/>
      <c r="AF119" s="6"/>
      <c r="AI119" s="5" t="s">
        <v>1499</v>
      </c>
    </row>
    <row r="120" spans="1:35" x14ac:dyDescent="0.25">
      <c r="A120" s="5" t="s">
        <v>438</v>
      </c>
      <c r="B120" s="20">
        <v>54880</v>
      </c>
      <c r="C120" s="2">
        <v>181</v>
      </c>
      <c r="D120" s="15">
        <f t="shared" si="8"/>
        <v>303.20441988950279</v>
      </c>
      <c r="E120" s="5" t="s">
        <v>104</v>
      </c>
      <c r="F120" s="5" t="s">
        <v>591</v>
      </c>
      <c r="G120" s="5" t="s">
        <v>1383</v>
      </c>
      <c r="H120" s="5" t="s">
        <v>1383</v>
      </c>
      <c r="I120" s="20">
        <v>187</v>
      </c>
      <c r="J120" s="20">
        <v>209</v>
      </c>
      <c r="K120" s="2">
        <f t="shared" si="5"/>
        <v>3808.3090379008745</v>
      </c>
      <c r="L120" s="2">
        <f t="shared" si="6"/>
        <v>3407.4344023323615</v>
      </c>
      <c r="M120" s="5"/>
      <c r="N120" s="5"/>
      <c r="O120" s="8"/>
      <c r="P120" s="5" t="s">
        <v>1567</v>
      </c>
      <c r="Q120" s="5"/>
      <c r="R120" s="9"/>
      <c r="S120" s="4"/>
      <c r="T120" s="9"/>
      <c r="U120" s="9">
        <v>1</v>
      </c>
      <c r="V120" s="9">
        <f>VLOOKUP(Tabela1[[#This Row],[País/território]],Filiações!$A$3:$D$261,2,0)</f>
        <v>0</v>
      </c>
      <c r="W120" s="13">
        <f>VLOOKUP(Tabela1[[#This Row],[País/território]],Filiações!$A$3:$D$261,3,0)</f>
        <v>0</v>
      </c>
      <c r="Z120" s="4" t="s">
        <v>24</v>
      </c>
      <c r="AA120" s="9" t="s">
        <v>1523</v>
      </c>
      <c r="AE120" s="6"/>
      <c r="AF120" s="6"/>
      <c r="AI120" s="5" t="s">
        <v>1384</v>
      </c>
    </row>
    <row r="121" spans="1:35" x14ac:dyDescent="0.25">
      <c r="A121" s="11" t="s">
        <v>1488</v>
      </c>
      <c r="B121" s="20"/>
      <c r="C121" s="2">
        <v>7</v>
      </c>
      <c r="D121" s="15">
        <f t="shared" si="8"/>
        <v>0</v>
      </c>
      <c r="E121" s="11" t="s">
        <v>16</v>
      </c>
      <c r="F121" s="11" t="s">
        <v>256</v>
      </c>
      <c r="G121" s="5"/>
      <c r="H121" s="5"/>
      <c r="I121" s="20"/>
      <c r="J121" s="20"/>
      <c r="K121" s="2" t="str">
        <f t="shared" si="5"/>
        <v/>
      </c>
      <c r="L121" s="2" t="str">
        <f t="shared" si="6"/>
        <v/>
      </c>
      <c r="M121" s="5"/>
      <c r="N121" s="5"/>
      <c r="O121" s="8"/>
      <c r="P121" s="5" t="s">
        <v>1607</v>
      </c>
      <c r="Q121" s="5"/>
      <c r="R121" s="9"/>
      <c r="S121" s="4"/>
      <c r="T121" s="9"/>
      <c r="U121" s="9">
        <v>0</v>
      </c>
      <c r="V121" s="9">
        <f>VLOOKUP(Tabela1[[#This Row],[País/território]],Filiações!$A$3:$D$261,2,0)</f>
        <v>0</v>
      </c>
      <c r="W121" s="13">
        <f>VLOOKUP(Tabela1[[#This Row],[País/território]],Filiações!$A$3:$D$261,3,0)</f>
        <v>0</v>
      </c>
      <c r="X121" s="14" t="s">
        <v>255</v>
      </c>
      <c r="Y121" s="14" t="s">
        <v>1489</v>
      </c>
      <c r="Z121" s="4" t="s">
        <v>24</v>
      </c>
      <c r="AA121" s="9" t="s">
        <v>1523</v>
      </c>
      <c r="AE121" s="6"/>
      <c r="AF121" s="6"/>
      <c r="AI121" s="5" t="s">
        <v>1487</v>
      </c>
    </row>
    <row r="122" spans="1:35" x14ac:dyDescent="0.25">
      <c r="A122" s="11" t="s">
        <v>1503</v>
      </c>
      <c r="B122" s="20">
        <v>57</v>
      </c>
      <c r="C122" s="2">
        <v>47</v>
      </c>
      <c r="D122" s="15">
        <f t="shared" si="8"/>
        <v>1.2127659574468086</v>
      </c>
      <c r="E122" s="11" t="s">
        <v>104</v>
      </c>
      <c r="F122" s="11" t="s">
        <v>1389</v>
      </c>
      <c r="G122" s="5"/>
      <c r="H122" s="5"/>
      <c r="I122" s="20"/>
      <c r="J122" s="20"/>
      <c r="K122" s="2">
        <f t="shared" si="5"/>
        <v>0</v>
      </c>
      <c r="L122" s="2">
        <f t="shared" si="6"/>
        <v>0</v>
      </c>
      <c r="M122" s="5"/>
      <c r="N122" s="5"/>
      <c r="O122" s="8"/>
      <c r="P122" s="5" t="s">
        <v>1608</v>
      </c>
      <c r="Q122" s="5"/>
      <c r="R122" s="9"/>
      <c r="S122" s="4"/>
      <c r="T122" s="9"/>
      <c r="U122" s="9">
        <v>0</v>
      </c>
      <c r="V122" s="9">
        <f>VLOOKUP(Tabela1[[#This Row],[País/território]],Filiações!$A$3:$D$261,2,0)</f>
        <v>0</v>
      </c>
      <c r="W122" s="13">
        <f>VLOOKUP(Tabela1[[#This Row],[País/território]],Filiações!$A$3:$D$261,3,0)</f>
        <v>0</v>
      </c>
      <c r="X122" s="14" t="s">
        <v>326</v>
      </c>
      <c r="Y122" s="14" t="s">
        <v>1317</v>
      </c>
      <c r="Z122" s="4" t="s">
        <v>24</v>
      </c>
      <c r="AA122" s="9" t="s">
        <v>1523</v>
      </c>
      <c r="AE122" s="6"/>
      <c r="AF122" s="6"/>
      <c r="AI122" s="5" t="s">
        <v>1504</v>
      </c>
    </row>
    <row r="123" spans="1:35" x14ac:dyDescent="0.25">
      <c r="A123" s="5" t="s">
        <v>439</v>
      </c>
      <c r="B123" s="20">
        <v>642000</v>
      </c>
      <c r="C123" s="2">
        <v>28450</v>
      </c>
      <c r="D123" s="15">
        <f t="shared" si="8"/>
        <v>22.56590509666081</v>
      </c>
      <c r="E123" s="5" t="s">
        <v>104</v>
      </c>
      <c r="F123" s="5" t="s">
        <v>1380</v>
      </c>
      <c r="G123" s="5" t="s">
        <v>1385</v>
      </c>
      <c r="H123" s="5" t="s">
        <v>1385</v>
      </c>
      <c r="I123" s="20">
        <v>1264</v>
      </c>
      <c r="J123" s="20">
        <v>1103</v>
      </c>
      <c r="K123" s="2">
        <f t="shared" si="5"/>
        <v>1718.0685358255453</v>
      </c>
      <c r="L123" s="2">
        <f t="shared" si="6"/>
        <v>1968.8473520249222</v>
      </c>
      <c r="M123" s="5"/>
      <c r="N123" s="5">
        <v>0.50600000000000001</v>
      </c>
      <c r="O123" s="8"/>
      <c r="P123" s="5" t="s">
        <v>1580</v>
      </c>
      <c r="Q123" s="5"/>
      <c r="R123" s="9"/>
      <c r="S123" s="4"/>
      <c r="T123" s="9"/>
      <c r="U123" s="9">
        <v>1</v>
      </c>
      <c r="V123" s="9">
        <f>VLOOKUP(Tabela1[[#This Row],[País/território]],Filiações!$A$3:$D$261,2,0)</f>
        <v>1</v>
      </c>
      <c r="W123" s="13">
        <f>VLOOKUP(Tabela1[[#This Row],[País/território]],Filiações!$A$3:$D$261,3,0)</f>
        <v>1</v>
      </c>
      <c r="Z123" s="4" t="s">
        <v>24</v>
      </c>
      <c r="AA123" s="9" t="s">
        <v>1523</v>
      </c>
      <c r="AE123" s="6"/>
      <c r="AF123" s="6"/>
      <c r="AG123" s="9">
        <v>1</v>
      </c>
      <c r="AI123" s="5" t="s">
        <v>1386</v>
      </c>
    </row>
    <row r="124" spans="1:35" x14ac:dyDescent="0.25">
      <c r="A124" s="11" t="s">
        <v>440</v>
      </c>
      <c r="B124" s="20"/>
      <c r="C124" s="2">
        <v>4</v>
      </c>
      <c r="D124" s="15">
        <f t="shared" si="8"/>
        <v>0</v>
      </c>
      <c r="E124" s="11" t="s">
        <v>16</v>
      </c>
      <c r="F124" s="11" t="s">
        <v>207</v>
      </c>
      <c r="G124" s="5"/>
      <c r="H124" s="5"/>
      <c r="I124" s="20"/>
      <c r="J124" s="20"/>
      <c r="K124" s="2" t="str">
        <f t="shared" si="5"/>
        <v/>
      </c>
      <c r="L124" s="2" t="str">
        <f t="shared" si="6"/>
        <v/>
      </c>
      <c r="M124" s="5"/>
      <c r="N124" s="5"/>
      <c r="O124" s="8"/>
      <c r="P124" s="5" t="s">
        <v>1609</v>
      </c>
      <c r="Q124" s="5"/>
      <c r="R124" s="9"/>
      <c r="S124" s="9"/>
      <c r="T124" s="9"/>
      <c r="U124" s="9">
        <v>0</v>
      </c>
      <c r="V124" s="9">
        <f>VLOOKUP(Tabela1[[#This Row],[País/território]],Filiações!$A$3:$D$261,2,0)</f>
        <v>0</v>
      </c>
      <c r="W124" s="13">
        <f>VLOOKUP(Tabela1[[#This Row],[País/território]],Filiações!$A$3:$D$261,3,0)</f>
        <v>0</v>
      </c>
      <c r="X124" s="14" t="s">
        <v>255</v>
      </c>
      <c r="Y124" s="14" t="s">
        <v>1489</v>
      </c>
      <c r="Z124" s="4" t="s">
        <v>24</v>
      </c>
      <c r="AA124" s="9" t="s">
        <v>1523</v>
      </c>
      <c r="AE124" s="6"/>
      <c r="AF124" s="6"/>
      <c r="AI124" s="5" t="s">
        <v>1500</v>
      </c>
    </row>
    <row r="125" spans="1:35" x14ac:dyDescent="0.25">
      <c r="A125" s="5" t="s">
        <v>441</v>
      </c>
      <c r="B125" s="20">
        <v>31458</v>
      </c>
      <c r="C125" s="2">
        <v>616</v>
      </c>
      <c r="D125" s="15">
        <f t="shared" si="8"/>
        <v>51.06818181818182</v>
      </c>
      <c r="E125" s="11" t="s">
        <v>86</v>
      </c>
      <c r="F125" s="11" t="s">
        <v>1410</v>
      </c>
      <c r="G125" s="11" t="s">
        <v>1543</v>
      </c>
      <c r="H125" s="11" t="s">
        <v>1543</v>
      </c>
      <c r="I125" s="20"/>
      <c r="J125" s="20">
        <v>797</v>
      </c>
      <c r="K125" s="2">
        <f t="shared" si="5"/>
        <v>25335.367791976605</v>
      </c>
      <c r="L125" s="2">
        <f t="shared" si="6"/>
        <v>0</v>
      </c>
      <c r="M125" s="5"/>
      <c r="N125" s="5"/>
      <c r="O125" s="8"/>
      <c r="P125" s="5" t="s">
        <v>1583</v>
      </c>
      <c r="Q125" s="5"/>
      <c r="R125" s="9"/>
      <c r="S125" s="4"/>
      <c r="T125" s="9"/>
      <c r="U125" s="9">
        <v>0</v>
      </c>
      <c r="V125" s="9">
        <f>VLOOKUP(Tabela1[[#This Row],[País/território]],Filiações!$A$3:$D$261,2,0)</f>
        <v>0</v>
      </c>
      <c r="W125" s="13">
        <f>VLOOKUP(Tabela1[[#This Row],[País/território]],Filiações!$A$3:$D$261,3,0)</f>
        <v>1</v>
      </c>
      <c r="X125" s="14" t="s">
        <v>326</v>
      </c>
      <c r="Y125" s="14" t="s">
        <v>1317</v>
      </c>
      <c r="Z125" s="4" t="s">
        <v>24</v>
      </c>
      <c r="AA125" s="9" t="s">
        <v>1523</v>
      </c>
      <c r="AE125" s="6"/>
      <c r="AF125" s="6"/>
      <c r="AI125" s="5" t="s">
        <v>1500</v>
      </c>
    </row>
    <row r="126" spans="1:35" x14ac:dyDescent="0.25">
      <c r="A126" s="11" t="s">
        <v>442</v>
      </c>
      <c r="B126" s="20">
        <v>1060</v>
      </c>
      <c r="C126" s="2">
        <v>346</v>
      </c>
      <c r="D126" s="15">
        <f t="shared" si="8"/>
        <v>3.0635838150289016</v>
      </c>
      <c r="E126" s="1" t="s">
        <v>86</v>
      </c>
      <c r="F126" s="5" t="s">
        <v>1410</v>
      </c>
      <c r="G126" s="5" t="s">
        <v>1540</v>
      </c>
      <c r="H126" s="5" t="s">
        <v>1540</v>
      </c>
      <c r="I126" s="20"/>
      <c r="J126" s="20"/>
      <c r="K126" s="2">
        <f t="shared" si="5"/>
        <v>0</v>
      </c>
      <c r="L126" s="2">
        <f t="shared" si="6"/>
        <v>0</v>
      </c>
      <c r="M126" s="5"/>
      <c r="N126" s="5"/>
      <c r="O126" s="8"/>
      <c r="P126" s="5" t="s">
        <v>1610</v>
      </c>
      <c r="Q126" s="5"/>
      <c r="R126" s="9"/>
      <c r="S126" s="4"/>
      <c r="T126" s="9"/>
      <c r="U126" s="9">
        <v>0</v>
      </c>
      <c r="V126" s="9">
        <f>VLOOKUP(Tabela1[[#This Row],[País/território]],Filiações!$A$3:$D$261,2,0)</f>
        <v>1</v>
      </c>
      <c r="W126" s="13">
        <f>VLOOKUP(Tabela1[[#This Row],[País/território]],Filiações!$A$3:$D$261,3,0)</f>
        <v>1</v>
      </c>
      <c r="X126" s="6" t="s">
        <v>348</v>
      </c>
      <c r="Y126" s="6" t="s">
        <v>1411</v>
      </c>
      <c r="Z126" s="4" t="s">
        <v>24</v>
      </c>
      <c r="AA126" s="9" t="s">
        <v>1523</v>
      </c>
      <c r="AD126" s="9">
        <v>1</v>
      </c>
      <c r="AE126" s="6"/>
      <c r="AF126" s="6"/>
      <c r="AH126" s="9">
        <v>3</v>
      </c>
      <c r="AI126" s="5" t="s">
        <v>1437</v>
      </c>
    </row>
    <row r="127" spans="1:35" x14ac:dyDescent="0.25">
      <c r="A127" s="5" t="s">
        <v>443</v>
      </c>
      <c r="B127" s="20">
        <v>28514</v>
      </c>
      <c r="C127" s="2">
        <v>153</v>
      </c>
      <c r="D127" s="15">
        <f t="shared" si="8"/>
        <v>186.36601307189542</v>
      </c>
      <c r="E127" s="1" t="s">
        <v>86</v>
      </c>
      <c r="F127" s="1" t="s">
        <v>1410</v>
      </c>
      <c r="G127" s="5" t="s">
        <v>1541</v>
      </c>
      <c r="H127" s="5" t="s">
        <v>1542</v>
      </c>
      <c r="I127" s="20"/>
      <c r="J127" s="20">
        <v>902</v>
      </c>
      <c r="K127" s="2">
        <f t="shared" si="5"/>
        <v>31633.583502840709</v>
      </c>
      <c r="L127" s="2">
        <f t="shared" si="6"/>
        <v>0</v>
      </c>
      <c r="M127" s="5"/>
      <c r="N127" s="5"/>
      <c r="O127" s="8"/>
      <c r="P127" s="5" t="s">
        <v>1554</v>
      </c>
      <c r="Q127" s="5"/>
      <c r="R127" s="9"/>
      <c r="S127" s="4"/>
      <c r="T127" s="9"/>
      <c r="U127" s="9">
        <v>0</v>
      </c>
      <c r="V127" s="9">
        <f>VLOOKUP(Tabela1[[#This Row],[País/território]],Filiações!$A$3:$D$261,2,0)</f>
        <v>1</v>
      </c>
      <c r="W127" s="13">
        <f>VLOOKUP(Tabela1[[#This Row],[País/território]],Filiações!$A$3:$D$261,3,0)</f>
        <v>1</v>
      </c>
      <c r="X127" s="6" t="s">
        <v>326</v>
      </c>
      <c r="Y127" s="6" t="s">
        <v>1317</v>
      </c>
      <c r="Z127" s="4" t="s">
        <v>24</v>
      </c>
      <c r="AA127" s="9" t="s">
        <v>1523</v>
      </c>
      <c r="AE127" s="6"/>
      <c r="AF127" s="6"/>
      <c r="AH127" s="9">
        <v>2</v>
      </c>
      <c r="AI127" s="5" t="s">
        <v>1436</v>
      </c>
    </row>
    <row r="128" spans="1:35" x14ac:dyDescent="0.25">
      <c r="A128" s="5" t="s">
        <v>460</v>
      </c>
      <c r="B128" s="20">
        <v>1313250000</v>
      </c>
      <c r="C128" s="2">
        <v>3287590</v>
      </c>
      <c r="D128" s="15">
        <f t="shared" si="8"/>
        <v>399.45674491040552</v>
      </c>
      <c r="E128" s="5" t="s">
        <v>16</v>
      </c>
      <c r="F128" s="5" t="s">
        <v>17</v>
      </c>
      <c r="G128" s="5" t="s">
        <v>461</v>
      </c>
      <c r="H128" s="5" t="s">
        <v>462</v>
      </c>
      <c r="I128" s="20">
        <v>9585371</v>
      </c>
      <c r="J128" s="20">
        <v>2116239</v>
      </c>
      <c r="K128" s="2">
        <f t="shared" si="5"/>
        <v>1611.4517418617932</v>
      </c>
      <c r="L128" s="2">
        <f t="shared" si="6"/>
        <v>7298.968970112317</v>
      </c>
      <c r="M128" s="5">
        <v>35.1</v>
      </c>
      <c r="N128" s="5">
        <v>0.60899999999999999</v>
      </c>
      <c r="O128" s="8" t="s">
        <v>463</v>
      </c>
      <c r="P128" s="5" t="s">
        <v>465</v>
      </c>
      <c r="Q128" s="5" t="s">
        <v>464</v>
      </c>
      <c r="R128" s="9" t="s">
        <v>466</v>
      </c>
      <c r="S128" s="9">
        <v>91</v>
      </c>
      <c r="T128" s="9" t="s">
        <v>467</v>
      </c>
      <c r="U128" s="9">
        <v>1</v>
      </c>
      <c r="V128" s="9">
        <f>VLOOKUP(Tabela1[[#This Row],[País/território]],Filiações!$A$3:$D$261,2,0)</f>
        <v>1</v>
      </c>
      <c r="W128" s="13">
        <f>VLOOKUP(Tabela1[[#This Row],[País/território]],Filiações!$A$3:$D$261,3,0)</f>
        <v>1</v>
      </c>
      <c r="Z128" s="4"/>
      <c r="AD128" s="9">
        <v>20</v>
      </c>
      <c r="AE128" s="6"/>
      <c r="AF128" s="6"/>
      <c r="AG128" s="9">
        <v>27</v>
      </c>
      <c r="AH128" s="9">
        <v>11</v>
      </c>
      <c r="AI128" s="5" t="s">
        <v>468</v>
      </c>
    </row>
    <row r="129" spans="1:35" x14ac:dyDescent="0.25">
      <c r="A129" s="5" t="s">
        <v>469</v>
      </c>
      <c r="B129" s="20">
        <v>260581000</v>
      </c>
      <c r="C129" s="2">
        <v>1904569</v>
      </c>
      <c r="D129" s="15">
        <f t="shared" si="8"/>
        <v>136.81888133220693</v>
      </c>
      <c r="E129" s="5" t="s">
        <v>16</v>
      </c>
      <c r="F129" s="5" t="s">
        <v>207</v>
      </c>
      <c r="G129" s="5" t="s">
        <v>470</v>
      </c>
      <c r="H129" s="5" t="s">
        <v>470</v>
      </c>
      <c r="I129" s="20">
        <v>3256730</v>
      </c>
      <c r="J129" s="20">
        <v>861933</v>
      </c>
      <c r="K129" s="2">
        <f t="shared" si="5"/>
        <v>3307.7354066489884</v>
      </c>
      <c r="L129" s="2">
        <f t="shared" si="6"/>
        <v>12497.956489536842</v>
      </c>
      <c r="M129" s="5">
        <v>35.6</v>
      </c>
      <c r="N129" s="5">
        <v>0.68400000000000005</v>
      </c>
      <c r="O129" s="8" t="s">
        <v>471</v>
      </c>
      <c r="P129" s="5" t="s">
        <v>472</v>
      </c>
      <c r="Q129" s="5" t="s">
        <v>472</v>
      </c>
      <c r="R129" s="9" t="s">
        <v>473</v>
      </c>
      <c r="S129" s="9">
        <v>62</v>
      </c>
      <c r="T129" s="9" t="s">
        <v>474</v>
      </c>
      <c r="U129" s="9">
        <v>1</v>
      </c>
      <c r="V129" s="9">
        <f>VLOOKUP(Tabela1[[#This Row],[País/território]],Filiações!$A$3:$D$261,2,0)</f>
        <v>1</v>
      </c>
      <c r="W129" s="13">
        <f>VLOOKUP(Tabela1[[#This Row],[País/território]],Filiações!$A$3:$D$261,3,0)</f>
        <v>1</v>
      </c>
      <c r="Z129" s="4"/>
      <c r="AA129" s="9" t="s">
        <v>1523</v>
      </c>
      <c r="AB129" s="9" t="s">
        <v>1523</v>
      </c>
      <c r="AC129" s="9">
        <v>9</v>
      </c>
      <c r="AD129" s="9">
        <v>25</v>
      </c>
      <c r="AE129" s="6"/>
      <c r="AF129" s="6"/>
      <c r="AG129" s="9">
        <v>7</v>
      </c>
      <c r="AH129" s="9">
        <v>6</v>
      </c>
      <c r="AI129" s="5" t="s">
        <v>475</v>
      </c>
    </row>
    <row r="130" spans="1:35" x14ac:dyDescent="0.25">
      <c r="A130" s="5" t="s">
        <v>476</v>
      </c>
      <c r="B130" s="20">
        <v>54786000</v>
      </c>
      <c r="C130" s="2">
        <v>130395</v>
      </c>
      <c r="D130" s="15">
        <f t="shared" si="8"/>
        <v>420.15414701483951</v>
      </c>
      <c r="E130" s="5" t="s">
        <v>37</v>
      </c>
      <c r="F130" s="5" t="s">
        <v>293</v>
      </c>
      <c r="G130" s="5" t="s">
        <v>477</v>
      </c>
      <c r="H130" s="5" t="s">
        <v>477</v>
      </c>
      <c r="I130" s="20"/>
      <c r="J130" s="20">
        <v>2340000</v>
      </c>
      <c r="K130" s="2">
        <f t="shared" ref="K130:K193" si="9">IF(B130=0,"",J130*1000000/B130)</f>
        <v>42711.641660278176</v>
      </c>
      <c r="L130" s="2">
        <f t="shared" ref="L130:L193" si="10">IF(B130=0,"",I130*1000000/B130)</f>
        <v>0</v>
      </c>
      <c r="M130" s="5"/>
      <c r="N130" s="5"/>
      <c r="O130" s="8" t="s">
        <v>324</v>
      </c>
      <c r="P130" s="5" t="s">
        <v>478</v>
      </c>
      <c r="Q130" s="5" t="s">
        <v>478</v>
      </c>
      <c r="R130" s="9"/>
      <c r="S130" s="4"/>
      <c r="T130" s="9"/>
      <c r="U130" s="9">
        <v>0</v>
      </c>
      <c r="V130" s="9">
        <f>VLOOKUP(Tabela1[[#This Row],[País/território]],Filiações!$A$3:$D$261,2,0)</f>
        <v>0</v>
      </c>
      <c r="W130" s="13">
        <f>VLOOKUP(Tabela1[[#This Row],[País/território]],Filiações!$A$3:$D$261,3,0)</f>
        <v>1</v>
      </c>
      <c r="X130" s="6" t="s">
        <v>326</v>
      </c>
      <c r="Y130" s="14" t="s">
        <v>1319</v>
      </c>
      <c r="Z130" s="4"/>
      <c r="AA130" s="9" t="s">
        <v>1523</v>
      </c>
      <c r="AF130" s="6"/>
      <c r="AH130" s="9">
        <v>21</v>
      </c>
      <c r="AI130" s="5" t="s">
        <v>1377</v>
      </c>
    </row>
    <row r="131" spans="1:35" x14ac:dyDescent="0.25">
      <c r="A131" s="5" t="s">
        <v>479</v>
      </c>
      <c r="B131" s="16">
        <v>79980900</v>
      </c>
      <c r="C131" s="7">
        <v>1648195</v>
      </c>
      <c r="D131" s="15">
        <f t="shared" si="8"/>
        <v>48.526357621519296</v>
      </c>
      <c r="E131" s="5" t="s">
        <v>16</v>
      </c>
      <c r="F131" s="5" t="s">
        <v>69</v>
      </c>
      <c r="G131" s="6" t="s">
        <v>480</v>
      </c>
      <c r="H131" s="6" t="s">
        <v>480</v>
      </c>
      <c r="I131" s="16">
        <v>1551110</v>
      </c>
      <c r="J131" s="16">
        <v>425326</v>
      </c>
      <c r="K131" s="2">
        <f t="shared" si="9"/>
        <v>5317.8446354067037</v>
      </c>
      <c r="L131" s="2">
        <f t="shared" si="10"/>
        <v>19393.505199366347</v>
      </c>
      <c r="M131" s="6">
        <v>37.4</v>
      </c>
      <c r="N131" s="6">
        <v>0.76600000000000001</v>
      </c>
      <c r="O131" s="8" t="s">
        <v>233</v>
      </c>
      <c r="P131" s="6" t="s">
        <v>481</v>
      </c>
      <c r="Q131" s="6" t="s">
        <v>481</v>
      </c>
      <c r="R131" s="9" t="s">
        <v>482</v>
      </c>
      <c r="S131" s="4">
        <v>98</v>
      </c>
      <c r="T131" s="9" t="s">
        <v>483</v>
      </c>
      <c r="U131" s="9">
        <v>1</v>
      </c>
      <c r="V131" s="9">
        <f>VLOOKUP(Tabela1[[#This Row],[País/território]],Filiações!$A$3:$D$261,2,0)</f>
        <v>1</v>
      </c>
      <c r="W131" s="13">
        <f>VLOOKUP(Tabela1[[#This Row],[País/território]],Filiações!$A$3:$D$261,3,0)</f>
        <v>1</v>
      </c>
      <c r="Z131" s="4"/>
      <c r="AC131" s="9">
        <v>1</v>
      </c>
      <c r="AD131" s="9">
        <v>48</v>
      </c>
      <c r="AE131" s="6"/>
      <c r="AF131" s="6"/>
      <c r="AG131" s="9">
        <v>9</v>
      </c>
      <c r="AH131" s="9">
        <v>2</v>
      </c>
      <c r="AI131" s="10" t="s">
        <v>484</v>
      </c>
    </row>
    <row r="132" spans="1:35" x14ac:dyDescent="0.25">
      <c r="A132" s="5" t="s">
        <v>485</v>
      </c>
      <c r="B132" s="16">
        <v>37883543</v>
      </c>
      <c r="C132" s="7">
        <v>437072</v>
      </c>
      <c r="D132" s="15">
        <f t="shared" si="8"/>
        <v>86.67574907566717</v>
      </c>
      <c r="E132" s="5" t="s">
        <v>16</v>
      </c>
      <c r="F132" s="5" t="s">
        <v>69</v>
      </c>
      <c r="G132" s="5" t="s">
        <v>486</v>
      </c>
      <c r="H132" s="6" t="s">
        <v>486</v>
      </c>
      <c r="I132" s="16">
        <v>612329</v>
      </c>
      <c r="J132" s="16">
        <v>225422</v>
      </c>
      <c r="K132" s="2">
        <f t="shared" si="9"/>
        <v>5950.393816122214</v>
      </c>
      <c r="L132" s="2">
        <f t="shared" si="10"/>
        <v>16163.456517253415</v>
      </c>
      <c r="M132" s="6">
        <v>29.5</v>
      </c>
      <c r="N132" s="6">
        <v>0.65400000000000003</v>
      </c>
      <c r="O132" s="8" t="s">
        <v>487</v>
      </c>
      <c r="P132" s="6" t="s">
        <v>488</v>
      </c>
      <c r="Q132" s="6" t="s">
        <v>488</v>
      </c>
      <c r="R132" s="9" t="s">
        <v>489</v>
      </c>
      <c r="S132" s="4">
        <v>964</v>
      </c>
      <c r="T132" s="9" t="s">
        <v>490</v>
      </c>
      <c r="U132" s="9">
        <v>1</v>
      </c>
      <c r="V132" s="9">
        <f>VLOOKUP(Tabela1[[#This Row],[País/território]],Filiações!$A$3:$D$261,2,0)</f>
        <v>1</v>
      </c>
      <c r="W132" s="13">
        <f>VLOOKUP(Tabela1[[#This Row],[País/território]],Filiações!$A$3:$D$261,3,0)</f>
        <v>1</v>
      </c>
      <c r="Z132" s="4"/>
      <c r="AD132" s="9">
        <v>1</v>
      </c>
      <c r="AE132" s="6"/>
      <c r="AF132" s="6"/>
      <c r="AG132" s="9">
        <v>3</v>
      </c>
      <c r="AI132" s="10" t="s">
        <v>491</v>
      </c>
    </row>
    <row r="133" spans="1:35" x14ac:dyDescent="0.25">
      <c r="A133" s="5" t="s">
        <v>492</v>
      </c>
      <c r="B133" s="20">
        <v>4757976</v>
      </c>
      <c r="C133" s="2">
        <v>70273</v>
      </c>
      <c r="D133" s="15">
        <f t="shared" si="8"/>
        <v>67.707028303900501</v>
      </c>
      <c r="E133" s="1" t="s">
        <v>37</v>
      </c>
      <c r="F133" s="1" t="s">
        <v>293</v>
      </c>
      <c r="G133" s="5" t="s">
        <v>493</v>
      </c>
      <c r="H133" s="5" t="s">
        <v>493</v>
      </c>
      <c r="I133" s="20">
        <v>341883</v>
      </c>
      <c r="J133" s="20">
        <v>250814</v>
      </c>
      <c r="K133" s="2">
        <f t="shared" si="9"/>
        <v>52714.431514576783</v>
      </c>
      <c r="L133" s="2">
        <f t="shared" si="10"/>
        <v>71854.713012423774</v>
      </c>
      <c r="M133" s="5">
        <v>32.5</v>
      </c>
      <c r="N133" s="5">
        <v>0.91600000000000004</v>
      </c>
      <c r="O133" s="8" t="s">
        <v>39</v>
      </c>
      <c r="P133" s="5" t="s">
        <v>495</v>
      </c>
      <c r="Q133" s="5" t="s">
        <v>494</v>
      </c>
      <c r="R133" s="9" t="s">
        <v>496</v>
      </c>
      <c r="S133" s="4">
        <v>353</v>
      </c>
      <c r="T133" s="9" t="s">
        <v>497</v>
      </c>
      <c r="U133" s="9">
        <v>1</v>
      </c>
      <c r="V133" s="9">
        <f>VLOOKUP(Tabela1[[#This Row],[País/território]],Filiações!$A$3:$D$261,2,0)</f>
        <v>1</v>
      </c>
      <c r="W133" s="13">
        <f>VLOOKUP(Tabela1[[#This Row],[País/território]],Filiações!$A$3:$D$261,3,0)</f>
        <v>1</v>
      </c>
      <c r="Z133" s="4"/>
      <c r="AA133" s="9" t="s">
        <v>1523</v>
      </c>
      <c r="AC133" s="9">
        <v>7</v>
      </c>
      <c r="AD133" s="9">
        <v>23</v>
      </c>
      <c r="AE133" s="9" t="s">
        <v>1523</v>
      </c>
      <c r="AF133" s="9" t="s">
        <v>1523</v>
      </c>
      <c r="AG133" s="9">
        <v>2</v>
      </c>
      <c r="AH133" s="9">
        <v>13</v>
      </c>
      <c r="AI133" s="5" t="s">
        <v>498</v>
      </c>
    </row>
    <row r="134" spans="1:35" x14ac:dyDescent="0.25">
      <c r="A134" s="5" t="s">
        <v>499</v>
      </c>
      <c r="B134" s="20">
        <v>1868700</v>
      </c>
      <c r="C134" s="2">
        <v>13843</v>
      </c>
      <c r="D134" s="15">
        <f t="shared" si="8"/>
        <v>134.99241493895832</v>
      </c>
      <c r="E134" s="5" t="s">
        <v>37</v>
      </c>
      <c r="F134" s="5" t="s">
        <v>293</v>
      </c>
      <c r="G134" s="5" t="s">
        <v>500</v>
      </c>
      <c r="H134" s="5"/>
      <c r="I134" s="20"/>
      <c r="J134" s="20"/>
      <c r="K134" s="2">
        <f t="shared" si="9"/>
        <v>0</v>
      </c>
      <c r="L134" s="2">
        <f t="shared" si="10"/>
        <v>0</v>
      </c>
      <c r="M134" s="5"/>
      <c r="N134" s="5"/>
      <c r="O134" s="8" t="s">
        <v>324</v>
      </c>
      <c r="P134" s="5" t="s">
        <v>501</v>
      </c>
      <c r="Q134" s="5" t="s">
        <v>501</v>
      </c>
      <c r="R134" s="9"/>
      <c r="S134" s="4"/>
      <c r="T134" s="9"/>
      <c r="U134" s="9">
        <v>0</v>
      </c>
      <c r="V134" s="9">
        <f>VLOOKUP(Tabela1[[#This Row],[País/território]],Filiações!$A$3:$D$261,2,0)</f>
        <v>0</v>
      </c>
      <c r="W134" s="13">
        <f>VLOOKUP(Tabela1[[#This Row],[País/território]],Filiações!$A$3:$D$261,3,0)</f>
        <v>1</v>
      </c>
      <c r="X134" s="6" t="s">
        <v>326</v>
      </c>
      <c r="Y134" s="14" t="s">
        <v>1319</v>
      </c>
      <c r="Z134" s="4"/>
      <c r="AA134" s="9" t="s">
        <v>1523</v>
      </c>
      <c r="AF134" s="6"/>
      <c r="AH134" s="9">
        <v>1</v>
      </c>
      <c r="AI134" s="5" t="s">
        <v>1378</v>
      </c>
    </row>
    <row r="135" spans="1:35" x14ac:dyDescent="0.25">
      <c r="A135" s="5" t="s">
        <v>503</v>
      </c>
      <c r="B135" s="20">
        <v>338450</v>
      </c>
      <c r="C135" s="2">
        <v>103000</v>
      </c>
      <c r="D135" s="15">
        <f t="shared" si="8"/>
        <v>3.2859223300970872</v>
      </c>
      <c r="E135" s="5" t="s">
        <v>37</v>
      </c>
      <c r="F135" s="5" t="s">
        <v>293</v>
      </c>
      <c r="G135" s="5" t="s">
        <v>504</v>
      </c>
      <c r="H135" s="5" t="s">
        <v>504</v>
      </c>
      <c r="I135" s="20">
        <v>17114</v>
      </c>
      <c r="J135" s="20">
        <v>17036</v>
      </c>
      <c r="K135" s="2">
        <f t="shared" si="9"/>
        <v>50335.352341557096</v>
      </c>
      <c r="L135" s="2">
        <f t="shared" si="10"/>
        <v>50565.814743684445</v>
      </c>
      <c r="M135" s="5">
        <v>26.9</v>
      </c>
      <c r="N135" s="5">
        <v>0.89900000000000002</v>
      </c>
      <c r="O135" s="8" t="s">
        <v>505</v>
      </c>
      <c r="P135" s="5" t="s">
        <v>507</v>
      </c>
      <c r="Q135" s="5" t="s">
        <v>506</v>
      </c>
      <c r="R135" s="9" t="s">
        <v>508</v>
      </c>
      <c r="S135" s="9">
        <v>354</v>
      </c>
      <c r="T135" s="9" t="s">
        <v>509</v>
      </c>
      <c r="U135" s="9">
        <v>1</v>
      </c>
      <c r="V135" s="9">
        <f>VLOOKUP(Tabela1[[#This Row],[País/território]],Filiações!$A$3:$D$261,2,0)</f>
        <v>1</v>
      </c>
      <c r="W135" s="13">
        <f>VLOOKUP(Tabela1[[#This Row],[País/território]],Filiações!$A$3:$D$261,3,0)</f>
        <v>1</v>
      </c>
      <c r="Z135" s="9"/>
      <c r="AA135" s="9" t="s">
        <v>1523</v>
      </c>
      <c r="AC135" s="9">
        <v>1</v>
      </c>
      <c r="AD135" s="9">
        <v>4</v>
      </c>
      <c r="AF135" s="6"/>
      <c r="AG135" s="9">
        <v>2</v>
      </c>
      <c r="AH135" s="9">
        <v>1</v>
      </c>
      <c r="AI135" s="5" t="s">
        <v>510</v>
      </c>
    </row>
    <row r="136" spans="1:35" x14ac:dyDescent="0.25">
      <c r="A136" s="5" t="s">
        <v>511</v>
      </c>
      <c r="B136" s="16">
        <v>8661790</v>
      </c>
      <c r="C136" s="7">
        <v>20770</v>
      </c>
      <c r="D136" s="15">
        <f t="shared" si="8"/>
        <v>417.03370245546461</v>
      </c>
      <c r="E136" s="5" t="s">
        <v>16</v>
      </c>
      <c r="F136" s="5" t="s">
        <v>69</v>
      </c>
      <c r="G136" s="5" t="s">
        <v>512</v>
      </c>
      <c r="H136" s="6" t="s">
        <v>512</v>
      </c>
      <c r="I136" s="16">
        <v>312409</v>
      </c>
      <c r="J136" s="16">
        <v>305673</v>
      </c>
      <c r="K136" s="2">
        <f t="shared" si="9"/>
        <v>35289.818848067203</v>
      </c>
      <c r="L136" s="2">
        <f t="shared" si="10"/>
        <v>36067.487205300524</v>
      </c>
      <c r="M136" s="6">
        <v>42.8</v>
      </c>
      <c r="N136" s="6">
        <v>0.89400000000000002</v>
      </c>
      <c r="O136" s="8" t="s">
        <v>513</v>
      </c>
      <c r="P136" s="6" t="s">
        <v>511</v>
      </c>
      <c r="Q136" s="6" t="s">
        <v>514</v>
      </c>
      <c r="R136" s="9" t="s">
        <v>515</v>
      </c>
      <c r="S136" s="4">
        <v>972</v>
      </c>
      <c r="T136" s="9" t="s">
        <v>516</v>
      </c>
      <c r="U136" s="9">
        <v>1</v>
      </c>
      <c r="V136" s="9">
        <f>VLOOKUP(Tabela1[[#This Row],[País/território]],Filiações!$A$3:$D$261,2,0)</f>
        <v>1</v>
      </c>
      <c r="W136" s="13">
        <f>VLOOKUP(Tabela1[[#This Row],[País/território]],Filiações!$A$3:$D$261,3,0)</f>
        <v>1</v>
      </c>
      <c r="Z136" s="4"/>
      <c r="AC136" s="9">
        <v>12</v>
      </c>
      <c r="AD136" s="9">
        <v>7</v>
      </c>
      <c r="AE136" s="6"/>
      <c r="AF136" s="6"/>
      <c r="AG136" s="9">
        <v>6</v>
      </c>
      <c r="AH136" s="9">
        <v>7</v>
      </c>
      <c r="AI136" s="10" t="s">
        <v>517</v>
      </c>
    </row>
    <row r="137" spans="1:35" x14ac:dyDescent="0.25">
      <c r="A137" s="5" t="s">
        <v>518</v>
      </c>
      <c r="B137" s="20">
        <v>60589940</v>
      </c>
      <c r="C137" s="2">
        <v>301230</v>
      </c>
      <c r="D137" s="15">
        <f t="shared" si="8"/>
        <v>201.14178534674502</v>
      </c>
      <c r="E137" s="5" t="s">
        <v>37</v>
      </c>
      <c r="F137" s="5" t="s">
        <v>43</v>
      </c>
      <c r="G137" s="5" t="s">
        <v>519</v>
      </c>
      <c r="H137" s="5" t="s">
        <v>519</v>
      </c>
      <c r="I137" s="20">
        <v>2289580</v>
      </c>
      <c r="J137" s="20">
        <v>1821580</v>
      </c>
      <c r="K137" s="2">
        <f t="shared" si="9"/>
        <v>30064.066741112467</v>
      </c>
      <c r="L137" s="2">
        <f t="shared" si="10"/>
        <v>37788.121262374581</v>
      </c>
      <c r="M137" s="5">
        <v>35.200000000000003</v>
      </c>
      <c r="N137" s="5">
        <v>0.873</v>
      </c>
      <c r="O137" s="8" t="s">
        <v>39</v>
      </c>
      <c r="P137" s="5" t="s">
        <v>521</v>
      </c>
      <c r="Q137" s="5" t="s">
        <v>520</v>
      </c>
      <c r="R137" s="9" t="s">
        <v>522</v>
      </c>
      <c r="S137" s="4">
        <v>39</v>
      </c>
      <c r="T137" s="9" t="s">
        <v>523</v>
      </c>
      <c r="U137" s="9">
        <v>1</v>
      </c>
      <c r="V137" s="9">
        <f>VLOOKUP(Tabela1[[#This Row],[País/território]],Filiações!$A$3:$D$261,2,0)</f>
        <v>1</v>
      </c>
      <c r="W137" s="13">
        <f>VLOOKUP(Tabela1[[#This Row],[País/território]],Filiações!$A$3:$D$261,3,0)</f>
        <v>1</v>
      </c>
      <c r="Z137" s="4"/>
      <c r="AC137" s="9">
        <v>20</v>
      </c>
      <c r="AD137" s="9">
        <v>550</v>
      </c>
      <c r="AE137" s="9" t="s">
        <v>1523</v>
      </c>
      <c r="AF137" s="9" t="s">
        <v>1523</v>
      </c>
      <c r="AG137" s="9">
        <v>44</v>
      </c>
      <c r="AH137" s="9">
        <v>38</v>
      </c>
      <c r="AI137" s="5" t="s">
        <v>524</v>
      </c>
    </row>
    <row r="138" spans="1:35" x14ac:dyDescent="0.25">
      <c r="A138" s="5" t="s">
        <v>525</v>
      </c>
      <c r="B138" s="20">
        <v>2723246</v>
      </c>
      <c r="C138" s="2">
        <v>10991</v>
      </c>
      <c r="D138" s="15">
        <f t="shared" si="8"/>
        <v>247.77053953234466</v>
      </c>
      <c r="E138" s="5" t="s">
        <v>86</v>
      </c>
      <c r="F138" s="5" t="s">
        <v>1410</v>
      </c>
      <c r="G138" s="5" t="s">
        <v>871</v>
      </c>
      <c r="H138" s="5" t="s">
        <v>871</v>
      </c>
      <c r="I138" s="20">
        <v>26452</v>
      </c>
      <c r="J138" s="20">
        <v>13927</v>
      </c>
      <c r="K138" s="2">
        <f t="shared" si="9"/>
        <v>5114.1174906710594</v>
      </c>
      <c r="L138" s="2">
        <f t="shared" si="10"/>
        <v>9713.4081900790461</v>
      </c>
      <c r="M138" s="5">
        <v>45.5</v>
      </c>
      <c r="N138" s="5">
        <v>0.71899999999999997</v>
      </c>
      <c r="O138" s="8" t="s">
        <v>872</v>
      </c>
      <c r="P138" s="5" t="s">
        <v>525</v>
      </c>
      <c r="Q138" s="5" t="s">
        <v>525</v>
      </c>
      <c r="R138" s="9" t="s">
        <v>873</v>
      </c>
      <c r="S138" s="4" t="s">
        <v>875</v>
      </c>
      <c r="T138" s="9" t="s">
        <v>874</v>
      </c>
      <c r="U138" s="9">
        <v>1</v>
      </c>
      <c r="V138" s="9">
        <f>VLOOKUP(Tabela1[[#This Row],[País/território]],Filiações!$A$3:$D$261,2,0)</f>
        <v>1</v>
      </c>
      <c r="W138" s="13">
        <f>VLOOKUP(Tabela1[[#This Row],[País/território]],Filiações!$A$3:$D$261,3,0)</f>
        <v>1</v>
      </c>
      <c r="Z138" s="4"/>
      <c r="AA138" s="9" t="s">
        <v>1523</v>
      </c>
      <c r="AD138" s="9">
        <v>67</v>
      </c>
      <c r="AE138" s="6"/>
      <c r="AF138" s="6"/>
      <c r="AH138" s="9">
        <v>2</v>
      </c>
      <c r="AI138" s="5" t="s">
        <v>876</v>
      </c>
    </row>
    <row r="139" spans="1:35" x14ac:dyDescent="0.25">
      <c r="A139" s="5" t="s">
        <v>526</v>
      </c>
      <c r="B139" s="20">
        <v>126830000</v>
      </c>
      <c r="C139" s="2">
        <v>377944</v>
      </c>
      <c r="D139" s="15">
        <f t="shared" si="8"/>
        <v>335.57881590923523</v>
      </c>
      <c r="E139" s="5" t="s">
        <v>16</v>
      </c>
      <c r="F139" s="5" t="s">
        <v>256</v>
      </c>
      <c r="G139" s="5" t="s">
        <v>527</v>
      </c>
      <c r="H139" s="5" t="s">
        <v>527</v>
      </c>
      <c r="I139" s="20">
        <v>5066064</v>
      </c>
      <c r="J139" s="20">
        <v>4383076</v>
      </c>
      <c r="K139" s="2">
        <f t="shared" si="9"/>
        <v>34558.669084601432</v>
      </c>
      <c r="L139" s="2">
        <f t="shared" si="10"/>
        <v>39943.735709217064</v>
      </c>
      <c r="M139" s="5">
        <v>32.1</v>
      </c>
      <c r="N139" s="5">
        <v>0.89100000000000001</v>
      </c>
      <c r="O139" s="8" t="s">
        <v>528</v>
      </c>
      <c r="P139" s="5" t="s">
        <v>530</v>
      </c>
      <c r="Q139" s="5" t="s">
        <v>529</v>
      </c>
      <c r="R139" s="9" t="s">
        <v>531</v>
      </c>
      <c r="S139" s="9">
        <v>81</v>
      </c>
      <c r="T139" s="9" t="s">
        <v>532</v>
      </c>
      <c r="U139" s="9">
        <v>1</v>
      </c>
      <c r="V139" s="9">
        <f>VLOOKUP(Tabela1[[#This Row],[País/território]],Filiações!$A$3:$D$261,2,0)</f>
        <v>1</v>
      </c>
      <c r="W139" s="13">
        <f>VLOOKUP(Tabela1[[#This Row],[País/território]],Filiações!$A$3:$D$261,3,0)</f>
        <v>1</v>
      </c>
      <c r="Z139" s="9"/>
      <c r="AA139" s="9" t="s">
        <v>1523</v>
      </c>
      <c r="AC139" s="9">
        <v>23</v>
      </c>
      <c r="AD139" s="9">
        <v>360</v>
      </c>
      <c r="AE139" s="6"/>
      <c r="AF139" s="6"/>
      <c r="AG139" s="9">
        <v>14</v>
      </c>
      <c r="AH139" s="9">
        <v>7</v>
      </c>
      <c r="AI139" s="5" t="s">
        <v>533</v>
      </c>
    </row>
    <row r="140" spans="1:35" x14ac:dyDescent="0.25">
      <c r="A140" s="5" t="s">
        <v>502</v>
      </c>
      <c r="B140" s="21">
        <v>102700</v>
      </c>
      <c r="C140" s="2">
        <v>116</v>
      </c>
      <c r="D140" s="15">
        <f t="shared" si="8"/>
        <v>885.34482758620686</v>
      </c>
      <c r="E140" s="11" t="s">
        <v>37</v>
      </c>
      <c r="F140" s="11" t="s">
        <v>293</v>
      </c>
      <c r="G140" s="11" t="s">
        <v>1453</v>
      </c>
      <c r="H140" s="5"/>
      <c r="I140" s="21"/>
      <c r="J140" s="21"/>
      <c r="K140" s="2">
        <f t="shared" si="9"/>
        <v>0</v>
      </c>
      <c r="L140" s="2">
        <f t="shared" si="10"/>
        <v>0</v>
      </c>
      <c r="M140" s="11"/>
      <c r="N140" s="11"/>
      <c r="O140" s="8"/>
      <c r="P140" s="11" t="s">
        <v>502</v>
      </c>
      <c r="Q140" s="5"/>
      <c r="R140" s="9"/>
      <c r="S140" s="9"/>
      <c r="T140" s="9"/>
      <c r="U140" s="9">
        <v>0</v>
      </c>
      <c r="V140" s="9">
        <f>VLOOKUP(Tabela1[[#This Row],[País/território]],Filiações!$A$3:$D$261,2,0)</f>
        <v>0</v>
      </c>
      <c r="W140" s="13">
        <f>VLOOKUP(Tabela1[[#This Row],[País/território]],Filiações!$A$3:$D$261,3,0)</f>
        <v>0</v>
      </c>
      <c r="X140" s="14" t="s">
        <v>326</v>
      </c>
      <c r="Y140" s="14" t="s">
        <v>1450</v>
      </c>
      <c r="Z140" s="9" t="s">
        <v>24</v>
      </c>
      <c r="AA140" s="9" t="s">
        <v>1523</v>
      </c>
      <c r="AF140" s="6"/>
      <c r="AI140" s="5" t="s">
        <v>1454</v>
      </c>
    </row>
    <row r="141" spans="1:35" x14ac:dyDescent="0.25">
      <c r="A141" s="5" t="s">
        <v>534</v>
      </c>
      <c r="B141" s="16">
        <v>9847500</v>
      </c>
      <c r="C141" s="7">
        <v>89342</v>
      </c>
      <c r="D141" s="15">
        <f t="shared" si="8"/>
        <v>110.22251572608627</v>
      </c>
      <c r="E141" s="5" t="s">
        <v>16</v>
      </c>
      <c r="F141" s="5" t="s">
        <v>69</v>
      </c>
      <c r="G141" s="6" t="s">
        <v>535</v>
      </c>
      <c r="H141" s="6" t="s">
        <v>535</v>
      </c>
      <c r="I141" s="16">
        <v>90904</v>
      </c>
      <c r="J141" s="16">
        <v>35827</v>
      </c>
      <c r="K141" s="2">
        <f t="shared" si="9"/>
        <v>3638.1822797664381</v>
      </c>
      <c r="L141" s="2">
        <f t="shared" si="10"/>
        <v>9231.175425234831</v>
      </c>
      <c r="M141" s="6">
        <v>35.4</v>
      </c>
      <c r="N141" s="6">
        <v>0.748</v>
      </c>
      <c r="O141" s="8" t="s">
        <v>536</v>
      </c>
      <c r="P141" s="6" t="s">
        <v>538</v>
      </c>
      <c r="Q141" s="6" t="s">
        <v>537</v>
      </c>
      <c r="R141" s="9" t="s">
        <v>539</v>
      </c>
      <c r="S141" s="4">
        <v>962</v>
      </c>
      <c r="T141" s="9" t="s">
        <v>540</v>
      </c>
      <c r="U141" s="9">
        <v>1</v>
      </c>
      <c r="V141" s="9">
        <f>VLOOKUP(Tabela1[[#This Row],[País/território]],Filiações!$A$3:$D$261,2,0)</f>
        <v>1</v>
      </c>
      <c r="W141" s="13">
        <f>VLOOKUP(Tabela1[[#This Row],[País/território]],Filiações!$A$3:$D$261,3,0)</f>
        <v>1</v>
      </c>
      <c r="Z141" s="4"/>
      <c r="AE141" s="6"/>
      <c r="AF141" s="6"/>
      <c r="AG141" s="9">
        <v>3</v>
      </c>
      <c r="AH141" s="9">
        <v>2</v>
      </c>
      <c r="AI141" s="10" t="s">
        <v>541</v>
      </c>
    </row>
    <row r="142" spans="1:35" x14ac:dyDescent="0.25">
      <c r="A142" s="14" t="s">
        <v>1135</v>
      </c>
      <c r="B142" s="16">
        <v>1836978</v>
      </c>
      <c r="C142" s="2">
        <v>10887</v>
      </c>
      <c r="D142" s="15">
        <f t="shared" si="8"/>
        <v>168.73133094516396</v>
      </c>
      <c r="E142" s="5" t="s">
        <v>37</v>
      </c>
      <c r="F142" s="5" t="s">
        <v>43</v>
      </c>
      <c r="G142" s="5" t="s">
        <v>1136</v>
      </c>
      <c r="H142" s="5" t="s">
        <v>1136</v>
      </c>
      <c r="I142" s="16">
        <v>19515</v>
      </c>
      <c r="J142" s="16">
        <v>7387</v>
      </c>
      <c r="K142" s="2">
        <f t="shared" si="9"/>
        <v>4021.2784257623116</v>
      </c>
      <c r="L142" s="2">
        <f t="shared" si="10"/>
        <v>10623.426083491473</v>
      </c>
      <c r="O142" s="8"/>
      <c r="P142" s="6" t="s">
        <v>1135</v>
      </c>
      <c r="Q142" s="5"/>
      <c r="R142" s="9"/>
      <c r="S142" s="4"/>
      <c r="T142" s="9"/>
      <c r="U142" s="9">
        <v>0</v>
      </c>
      <c r="V142" s="9">
        <f>VLOOKUP(Tabela1[[#This Row],[País/território]],Filiações!$A$3:$D$261,2,0)</f>
        <v>1</v>
      </c>
      <c r="W142" s="13">
        <f>VLOOKUP(Tabela1[[#This Row],[País/território]],Filiações!$A$3:$D$261,3,0)</f>
        <v>1</v>
      </c>
      <c r="X142" s="14" t="s">
        <v>762</v>
      </c>
      <c r="Y142" s="14" t="s">
        <v>1322</v>
      </c>
      <c r="Z142" s="4"/>
      <c r="AF142" s="6"/>
      <c r="AI142" s="5" t="s">
        <v>1379</v>
      </c>
    </row>
    <row r="143" spans="1:35" x14ac:dyDescent="0.25">
      <c r="A143" s="5" t="s">
        <v>542</v>
      </c>
      <c r="B143" s="16">
        <v>4183658</v>
      </c>
      <c r="C143" s="7">
        <v>17818</v>
      </c>
      <c r="D143" s="15">
        <f t="shared" si="8"/>
        <v>234.79952856661802</v>
      </c>
      <c r="E143" s="5" t="s">
        <v>16</v>
      </c>
      <c r="F143" s="5" t="s">
        <v>69</v>
      </c>
      <c r="G143" s="6" t="s">
        <v>543</v>
      </c>
      <c r="H143" s="6" t="s">
        <v>543</v>
      </c>
      <c r="I143" s="16">
        <v>315582</v>
      </c>
      <c r="J143" s="16">
        <v>163637</v>
      </c>
      <c r="K143" s="2">
        <f t="shared" si="9"/>
        <v>39113.378770444426</v>
      </c>
      <c r="L143" s="2">
        <f t="shared" si="10"/>
        <v>75432.074036644481</v>
      </c>
      <c r="N143" s="6">
        <v>0.81599999999999995</v>
      </c>
      <c r="O143" s="8" t="s">
        <v>544</v>
      </c>
      <c r="P143" s="6" t="s">
        <v>542</v>
      </c>
      <c r="Q143" s="6" t="s">
        <v>545</v>
      </c>
      <c r="R143" s="9" t="s">
        <v>546</v>
      </c>
      <c r="S143" s="9">
        <v>965</v>
      </c>
      <c r="T143" s="9" t="s">
        <v>547</v>
      </c>
      <c r="U143" s="9">
        <v>1</v>
      </c>
      <c r="V143" s="9">
        <f>VLOOKUP(Tabela1[[#This Row],[País/território]],Filiações!$A$3:$D$261,2,0)</f>
        <v>1</v>
      </c>
      <c r="W143" s="13">
        <f>VLOOKUP(Tabela1[[#This Row],[País/território]],Filiações!$A$3:$D$261,3,0)</f>
        <v>1</v>
      </c>
      <c r="Z143" s="9"/>
      <c r="AD143" s="9">
        <v>1</v>
      </c>
      <c r="AE143" s="6"/>
      <c r="AF143" s="6"/>
      <c r="AI143" s="10" t="s">
        <v>548</v>
      </c>
    </row>
    <row r="144" spans="1:35" x14ac:dyDescent="0.25">
      <c r="A144" s="1" t="s">
        <v>549</v>
      </c>
      <c r="B144" s="20">
        <v>6492400</v>
      </c>
      <c r="C144" s="2">
        <v>236800</v>
      </c>
      <c r="D144" s="15">
        <f t="shared" si="8"/>
        <v>27.41722972972973</v>
      </c>
      <c r="E144" s="5" t="s">
        <v>16</v>
      </c>
      <c r="F144" s="5" t="s">
        <v>207</v>
      </c>
      <c r="G144" s="5" t="s">
        <v>1010</v>
      </c>
      <c r="H144" s="5" t="s">
        <v>1010</v>
      </c>
      <c r="I144" s="20">
        <v>44880</v>
      </c>
      <c r="J144" s="20">
        <v>11749</v>
      </c>
      <c r="K144" s="2">
        <f t="shared" si="9"/>
        <v>1809.6543651038137</v>
      </c>
      <c r="L144" s="2">
        <f t="shared" si="10"/>
        <v>6912.697923726203</v>
      </c>
      <c r="M144" s="5">
        <v>37.9</v>
      </c>
      <c r="N144" s="5">
        <v>0.57499999999999996</v>
      </c>
      <c r="O144" s="12" t="s">
        <v>1012</v>
      </c>
      <c r="P144" s="5" t="s">
        <v>549</v>
      </c>
      <c r="Q144" s="5" t="s">
        <v>1013</v>
      </c>
      <c r="R144" s="13" t="s">
        <v>1014</v>
      </c>
      <c r="S144" s="4">
        <v>856</v>
      </c>
      <c r="T144" s="13" t="s">
        <v>1015</v>
      </c>
      <c r="U144" s="9">
        <v>1</v>
      </c>
      <c r="V144" s="9">
        <f>VLOOKUP(Tabela1[[#This Row],[País/território]],Filiações!$A$3:$D$261,2,0)</f>
        <v>1</v>
      </c>
      <c r="W144" s="13">
        <f>VLOOKUP(Tabela1[[#This Row],[País/território]],Filiações!$A$3:$D$261,3,0)</f>
        <v>1</v>
      </c>
      <c r="Z144" s="4"/>
      <c r="AE144" s="6"/>
      <c r="AF144" s="6"/>
      <c r="AG144" s="9">
        <v>2</v>
      </c>
      <c r="AH144" s="9">
        <v>2</v>
      </c>
      <c r="AI144" s="5" t="s">
        <v>1011</v>
      </c>
    </row>
    <row r="145" spans="1:35" x14ac:dyDescent="0.25">
      <c r="A145" s="5" t="s">
        <v>550</v>
      </c>
      <c r="B145" s="20">
        <v>1916000</v>
      </c>
      <c r="C145" s="2">
        <v>30355</v>
      </c>
      <c r="D145" s="15">
        <f t="shared" si="8"/>
        <v>63.119749629385602</v>
      </c>
      <c r="E145" s="5" t="s">
        <v>27</v>
      </c>
      <c r="F145" s="5" t="s">
        <v>28</v>
      </c>
      <c r="G145" s="5" t="s">
        <v>1139</v>
      </c>
      <c r="H145" s="5" t="s">
        <v>1139</v>
      </c>
      <c r="I145" s="20">
        <v>6384</v>
      </c>
      <c r="J145" s="20">
        <v>2081</v>
      </c>
      <c r="K145" s="2">
        <f t="shared" si="9"/>
        <v>1086.1169102296451</v>
      </c>
      <c r="L145" s="2">
        <f t="shared" si="10"/>
        <v>3331.9415448851773</v>
      </c>
      <c r="M145" s="5">
        <v>54.2</v>
      </c>
      <c r="N145" s="5">
        <v>0.497</v>
      </c>
      <c r="O145" s="12" t="s">
        <v>1140</v>
      </c>
      <c r="P145" s="5" t="s">
        <v>1138</v>
      </c>
      <c r="Q145" s="5" t="s">
        <v>1138</v>
      </c>
      <c r="R145" s="13" t="s">
        <v>1141</v>
      </c>
      <c r="S145" s="4">
        <v>266</v>
      </c>
      <c r="T145" s="13" t="s">
        <v>1142</v>
      </c>
      <c r="U145" s="9">
        <v>1</v>
      </c>
      <c r="V145" s="9">
        <f>VLOOKUP(Tabela1[[#This Row],[País/território]],Filiações!$A$3:$D$261,2,0)</f>
        <v>1</v>
      </c>
      <c r="W145" s="13">
        <f>VLOOKUP(Tabela1[[#This Row],[País/território]],Filiações!$A$3:$D$261,3,0)</f>
        <v>1</v>
      </c>
      <c r="Z145" s="4"/>
      <c r="AE145" s="6"/>
      <c r="AF145" s="6"/>
      <c r="AI145" s="5" t="s">
        <v>1137</v>
      </c>
    </row>
    <row r="146" spans="1:35" x14ac:dyDescent="0.25">
      <c r="A146" s="5" t="s">
        <v>552</v>
      </c>
      <c r="B146" s="20">
        <v>1953000</v>
      </c>
      <c r="C146" s="2">
        <v>64589</v>
      </c>
      <c r="D146" s="15">
        <f t="shared" si="8"/>
        <v>30.237346916657636</v>
      </c>
      <c r="E146" s="5" t="s">
        <v>37</v>
      </c>
      <c r="F146" s="5" t="s">
        <v>293</v>
      </c>
      <c r="G146" s="5" t="s">
        <v>553</v>
      </c>
      <c r="H146" s="5" t="s">
        <v>553</v>
      </c>
      <c r="I146" s="20">
        <v>53710</v>
      </c>
      <c r="J146" s="20">
        <v>31286</v>
      </c>
      <c r="K146" s="2">
        <f t="shared" si="9"/>
        <v>16019.457245263697</v>
      </c>
      <c r="L146" s="2">
        <f t="shared" si="10"/>
        <v>27501.280081925244</v>
      </c>
      <c r="M146" s="5">
        <v>35.5</v>
      </c>
      <c r="N146" s="5">
        <v>0.81899999999999995</v>
      </c>
      <c r="O146" s="8" t="s">
        <v>39</v>
      </c>
      <c r="P146" s="5" t="s">
        <v>555</v>
      </c>
      <c r="Q146" s="5" t="s">
        <v>554</v>
      </c>
      <c r="R146" s="9" t="s">
        <v>556</v>
      </c>
      <c r="S146" s="4">
        <v>371</v>
      </c>
      <c r="T146" s="9" t="s">
        <v>557</v>
      </c>
      <c r="U146" s="9">
        <v>1</v>
      </c>
      <c r="V146" s="9">
        <f>VLOOKUP(Tabela1[[#This Row],[País/território]],Filiações!$A$3:$D$261,2,0)</f>
        <v>1</v>
      </c>
      <c r="W146" s="13">
        <f>VLOOKUP(Tabela1[[#This Row],[País/território]],Filiações!$A$3:$D$261,3,0)</f>
        <v>1</v>
      </c>
      <c r="Z146" s="4"/>
      <c r="AC146" s="9">
        <v>1</v>
      </c>
      <c r="AD146" s="9">
        <v>17</v>
      </c>
      <c r="AE146" s="9" t="s">
        <v>1523</v>
      </c>
      <c r="AF146" s="9" t="s">
        <v>1523</v>
      </c>
      <c r="AG146" s="9">
        <v>1</v>
      </c>
      <c r="AI146" s="5" t="s">
        <v>558</v>
      </c>
    </row>
    <row r="147" spans="1:35" x14ac:dyDescent="0.25">
      <c r="A147" s="5" t="s">
        <v>559</v>
      </c>
      <c r="B147" s="16">
        <v>5988000</v>
      </c>
      <c r="C147" s="7">
        <v>10400</v>
      </c>
      <c r="D147" s="15">
        <f t="shared" si="8"/>
        <v>575.76923076923072</v>
      </c>
      <c r="E147" s="5" t="s">
        <v>16</v>
      </c>
      <c r="F147" s="5" t="s">
        <v>69</v>
      </c>
      <c r="G147" s="5" t="s">
        <v>560</v>
      </c>
      <c r="H147" s="6" t="s">
        <v>560</v>
      </c>
      <c r="I147" s="16">
        <v>8873</v>
      </c>
      <c r="J147" s="16">
        <v>49631</v>
      </c>
      <c r="K147" s="2">
        <f t="shared" si="9"/>
        <v>8288.4101536406142</v>
      </c>
      <c r="L147" s="2">
        <f t="shared" si="10"/>
        <v>1481.7969271877087</v>
      </c>
      <c r="N147" s="6">
        <v>0.76900000000000002</v>
      </c>
      <c r="O147" s="8" t="s">
        <v>561</v>
      </c>
      <c r="P147" s="6" t="s">
        <v>563</v>
      </c>
      <c r="Q147" s="26" t="s">
        <v>562</v>
      </c>
      <c r="R147" s="9" t="s">
        <v>564</v>
      </c>
      <c r="S147" s="4">
        <v>961</v>
      </c>
      <c r="T147" s="9" t="s">
        <v>565</v>
      </c>
      <c r="U147" s="9">
        <v>1</v>
      </c>
      <c r="V147" s="9">
        <f>VLOOKUP(Tabela1[[#This Row],[País/território]],Filiações!$A$3:$D$261,2,0)</f>
        <v>1</v>
      </c>
      <c r="W147" s="13">
        <f>VLOOKUP(Tabela1[[#This Row],[País/território]],Filiações!$A$3:$D$261,3,0)</f>
        <v>1</v>
      </c>
      <c r="Z147" s="4"/>
      <c r="AD147" s="9">
        <v>4</v>
      </c>
      <c r="AE147" s="6"/>
      <c r="AF147" s="6"/>
      <c r="AG147" s="9">
        <v>5</v>
      </c>
      <c r="AI147" s="10" t="s">
        <v>566</v>
      </c>
    </row>
    <row r="148" spans="1:35" x14ac:dyDescent="0.25">
      <c r="A148" s="5" t="s">
        <v>567</v>
      </c>
      <c r="B148" s="20">
        <v>4076530</v>
      </c>
      <c r="C148" s="2">
        <v>111369</v>
      </c>
      <c r="D148" s="15">
        <f t="shared" si="8"/>
        <v>36.60381255106897</v>
      </c>
      <c r="E148" s="5" t="s">
        <v>27</v>
      </c>
      <c r="F148" s="5" t="s">
        <v>156</v>
      </c>
      <c r="G148" s="5" t="s">
        <v>1269</v>
      </c>
      <c r="H148" s="5" t="s">
        <v>1269</v>
      </c>
      <c r="I148" s="20">
        <v>4123</v>
      </c>
      <c r="J148" s="20">
        <v>2122</v>
      </c>
      <c r="K148" s="2">
        <f t="shared" si="9"/>
        <v>520.54075402364265</v>
      </c>
      <c r="L148" s="2">
        <f t="shared" si="10"/>
        <v>1011.3994009611115</v>
      </c>
      <c r="M148" s="5">
        <v>36.5</v>
      </c>
      <c r="N148" s="5">
        <v>0.43</v>
      </c>
      <c r="O148" s="8" t="s">
        <v>1270</v>
      </c>
      <c r="P148" s="5" t="s">
        <v>1268</v>
      </c>
      <c r="Q148" s="5" t="s">
        <v>1268</v>
      </c>
      <c r="R148" s="9" t="s">
        <v>1271</v>
      </c>
      <c r="S148" s="4">
        <v>231</v>
      </c>
      <c r="T148" s="9" t="s">
        <v>1272</v>
      </c>
      <c r="U148" s="9">
        <v>1</v>
      </c>
      <c r="V148" s="9">
        <f>VLOOKUP(Tabela1[[#This Row],[País/território]],Filiações!$A$3:$D$261,2,0)</f>
        <v>1</v>
      </c>
      <c r="W148" s="13">
        <f>VLOOKUP(Tabela1[[#This Row],[País/território]],Filiações!$A$3:$D$261,3,0)</f>
        <v>1</v>
      </c>
      <c r="Z148" s="4"/>
      <c r="AC148" s="9">
        <v>2</v>
      </c>
      <c r="AE148" s="6"/>
      <c r="AF148" s="6"/>
      <c r="AI148" s="5" t="s">
        <v>1267</v>
      </c>
    </row>
    <row r="149" spans="1:35" x14ac:dyDescent="0.25">
      <c r="A149" s="5" t="s">
        <v>568</v>
      </c>
      <c r="B149" s="21">
        <v>6385000</v>
      </c>
      <c r="C149" s="2">
        <v>1759540</v>
      </c>
      <c r="D149" s="15">
        <f t="shared" si="8"/>
        <v>3.6287893426691067</v>
      </c>
      <c r="E149" s="5" t="s">
        <v>27</v>
      </c>
      <c r="F149" s="5" t="s">
        <v>77</v>
      </c>
      <c r="G149" s="5" t="s">
        <v>1054</v>
      </c>
      <c r="H149" s="5" t="s">
        <v>1054</v>
      </c>
      <c r="I149" s="21">
        <v>105588</v>
      </c>
      <c r="J149" s="21">
        <v>41319</v>
      </c>
      <c r="K149" s="2">
        <f t="shared" si="9"/>
        <v>6471.2607674236488</v>
      </c>
      <c r="L149" s="2">
        <f t="shared" si="10"/>
        <v>16536.883320281911</v>
      </c>
      <c r="M149" s="11"/>
      <c r="N149" s="11">
        <v>0.72399999999999998</v>
      </c>
      <c r="O149" s="12" t="s">
        <v>1055</v>
      </c>
      <c r="P149" s="11" t="s">
        <v>1564</v>
      </c>
      <c r="Q149" s="5" t="s">
        <v>1053</v>
      </c>
      <c r="R149" s="13" t="s">
        <v>1056</v>
      </c>
      <c r="S149" s="9">
        <v>218</v>
      </c>
      <c r="T149" s="13" t="s">
        <v>1057</v>
      </c>
      <c r="U149" s="9">
        <v>1</v>
      </c>
      <c r="V149" s="9">
        <f>VLOOKUP(Tabela1[[#This Row],[País/território]],Filiações!$A$3:$D$261,2,0)</f>
        <v>1</v>
      </c>
      <c r="W149" s="13">
        <f>VLOOKUP(Tabela1[[#This Row],[País/território]],Filiações!$A$3:$D$261,3,0)</f>
        <v>1</v>
      </c>
      <c r="Z149" s="9"/>
      <c r="AE149" s="6"/>
      <c r="AF149" s="6"/>
      <c r="AG149" s="9">
        <v>5</v>
      </c>
      <c r="AI149" s="5" t="s">
        <v>1052</v>
      </c>
    </row>
    <row r="150" spans="1:35" x14ac:dyDescent="0.25">
      <c r="A150" s="5" t="s">
        <v>1533</v>
      </c>
      <c r="B150" s="20">
        <v>37686</v>
      </c>
      <c r="C150" s="2">
        <v>160</v>
      </c>
      <c r="D150" s="15">
        <f t="shared" ref="D150:D181" si="11">B150/C150</f>
        <v>235.53749999999999</v>
      </c>
      <c r="E150" s="11" t="s">
        <v>37</v>
      </c>
      <c r="F150" s="11" t="s">
        <v>146</v>
      </c>
      <c r="G150" s="11" t="s">
        <v>1341</v>
      </c>
      <c r="H150" s="11" t="s">
        <v>1342</v>
      </c>
      <c r="I150" s="20"/>
      <c r="J150" s="20">
        <v>5855</v>
      </c>
      <c r="K150" s="2">
        <f t="shared" si="9"/>
        <v>155362.734171841</v>
      </c>
      <c r="L150" s="2">
        <f t="shared" si="10"/>
        <v>0</v>
      </c>
      <c r="M150" s="5"/>
      <c r="N150" s="5">
        <v>0.90800000000000003</v>
      </c>
      <c r="O150" s="8"/>
      <c r="P150" s="5" t="s">
        <v>1533</v>
      </c>
      <c r="Q150" s="5"/>
      <c r="R150" s="9"/>
      <c r="S150" s="9"/>
      <c r="T150" s="9"/>
      <c r="U150" s="9">
        <v>1</v>
      </c>
      <c r="V150" s="9">
        <f>VLOOKUP(Tabela1[[#This Row],[País/território]],Filiações!$A$3:$D$261,2,0)</f>
        <v>1</v>
      </c>
      <c r="W150" s="13">
        <f>VLOOKUP(Tabela1[[#This Row],[País/território]],Filiações!$A$3:$D$261,3,0)</f>
        <v>1</v>
      </c>
      <c r="Z150" s="9" t="s">
        <v>24</v>
      </c>
      <c r="AD150" s="9">
        <v>15</v>
      </c>
      <c r="AF150" s="6"/>
      <c r="AI150" s="5" t="s">
        <v>1343</v>
      </c>
    </row>
    <row r="151" spans="1:35" x14ac:dyDescent="0.25">
      <c r="A151" s="5" t="s">
        <v>569</v>
      </c>
      <c r="B151" s="20">
        <v>2849317</v>
      </c>
      <c r="C151" s="2">
        <v>65200</v>
      </c>
      <c r="D151" s="15">
        <f t="shared" si="11"/>
        <v>43.701180981595094</v>
      </c>
      <c r="E151" s="5" t="s">
        <v>37</v>
      </c>
      <c r="F151" s="5" t="s">
        <v>293</v>
      </c>
      <c r="G151" s="5" t="s">
        <v>570</v>
      </c>
      <c r="H151" s="5" t="s">
        <v>570</v>
      </c>
      <c r="I151" s="20">
        <v>90240</v>
      </c>
      <c r="J151" s="20">
        <v>48392</v>
      </c>
      <c r="K151" s="2">
        <f t="shared" si="9"/>
        <v>16983.719256228775</v>
      </c>
      <c r="L151" s="2">
        <f t="shared" si="10"/>
        <v>31670.747761656567</v>
      </c>
      <c r="M151" s="5">
        <v>35.200000000000003</v>
      </c>
      <c r="N151" s="5">
        <v>0.83899999999999997</v>
      </c>
      <c r="O151" s="8" t="s">
        <v>39</v>
      </c>
      <c r="P151" s="5" t="s">
        <v>572</v>
      </c>
      <c r="Q151" s="5" t="s">
        <v>571</v>
      </c>
      <c r="R151" s="9" t="s">
        <v>573</v>
      </c>
      <c r="S151" s="4">
        <v>370</v>
      </c>
      <c r="T151" s="9" t="s">
        <v>574</v>
      </c>
      <c r="U151" s="9">
        <v>1</v>
      </c>
      <c r="V151" s="9">
        <f>VLOOKUP(Tabela1[[#This Row],[País/território]],Filiações!$A$3:$D$261,2,0)</f>
        <v>1</v>
      </c>
      <c r="W151" s="13">
        <f>VLOOKUP(Tabela1[[#This Row],[País/território]],Filiações!$A$3:$D$261,3,0)</f>
        <v>1</v>
      </c>
      <c r="Z151" s="4"/>
      <c r="AC151" s="9">
        <v>2</v>
      </c>
      <c r="AD151" s="9">
        <v>16</v>
      </c>
      <c r="AE151" s="9" t="s">
        <v>1523</v>
      </c>
      <c r="AF151" s="9" t="s">
        <v>1523</v>
      </c>
      <c r="AG151" s="9">
        <v>2</v>
      </c>
      <c r="AI151" s="5" t="s">
        <v>575</v>
      </c>
    </row>
    <row r="152" spans="1:35" x14ac:dyDescent="0.25">
      <c r="A152" s="5" t="s">
        <v>551</v>
      </c>
      <c r="B152" s="20">
        <v>576200</v>
      </c>
      <c r="C152" s="2">
        <v>2586</v>
      </c>
      <c r="D152" s="15">
        <f t="shared" si="11"/>
        <v>222.81515854601702</v>
      </c>
      <c r="E152" s="5" t="s">
        <v>37</v>
      </c>
      <c r="F152" s="11" t="s">
        <v>146</v>
      </c>
      <c r="G152" s="11" t="s">
        <v>551</v>
      </c>
      <c r="H152" s="11" t="s">
        <v>551</v>
      </c>
      <c r="I152" s="20">
        <v>61879</v>
      </c>
      <c r="J152" s="20">
        <v>64874</v>
      </c>
      <c r="K152" s="2">
        <f t="shared" si="9"/>
        <v>112589.37868795557</v>
      </c>
      <c r="L152" s="2">
        <f t="shared" si="10"/>
        <v>107391.53071850052</v>
      </c>
      <c r="M152" s="5">
        <v>34.799999999999997</v>
      </c>
      <c r="N152" s="5">
        <v>0.89200000000000002</v>
      </c>
      <c r="O152" s="8" t="s">
        <v>39</v>
      </c>
      <c r="P152" s="5" t="s">
        <v>1565</v>
      </c>
      <c r="Q152" s="5"/>
      <c r="R152" s="9"/>
      <c r="S152" s="4"/>
      <c r="T152" s="9"/>
      <c r="U152" s="9">
        <v>1</v>
      </c>
      <c r="V152" s="9">
        <f>VLOOKUP(Tabela1[[#This Row],[País/território]],Filiações!$A$3:$D$261,2,0)</f>
        <v>1</v>
      </c>
      <c r="W152" s="13">
        <f>VLOOKUP(Tabela1[[#This Row],[País/território]],Filiações!$A$3:$D$261,3,0)</f>
        <v>1</v>
      </c>
      <c r="Z152" s="4" t="s">
        <v>24</v>
      </c>
      <c r="AC152" s="9">
        <v>2</v>
      </c>
      <c r="AD152" s="9">
        <v>2</v>
      </c>
      <c r="AE152" s="9" t="s">
        <v>1523</v>
      </c>
      <c r="AF152" s="9" t="s">
        <v>1523</v>
      </c>
      <c r="AG152" s="9">
        <v>1</v>
      </c>
      <c r="AI152" s="5" t="s">
        <v>1344</v>
      </c>
    </row>
    <row r="153" spans="1:35" x14ac:dyDescent="0.25">
      <c r="A153" s="5" t="s">
        <v>577</v>
      </c>
      <c r="B153" s="20">
        <v>644900</v>
      </c>
      <c r="C153" s="2">
        <v>30</v>
      </c>
      <c r="D153" s="15">
        <f t="shared" si="11"/>
        <v>21496.666666666668</v>
      </c>
      <c r="E153" s="5" t="s">
        <v>16</v>
      </c>
      <c r="F153" s="5" t="s">
        <v>256</v>
      </c>
      <c r="G153" s="5" t="s">
        <v>577</v>
      </c>
      <c r="H153" s="5"/>
      <c r="I153" s="20">
        <v>64735</v>
      </c>
      <c r="J153" s="20">
        <v>55502</v>
      </c>
      <c r="K153" s="2">
        <f t="shared" si="9"/>
        <v>86062.955496976268</v>
      </c>
      <c r="L153" s="2">
        <f t="shared" si="10"/>
        <v>100379.90386106374</v>
      </c>
      <c r="M153" s="5"/>
      <c r="N153" s="5"/>
      <c r="O153" s="8"/>
      <c r="P153" s="5" t="s">
        <v>577</v>
      </c>
      <c r="Q153" s="5"/>
      <c r="R153" s="9"/>
      <c r="S153" s="4"/>
      <c r="T153" s="9"/>
      <c r="U153" s="9">
        <v>0</v>
      </c>
      <c r="V153" s="9">
        <f>VLOOKUP(Tabela1[[#This Row],[País/território]],Filiações!$A$3:$D$261,2,0)</f>
        <v>0</v>
      </c>
      <c r="W153" s="13">
        <f>VLOOKUP(Tabela1[[#This Row],[País/território]],Filiações!$A$3:$D$261,3,0)</f>
        <v>1</v>
      </c>
      <c r="X153" s="6" t="s">
        <v>255</v>
      </c>
      <c r="Y153" s="14" t="s">
        <v>1321</v>
      </c>
      <c r="Z153" s="4"/>
      <c r="AE153" s="6"/>
      <c r="AF153" s="6"/>
      <c r="AI153" s="5" t="s">
        <v>1376</v>
      </c>
    </row>
    <row r="154" spans="1:35" x14ac:dyDescent="0.25">
      <c r="A154" s="5" t="s">
        <v>580</v>
      </c>
      <c r="B154" s="20">
        <v>2071278</v>
      </c>
      <c r="C154" s="2">
        <v>25713</v>
      </c>
      <c r="D154" s="15">
        <f t="shared" si="11"/>
        <v>80.55372768638432</v>
      </c>
      <c r="E154" s="5" t="s">
        <v>37</v>
      </c>
      <c r="F154" s="5" t="s">
        <v>43</v>
      </c>
      <c r="G154" s="5" t="s">
        <v>581</v>
      </c>
      <c r="H154" s="5" t="s">
        <v>581</v>
      </c>
      <c r="I154" s="20">
        <v>31851</v>
      </c>
      <c r="J154" s="20">
        <v>11319</v>
      </c>
      <c r="K154" s="2">
        <f t="shared" si="9"/>
        <v>5464.7420578019946</v>
      </c>
      <c r="L154" s="2">
        <f t="shared" si="10"/>
        <v>15377.462610040757</v>
      </c>
      <c r="M154" s="5">
        <v>43.2</v>
      </c>
      <c r="N154" s="5">
        <v>0.747</v>
      </c>
      <c r="O154" s="8" t="s">
        <v>582</v>
      </c>
      <c r="P154" s="5" t="s">
        <v>584</v>
      </c>
      <c r="Q154" s="5" t="s">
        <v>583</v>
      </c>
      <c r="R154" s="9" t="s">
        <v>585</v>
      </c>
      <c r="S154" s="4">
        <v>389</v>
      </c>
      <c r="T154" s="9" t="s">
        <v>586</v>
      </c>
      <c r="U154" s="9">
        <v>1</v>
      </c>
      <c r="V154" s="9">
        <f>VLOOKUP(Tabela1[[#This Row],[País/território]],Filiações!$A$3:$D$261,2,0)</f>
        <v>1</v>
      </c>
      <c r="W154" s="13">
        <f>VLOOKUP(Tabela1[[#This Row],[País/território]],Filiações!$A$3:$D$261,3,0)</f>
        <v>1</v>
      </c>
      <c r="Z154" s="4"/>
      <c r="AD154" s="9">
        <v>1</v>
      </c>
      <c r="AF154"/>
      <c r="AI154" s="5" t="s">
        <v>587</v>
      </c>
    </row>
    <row r="155" spans="1:35" x14ac:dyDescent="0.25">
      <c r="A155" s="5" t="s">
        <v>588</v>
      </c>
      <c r="B155" s="20">
        <v>22434363</v>
      </c>
      <c r="C155" s="2">
        <v>587041</v>
      </c>
      <c r="D155" s="15">
        <f t="shared" si="11"/>
        <v>38.216007059132153</v>
      </c>
      <c r="E155" s="5" t="s">
        <v>27</v>
      </c>
      <c r="F155" s="5" t="s">
        <v>28</v>
      </c>
      <c r="G155" s="5" t="s">
        <v>1147</v>
      </c>
      <c r="H155" s="5" t="s">
        <v>1147</v>
      </c>
      <c r="I155" s="20">
        <v>40029</v>
      </c>
      <c r="J155" s="20">
        <v>10674</v>
      </c>
      <c r="K155" s="2">
        <f t="shared" si="9"/>
        <v>475.7879686621813</v>
      </c>
      <c r="L155" s="2">
        <f t="shared" si="10"/>
        <v>1784.2717441988436</v>
      </c>
      <c r="M155" s="5">
        <v>40.6</v>
      </c>
      <c r="N155" s="5">
        <v>0.51</v>
      </c>
      <c r="O155" s="12" t="s">
        <v>1146</v>
      </c>
      <c r="P155" s="5" t="s">
        <v>588</v>
      </c>
      <c r="Q155" s="5" t="s">
        <v>588</v>
      </c>
      <c r="R155" s="13" t="s">
        <v>1144</v>
      </c>
      <c r="S155" s="9">
        <v>261</v>
      </c>
      <c r="T155" s="13" t="s">
        <v>1145</v>
      </c>
      <c r="U155" s="9">
        <v>1</v>
      </c>
      <c r="V155" s="9">
        <f>VLOOKUP(Tabela1[[#This Row],[País/território]],Filiações!$A$3:$D$261,2,0)</f>
        <v>1</v>
      </c>
      <c r="W155" s="13">
        <f>VLOOKUP(Tabela1[[#This Row],[País/território]],Filiações!$A$3:$D$261,3,0)</f>
        <v>1</v>
      </c>
      <c r="Z155" s="9"/>
      <c r="AA155" s="9" t="s">
        <v>1523</v>
      </c>
      <c r="AE155" s="6"/>
      <c r="AF155" s="6"/>
      <c r="AG155" s="9">
        <v>2</v>
      </c>
      <c r="AH155" s="9">
        <v>1</v>
      </c>
      <c r="AI155" s="5" t="s">
        <v>1143</v>
      </c>
    </row>
    <row r="156" spans="1:35" x14ac:dyDescent="0.25">
      <c r="A156" s="5" t="s">
        <v>590</v>
      </c>
      <c r="B156" s="20">
        <v>31984500</v>
      </c>
      <c r="C156" s="2">
        <v>329847</v>
      </c>
      <c r="D156" s="15">
        <f t="shared" si="11"/>
        <v>96.967685017599067</v>
      </c>
      <c r="E156" s="5" t="s">
        <v>16</v>
      </c>
      <c r="F156" s="5" t="s">
        <v>207</v>
      </c>
      <c r="G156" s="5" t="s">
        <v>1018</v>
      </c>
      <c r="H156" s="5" t="s">
        <v>1018</v>
      </c>
      <c r="I156" s="20">
        <v>922894</v>
      </c>
      <c r="J156" s="20">
        <v>326933</v>
      </c>
      <c r="K156" s="2">
        <f t="shared" si="9"/>
        <v>10221.607341055824</v>
      </c>
      <c r="L156" s="2">
        <f t="shared" si="10"/>
        <v>28854.413856711846</v>
      </c>
      <c r="M156" s="5">
        <v>46.3</v>
      </c>
      <c r="N156" s="5">
        <v>0.77900000000000003</v>
      </c>
      <c r="O156" s="12" t="s">
        <v>1019</v>
      </c>
      <c r="P156" s="5" t="s">
        <v>1016</v>
      </c>
      <c r="Q156" s="5" t="s">
        <v>1016</v>
      </c>
      <c r="R156" s="13" t="s">
        <v>1020</v>
      </c>
      <c r="S156" s="4">
        <v>60</v>
      </c>
      <c r="T156" s="13" t="s">
        <v>1021</v>
      </c>
      <c r="U156" s="9">
        <v>1</v>
      </c>
      <c r="V156" s="9">
        <f>VLOOKUP(Tabela1[[#This Row],[País/território]],Filiações!$A$3:$D$261,2,0)</f>
        <v>1</v>
      </c>
      <c r="W156" s="13">
        <f>VLOOKUP(Tabela1[[#This Row],[País/território]],Filiações!$A$3:$D$261,3,0)</f>
        <v>1</v>
      </c>
      <c r="Z156" s="4"/>
      <c r="AD156" s="9">
        <v>4</v>
      </c>
      <c r="AE156" s="6"/>
      <c r="AF156" s="6"/>
      <c r="AG156" s="9">
        <v>3</v>
      </c>
      <c r="AH156" s="9">
        <v>3</v>
      </c>
      <c r="AI156" s="5" t="s">
        <v>1017</v>
      </c>
    </row>
    <row r="157" spans="1:35" x14ac:dyDescent="0.25">
      <c r="A157" s="5" t="s">
        <v>592</v>
      </c>
      <c r="B157" s="20">
        <v>16832910</v>
      </c>
      <c r="C157" s="2">
        <v>118484</v>
      </c>
      <c r="D157" s="15">
        <f t="shared" si="11"/>
        <v>142.06905573748355</v>
      </c>
      <c r="E157" s="5" t="s">
        <v>27</v>
      </c>
      <c r="F157" s="5" t="s">
        <v>28</v>
      </c>
      <c r="G157" s="5" t="s">
        <v>1151</v>
      </c>
      <c r="H157" s="5" t="s">
        <v>1151</v>
      </c>
      <c r="I157" s="20">
        <v>22658</v>
      </c>
      <c r="J157" s="20">
        <v>5720</v>
      </c>
      <c r="K157" s="2">
        <f t="shared" si="9"/>
        <v>339.81052592807782</v>
      </c>
      <c r="L157" s="2">
        <f t="shared" si="10"/>
        <v>1346.0536532304873</v>
      </c>
      <c r="M157" s="5">
        <v>46.1</v>
      </c>
      <c r="N157" s="5">
        <v>0.44500000000000001</v>
      </c>
      <c r="O157" s="12" t="s">
        <v>1152</v>
      </c>
      <c r="P157" s="5" t="s">
        <v>592</v>
      </c>
      <c r="Q157" s="5" t="s">
        <v>592</v>
      </c>
      <c r="R157" s="13" t="s">
        <v>1149</v>
      </c>
      <c r="S157" s="4">
        <v>265</v>
      </c>
      <c r="T157" s="13" t="s">
        <v>1150</v>
      </c>
      <c r="U157" s="9">
        <v>1</v>
      </c>
      <c r="V157" s="9">
        <f>VLOOKUP(Tabela1[[#This Row],[País/território]],Filiações!$A$3:$D$261,2,0)</f>
        <v>1</v>
      </c>
      <c r="W157" s="13">
        <f>VLOOKUP(Tabela1[[#This Row],[País/território]],Filiações!$A$3:$D$261,3,0)</f>
        <v>1</v>
      </c>
      <c r="Z157" s="4"/>
      <c r="AE157" s="6"/>
      <c r="AF157" s="6"/>
      <c r="AG157" s="9">
        <v>2</v>
      </c>
      <c r="AH157" s="9">
        <v>1</v>
      </c>
      <c r="AI157" s="5" t="s">
        <v>1148</v>
      </c>
    </row>
    <row r="158" spans="1:35" x14ac:dyDescent="0.25">
      <c r="A158" s="5" t="s">
        <v>576</v>
      </c>
      <c r="B158" s="20">
        <v>344023</v>
      </c>
      <c r="C158" s="2">
        <v>298</v>
      </c>
      <c r="D158" s="15">
        <f t="shared" si="11"/>
        <v>1154.4395973154362</v>
      </c>
      <c r="E158" s="5" t="s">
        <v>16</v>
      </c>
      <c r="F158" s="5" t="s">
        <v>17</v>
      </c>
      <c r="G158" s="5" t="s">
        <v>1393</v>
      </c>
      <c r="H158" s="5" t="s">
        <v>1393</v>
      </c>
      <c r="I158" s="20">
        <v>5747</v>
      </c>
      <c r="J158" s="20">
        <v>3032</v>
      </c>
      <c r="K158" s="2">
        <f t="shared" si="9"/>
        <v>8813.3642227409218</v>
      </c>
      <c r="L158" s="2">
        <f t="shared" si="10"/>
        <v>16705.278426151741</v>
      </c>
      <c r="M158" s="5">
        <v>36.799999999999997</v>
      </c>
      <c r="N158" s="5">
        <v>0.70599999999999996</v>
      </c>
      <c r="O158" s="8"/>
      <c r="P158" s="5" t="s">
        <v>1566</v>
      </c>
      <c r="Q158" s="5"/>
      <c r="R158" s="9"/>
      <c r="S158" s="4"/>
      <c r="T158" s="9"/>
      <c r="U158" s="9">
        <v>1</v>
      </c>
      <c r="V158" s="9">
        <f>VLOOKUP(Tabela1[[#This Row],[País/território]],Filiações!$A$3:$D$261,2,0)</f>
        <v>1</v>
      </c>
      <c r="W158" s="13">
        <f>VLOOKUP(Tabela1[[#This Row],[País/território]],Filiações!$A$3:$D$261,3,0)</f>
        <v>1</v>
      </c>
      <c r="Z158" s="4" t="s">
        <v>24</v>
      </c>
      <c r="AA158" s="9" t="s">
        <v>1523</v>
      </c>
      <c r="AE158" s="6"/>
      <c r="AF158" s="6"/>
      <c r="AI158" s="5" t="s">
        <v>1392</v>
      </c>
    </row>
    <row r="159" spans="1:35" x14ac:dyDescent="0.25">
      <c r="A159" s="11" t="s">
        <v>593</v>
      </c>
      <c r="B159" s="20">
        <v>18341000</v>
      </c>
      <c r="C159" s="2">
        <v>1240192</v>
      </c>
      <c r="D159" s="15">
        <f t="shared" si="11"/>
        <v>14.78883914748684</v>
      </c>
      <c r="E159" s="5" t="s">
        <v>27</v>
      </c>
      <c r="F159" s="5" t="s">
        <v>156</v>
      </c>
      <c r="G159" s="5" t="s">
        <v>1274</v>
      </c>
      <c r="H159" s="5" t="s">
        <v>1274</v>
      </c>
      <c r="I159" s="20">
        <v>40909</v>
      </c>
      <c r="J159" s="20">
        <v>11979</v>
      </c>
      <c r="K159" s="2">
        <f t="shared" si="9"/>
        <v>653.12687421623684</v>
      </c>
      <c r="L159" s="2">
        <f t="shared" si="10"/>
        <v>2230.4672591461754</v>
      </c>
      <c r="M159" s="5">
        <v>33</v>
      </c>
      <c r="N159" s="5">
        <v>0.41899999999999998</v>
      </c>
      <c r="O159" s="8" t="s">
        <v>1198</v>
      </c>
      <c r="P159" s="5" t="s">
        <v>593</v>
      </c>
      <c r="Q159" s="5" t="s">
        <v>593</v>
      </c>
      <c r="R159" s="9" t="s">
        <v>1276</v>
      </c>
      <c r="S159" s="9">
        <v>223</v>
      </c>
      <c r="T159" s="9" t="s">
        <v>1275</v>
      </c>
      <c r="U159" s="9">
        <v>1</v>
      </c>
      <c r="V159" s="9">
        <f>VLOOKUP(Tabela1[[#This Row],[País/território]],Filiações!$A$3:$D$261,2,0)</f>
        <v>1</v>
      </c>
      <c r="W159" s="13">
        <f>VLOOKUP(Tabela1[[#This Row],[País/território]],Filiações!$A$3:$D$261,3,0)</f>
        <v>1</v>
      </c>
      <c r="Z159" s="9"/>
      <c r="AE159" s="6"/>
      <c r="AF159" s="6"/>
      <c r="AG159" s="9">
        <v>4</v>
      </c>
      <c r="AH159" s="9">
        <v>1</v>
      </c>
      <c r="AI159" s="5" t="s">
        <v>1273</v>
      </c>
    </row>
    <row r="160" spans="1:35" x14ac:dyDescent="0.25">
      <c r="A160" s="5" t="s">
        <v>578</v>
      </c>
      <c r="B160" s="20">
        <v>429344</v>
      </c>
      <c r="C160" s="2">
        <v>316</v>
      </c>
      <c r="D160" s="15">
        <f t="shared" si="11"/>
        <v>1358.6835443037974</v>
      </c>
      <c r="E160" s="11" t="s">
        <v>37</v>
      </c>
      <c r="F160" s="11" t="s">
        <v>43</v>
      </c>
      <c r="G160" s="11" t="s">
        <v>1345</v>
      </c>
      <c r="H160" s="11" t="s">
        <v>1346</v>
      </c>
      <c r="I160" s="20">
        <v>17228</v>
      </c>
      <c r="J160" s="20">
        <v>10536</v>
      </c>
      <c r="K160" s="2">
        <f t="shared" si="9"/>
        <v>24539.762987254973</v>
      </c>
      <c r="L160" s="2">
        <f t="shared" si="10"/>
        <v>40126.332265036894</v>
      </c>
      <c r="M160" s="5"/>
      <c r="N160" s="5">
        <v>0.83899999999999997</v>
      </c>
      <c r="O160" s="8" t="s">
        <v>39</v>
      </c>
      <c r="P160" s="5" t="s">
        <v>578</v>
      </c>
      <c r="Q160" s="5"/>
      <c r="R160" s="9"/>
      <c r="S160" s="4"/>
      <c r="T160" s="9"/>
      <c r="U160" s="9">
        <v>1</v>
      </c>
      <c r="V160" s="9">
        <f>VLOOKUP(Tabela1[[#This Row],[País/território]],Filiações!$A$3:$D$261,2,0)</f>
        <v>1</v>
      </c>
      <c r="W160" s="13">
        <f>VLOOKUP(Tabela1[[#This Row],[País/território]],Filiações!$A$3:$D$261,3,0)</f>
        <v>1</v>
      </c>
      <c r="Z160" s="4" t="s">
        <v>24</v>
      </c>
      <c r="AA160" s="9" t="s">
        <v>1523</v>
      </c>
      <c r="AE160" s="9" t="s">
        <v>1523</v>
      </c>
      <c r="AF160" s="9" t="s">
        <v>1523</v>
      </c>
      <c r="AG160" s="9">
        <v>3</v>
      </c>
      <c r="AI160" s="5" t="s">
        <v>1347</v>
      </c>
    </row>
    <row r="161" spans="1:35" x14ac:dyDescent="0.25">
      <c r="A161" s="5" t="s">
        <v>579</v>
      </c>
      <c r="B161" s="20">
        <v>56940</v>
      </c>
      <c r="C161" s="2">
        <v>471</v>
      </c>
      <c r="D161" s="15">
        <f t="shared" si="11"/>
        <v>120.89171974522293</v>
      </c>
      <c r="E161" s="11" t="s">
        <v>104</v>
      </c>
      <c r="F161" s="11" t="s">
        <v>591</v>
      </c>
      <c r="G161" s="11" t="s">
        <v>1465</v>
      </c>
      <c r="H161" s="5"/>
      <c r="I161" s="20"/>
      <c r="J161" s="20"/>
      <c r="K161" s="2">
        <f t="shared" si="9"/>
        <v>0</v>
      </c>
      <c r="L161" s="2">
        <f t="shared" si="10"/>
        <v>0</v>
      </c>
      <c r="M161" s="5"/>
      <c r="N161" s="5"/>
      <c r="O161" s="8"/>
      <c r="P161" s="5" t="s">
        <v>1612</v>
      </c>
      <c r="Q161" s="5"/>
      <c r="R161" s="9"/>
      <c r="S161" s="4"/>
      <c r="T161" s="9"/>
      <c r="U161" s="9">
        <v>0</v>
      </c>
      <c r="V161" s="9">
        <f>VLOOKUP(Tabela1[[#This Row],[País/território]],Filiações!$A$3:$D$261,2,0)</f>
        <v>0</v>
      </c>
      <c r="W161" s="13">
        <f>VLOOKUP(Tabela1[[#This Row],[País/território]],Filiações!$A$3:$D$261,3,0)</f>
        <v>0</v>
      </c>
      <c r="X161" s="14" t="s">
        <v>348</v>
      </c>
      <c r="Y161" s="14" t="s">
        <v>1323</v>
      </c>
      <c r="Z161" s="4" t="s">
        <v>24</v>
      </c>
      <c r="AA161" s="9" t="s">
        <v>1523</v>
      </c>
      <c r="AE161" s="6"/>
      <c r="AF161" s="6"/>
      <c r="AI161" s="5" t="s">
        <v>1466</v>
      </c>
    </row>
    <row r="162" spans="1:35" x14ac:dyDescent="0.25">
      <c r="A162" s="5" t="s">
        <v>594</v>
      </c>
      <c r="B162" s="21">
        <v>34256700</v>
      </c>
      <c r="C162" s="2">
        <v>446550</v>
      </c>
      <c r="D162" s="15">
        <f t="shared" si="11"/>
        <v>76.714141753443059</v>
      </c>
      <c r="E162" s="5" t="s">
        <v>27</v>
      </c>
      <c r="F162" s="5" t="s">
        <v>77</v>
      </c>
      <c r="G162" s="5" t="s">
        <v>1060</v>
      </c>
      <c r="H162" s="5" t="s">
        <v>1061</v>
      </c>
      <c r="I162" s="21">
        <v>302674</v>
      </c>
      <c r="J162" s="21">
        <v>110009</v>
      </c>
      <c r="K162" s="2">
        <f t="shared" si="9"/>
        <v>3211.3134073042647</v>
      </c>
      <c r="L162" s="2">
        <f t="shared" si="10"/>
        <v>8835.4686820388415</v>
      </c>
      <c r="M162" s="11">
        <v>40.700000000000003</v>
      </c>
      <c r="N162" s="11">
        <v>0.628</v>
      </c>
      <c r="O162" s="12" t="s">
        <v>1062</v>
      </c>
      <c r="P162" s="11" t="s">
        <v>1065</v>
      </c>
      <c r="Q162" s="5" t="s">
        <v>1058</v>
      </c>
      <c r="R162" s="13" t="s">
        <v>1063</v>
      </c>
      <c r="S162" s="4">
        <v>212</v>
      </c>
      <c r="T162" s="13" t="s">
        <v>1064</v>
      </c>
      <c r="U162" s="9">
        <v>1</v>
      </c>
      <c r="V162" s="9">
        <f>VLOOKUP(Tabela1[[#This Row],[País/território]],Filiações!$A$3:$D$261,2,0)</f>
        <v>1</v>
      </c>
      <c r="W162" s="13">
        <f>VLOOKUP(Tabela1[[#This Row],[País/território]],Filiações!$A$3:$D$261,3,0)</f>
        <v>1</v>
      </c>
      <c r="Z162" s="4"/>
      <c r="AD162" s="9">
        <v>21</v>
      </c>
      <c r="AE162" s="6"/>
      <c r="AF162" s="6"/>
      <c r="AG162" s="9">
        <v>8</v>
      </c>
      <c r="AH162" s="9">
        <v>7</v>
      </c>
      <c r="AI162" s="5" t="s">
        <v>1059</v>
      </c>
    </row>
    <row r="163" spans="1:35" x14ac:dyDescent="0.25">
      <c r="A163" s="6" t="s">
        <v>1412</v>
      </c>
      <c r="B163" s="21"/>
      <c r="C163" s="2">
        <v>1100</v>
      </c>
      <c r="D163" s="15">
        <f t="shared" si="11"/>
        <v>0</v>
      </c>
      <c r="E163" s="5" t="s">
        <v>86</v>
      </c>
      <c r="F163" s="5" t="s">
        <v>1410</v>
      </c>
      <c r="G163" s="5" t="s">
        <v>1415</v>
      </c>
      <c r="H163" s="5" t="s">
        <v>1415</v>
      </c>
      <c r="I163" s="21"/>
      <c r="J163" s="21"/>
      <c r="K163" s="2" t="str">
        <f t="shared" si="9"/>
        <v/>
      </c>
      <c r="L163" s="2" t="str">
        <f t="shared" si="10"/>
        <v/>
      </c>
      <c r="M163" s="11"/>
      <c r="N163" s="11"/>
      <c r="O163" s="8"/>
      <c r="P163" s="11" t="s">
        <v>1613</v>
      </c>
      <c r="Q163" s="5"/>
      <c r="R163" s="9"/>
      <c r="S163" s="4"/>
      <c r="T163" s="9"/>
      <c r="U163" s="9">
        <v>0</v>
      </c>
      <c r="V163" s="9">
        <f>VLOOKUP(Tabela1[[#This Row],[País/território]],Filiações!$A$3:$D$261,2,0)</f>
        <v>0</v>
      </c>
      <c r="W163" s="13">
        <f>VLOOKUP(Tabela1[[#This Row],[País/território]],Filiações!$A$3:$D$261,3,0)</f>
        <v>0</v>
      </c>
      <c r="X163" s="6" t="s">
        <v>372</v>
      </c>
      <c r="Y163" s="6" t="s">
        <v>1413</v>
      </c>
      <c r="Z163" s="4"/>
      <c r="AA163" s="9" t="s">
        <v>1523</v>
      </c>
      <c r="AE163" s="6"/>
      <c r="AF163" s="6"/>
      <c r="AI163" s="18" t="s">
        <v>1414</v>
      </c>
    </row>
    <row r="164" spans="1:35" x14ac:dyDescent="0.25">
      <c r="A164" s="5" t="s">
        <v>1516</v>
      </c>
      <c r="B164" s="20">
        <v>1263747</v>
      </c>
      <c r="C164" s="2">
        <v>2040</v>
      </c>
      <c r="D164" s="15">
        <f t="shared" si="11"/>
        <v>619.48382352941178</v>
      </c>
      <c r="E164" s="5" t="s">
        <v>27</v>
      </c>
      <c r="F164" s="5" t="s">
        <v>302</v>
      </c>
      <c r="G164" s="5" t="s">
        <v>1394</v>
      </c>
      <c r="H164" s="5" t="s">
        <v>1394</v>
      </c>
      <c r="I164" s="20">
        <v>27434</v>
      </c>
      <c r="J164" s="20">
        <v>12616</v>
      </c>
      <c r="K164" s="2">
        <f t="shared" si="9"/>
        <v>9983.0108399861674</v>
      </c>
      <c r="L164" s="2">
        <f t="shared" si="10"/>
        <v>21708.459050743542</v>
      </c>
      <c r="M164" s="5">
        <v>35.799999999999997</v>
      </c>
      <c r="N164" s="5">
        <v>0.77700000000000002</v>
      </c>
      <c r="O164" s="8"/>
      <c r="P164" s="5" t="s">
        <v>1568</v>
      </c>
      <c r="Q164" s="5"/>
      <c r="R164" s="9"/>
      <c r="S164" s="4"/>
      <c r="T164" s="9"/>
      <c r="U164" s="9">
        <v>1</v>
      </c>
      <c r="V164" s="9">
        <f>VLOOKUP(Tabela1[[#This Row],[País/território]],Filiações!$A$3:$D$261,2,0)</f>
        <v>1</v>
      </c>
      <c r="W164" s="13">
        <f>VLOOKUP(Tabela1[[#This Row],[País/território]],Filiações!$A$3:$D$261,3,0)</f>
        <v>1</v>
      </c>
      <c r="Z164" s="4" t="s">
        <v>24</v>
      </c>
      <c r="AA164" s="9" t="s">
        <v>1523</v>
      </c>
      <c r="AD164" s="9">
        <v>1</v>
      </c>
      <c r="AE164" s="6"/>
      <c r="AF164" s="6"/>
      <c r="AH164" s="9">
        <v>1</v>
      </c>
      <c r="AI164" s="5" t="s">
        <v>1395</v>
      </c>
    </row>
    <row r="165" spans="1:35" x14ac:dyDescent="0.25">
      <c r="A165" s="5" t="s">
        <v>596</v>
      </c>
      <c r="B165" s="20">
        <v>3718678</v>
      </c>
      <c r="C165" s="2">
        <v>1030700</v>
      </c>
      <c r="D165" s="15">
        <f t="shared" si="11"/>
        <v>3.6079150092170371</v>
      </c>
      <c r="E165" s="5" t="s">
        <v>27</v>
      </c>
      <c r="F165" s="5" t="s">
        <v>156</v>
      </c>
      <c r="G165" s="5" t="s">
        <v>1279</v>
      </c>
      <c r="H165" s="5" t="s">
        <v>1279</v>
      </c>
      <c r="I165" s="20">
        <v>17810</v>
      </c>
      <c r="J165" s="20">
        <v>5092</v>
      </c>
      <c r="K165" s="2">
        <f t="shared" si="9"/>
        <v>1369.3038224874538</v>
      </c>
      <c r="L165" s="2">
        <f t="shared" si="10"/>
        <v>4789.3364254716325</v>
      </c>
      <c r="M165" s="5">
        <v>37.5</v>
      </c>
      <c r="N165" s="5">
        <v>0.50600000000000001</v>
      </c>
      <c r="O165" s="12" t="s">
        <v>1280</v>
      </c>
      <c r="P165" s="5" t="s">
        <v>1281</v>
      </c>
      <c r="Q165" s="5" t="s">
        <v>1277</v>
      </c>
      <c r="R165" s="13" t="s">
        <v>1282</v>
      </c>
      <c r="S165" s="4">
        <v>222</v>
      </c>
      <c r="T165" s="13" t="s">
        <v>1283</v>
      </c>
      <c r="U165" s="9">
        <v>1</v>
      </c>
      <c r="V165" s="9">
        <f>VLOOKUP(Tabela1[[#This Row],[País/território]],Filiações!$A$3:$D$261,2,0)</f>
        <v>1</v>
      </c>
      <c r="W165" s="13">
        <f>VLOOKUP(Tabela1[[#This Row],[País/território]],Filiações!$A$3:$D$261,3,0)</f>
        <v>1</v>
      </c>
      <c r="Z165" s="4"/>
      <c r="AE165" s="6"/>
      <c r="AF165" s="6"/>
      <c r="AG165" s="9">
        <v>2</v>
      </c>
      <c r="AI165" s="5" t="s">
        <v>1278</v>
      </c>
    </row>
    <row r="166" spans="1:35" x14ac:dyDescent="0.25">
      <c r="A166" s="11" t="s">
        <v>589</v>
      </c>
      <c r="B166" s="20"/>
      <c r="C166" s="2">
        <v>374</v>
      </c>
      <c r="D166" s="15">
        <f t="shared" si="11"/>
        <v>0</v>
      </c>
      <c r="E166" s="11" t="s">
        <v>27</v>
      </c>
      <c r="F166" s="11" t="s">
        <v>302</v>
      </c>
      <c r="G166" s="11" t="s">
        <v>1463</v>
      </c>
      <c r="H166" s="5"/>
      <c r="I166" s="20"/>
      <c r="J166" s="20"/>
      <c r="K166" s="2" t="str">
        <f t="shared" si="9"/>
        <v/>
      </c>
      <c r="L166" s="2" t="str">
        <f t="shared" si="10"/>
        <v/>
      </c>
      <c r="M166" s="5"/>
      <c r="N166" s="5"/>
      <c r="O166" s="8"/>
      <c r="P166" s="5" t="s">
        <v>589</v>
      </c>
      <c r="Q166" s="5"/>
      <c r="R166" s="9"/>
      <c r="S166" s="4"/>
      <c r="T166" s="9"/>
      <c r="U166" s="9">
        <v>0</v>
      </c>
      <c r="V166" s="9">
        <f>VLOOKUP(Tabela1[[#This Row],[País/território]],Filiações!$A$3:$D$261,2,0)</f>
        <v>0</v>
      </c>
      <c r="W166" s="13">
        <f>VLOOKUP(Tabela1[[#This Row],[País/território]],Filiações!$A$3:$D$261,3,0)</f>
        <v>0</v>
      </c>
      <c r="X166" s="14" t="s">
        <v>372</v>
      </c>
      <c r="Y166" s="14" t="s">
        <v>1320</v>
      </c>
      <c r="Z166" s="4" t="s">
        <v>24</v>
      </c>
      <c r="AA166" s="9" t="s">
        <v>1523</v>
      </c>
      <c r="AE166" s="6"/>
      <c r="AF166" s="6"/>
      <c r="AI166" s="5" t="s">
        <v>1464</v>
      </c>
    </row>
    <row r="167" spans="1:35" x14ac:dyDescent="0.25">
      <c r="A167" s="5" t="s">
        <v>597</v>
      </c>
      <c r="B167" s="20">
        <v>122273000</v>
      </c>
      <c r="C167" s="2">
        <v>1958201</v>
      </c>
      <c r="D167" s="15">
        <f t="shared" si="11"/>
        <v>62.441496046626469</v>
      </c>
      <c r="E167" s="5" t="s">
        <v>86</v>
      </c>
      <c r="F167" s="5" t="s">
        <v>223</v>
      </c>
      <c r="G167" s="5" t="s">
        <v>598</v>
      </c>
      <c r="H167" s="5" t="s">
        <v>598</v>
      </c>
      <c r="I167" s="20">
        <v>2410950</v>
      </c>
      <c r="J167" s="20">
        <v>1140724</v>
      </c>
      <c r="K167" s="2">
        <f t="shared" si="9"/>
        <v>9329.3204550473129</v>
      </c>
      <c r="L167" s="2">
        <f t="shared" si="10"/>
        <v>19717.762711309937</v>
      </c>
      <c r="M167" s="5">
        <v>48.2</v>
      </c>
      <c r="N167" s="5">
        <v>0.75600000000000001</v>
      </c>
      <c r="O167" s="8" t="s">
        <v>599</v>
      </c>
      <c r="P167" s="5" t="s">
        <v>600</v>
      </c>
      <c r="Q167" s="5" t="s">
        <v>600</v>
      </c>
      <c r="R167" s="9" t="s">
        <v>601</v>
      </c>
      <c r="S167" s="4">
        <v>52</v>
      </c>
      <c r="T167" s="9" t="s">
        <v>602</v>
      </c>
      <c r="U167" s="9">
        <v>1</v>
      </c>
      <c r="V167" s="9">
        <f>VLOOKUP(Tabela1[[#This Row],[País/território]],Filiações!$A$3:$D$261,2,0)</f>
        <v>1</v>
      </c>
      <c r="W167" s="13">
        <f>VLOOKUP(Tabela1[[#This Row],[País/território]],Filiações!$A$3:$D$261,3,0)</f>
        <v>1</v>
      </c>
      <c r="Z167" s="4"/>
      <c r="AC167" s="9">
        <v>3</v>
      </c>
      <c r="AD167" s="9">
        <v>62</v>
      </c>
      <c r="AE167" s="6"/>
      <c r="AF167" s="6"/>
      <c r="AG167" s="9">
        <v>27</v>
      </c>
      <c r="AH167" s="9">
        <v>15</v>
      </c>
      <c r="AI167" s="5" t="s">
        <v>603</v>
      </c>
    </row>
    <row r="168" spans="1:35" x14ac:dyDescent="0.25">
      <c r="A168" s="5" t="s">
        <v>591</v>
      </c>
      <c r="B168" s="20">
        <v>102800</v>
      </c>
      <c r="C168" s="2">
        <v>702</v>
      </c>
      <c r="D168" s="15">
        <f t="shared" si="11"/>
        <v>146.43874643874645</v>
      </c>
      <c r="E168" s="11" t="s">
        <v>104</v>
      </c>
      <c r="F168" s="11" t="s">
        <v>591</v>
      </c>
      <c r="G168" s="11" t="s">
        <v>1439</v>
      </c>
      <c r="H168" s="11" t="s">
        <v>1440</v>
      </c>
      <c r="I168" s="20">
        <v>323</v>
      </c>
      <c r="J168" s="20">
        <v>308</v>
      </c>
      <c r="K168" s="2">
        <f t="shared" si="9"/>
        <v>2996.1089494163425</v>
      </c>
      <c r="L168" s="2">
        <f t="shared" si="10"/>
        <v>3142.023346303502</v>
      </c>
      <c r="M168" s="5"/>
      <c r="N168" s="5">
        <v>0.64</v>
      </c>
      <c r="O168" s="8"/>
      <c r="P168" s="5" t="s">
        <v>1614</v>
      </c>
      <c r="Q168" s="5"/>
      <c r="R168" s="9"/>
      <c r="S168" s="4"/>
      <c r="T168" s="9"/>
      <c r="U168" s="9">
        <v>1</v>
      </c>
      <c r="V168" s="9">
        <f>VLOOKUP(Tabela1[[#This Row],[País/território]],Filiações!$A$3:$D$261,2,0)</f>
        <v>1</v>
      </c>
      <c r="W168" s="13">
        <f>VLOOKUP(Tabela1[[#This Row],[País/território]],Filiações!$A$3:$D$261,3,0)</f>
        <v>0</v>
      </c>
      <c r="Z168" s="4" t="s">
        <v>24</v>
      </c>
      <c r="AA168" s="9" t="s">
        <v>1523</v>
      </c>
      <c r="AE168" s="6"/>
      <c r="AF168" s="6"/>
      <c r="AH168" s="9">
        <v>2</v>
      </c>
      <c r="AI168" s="5" t="s">
        <v>1441</v>
      </c>
    </row>
    <row r="169" spans="1:35" x14ac:dyDescent="0.25">
      <c r="A169" s="5" t="s">
        <v>604</v>
      </c>
      <c r="B169" s="20">
        <v>26423700</v>
      </c>
      <c r="C169" s="2">
        <v>801590</v>
      </c>
      <c r="D169" s="15">
        <f t="shared" si="11"/>
        <v>32.964108833693032</v>
      </c>
      <c r="E169" s="5" t="s">
        <v>27</v>
      </c>
      <c r="F169" s="5" t="s">
        <v>28</v>
      </c>
      <c r="G169" s="5" t="s">
        <v>1158</v>
      </c>
      <c r="H169" s="5" t="s">
        <v>1158</v>
      </c>
      <c r="I169" s="20">
        <v>38055</v>
      </c>
      <c r="J169" s="20">
        <v>17081</v>
      </c>
      <c r="K169" s="2">
        <f t="shared" si="9"/>
        <v>646.4272603761018</v>
      </c>
      <c r="L169" s="2">
        <f t="shared" si="10"/>
        <v>1440.1843799316523</v>
      </c>
      <c r="M169" s="5">
        <v>45.6</v>
      </c>
      <c r="N169" s="5">
        <v>0.41599999999999998</v>
      </c>
      <c r="O169" s="12" t="s">
        <v>1159</v>
      </c>
      <c r="P169" s="5" t="s">
        <v>1155</v>
      </c>
      <c r="Q169" s="5" t="s">
        <v>1154</v>
      </c>
      <c r="R169" s="13" t="s">
        <v>1156</v>
      </c>
      <c r="S169" s="9">
        <v>258</v>
      </c>
      <c r="T169" s="13" t="s">
        <v>1157</v>
      </c>
      <c r="U169" s="9">
        <v>1</v>
      </c>
      <c r="V169" s="9">
        <f>VLOOKUP(Tabela1[[#This Row],[País/território]],Filiações!$A$3:$D$261,2,0)</f>
        <v>1</v>
      </c>
      <c r="W169" s="13">
        <f>VLOOKUP(Tabela1[[#This Row],[País/território]],Filiações!$A$3:$D$261,3,0)</f>
        <v>1</v>
      </c>
      <c r="Z169" s="9"/>
      <c r="AD169" s="9">
        <v>2</v>
      </c>
      <c r="AE169" s="6"/>
      <c r="AF169" s="6"/>
      <c r="AG169" s="9">
        <v>1</v>
      </c>
      <c r="AI169" s="5" t="s">
        <v>1153</v>
      </c>
    </row>
    <row r="170" spans="1:35" x14ac:dyDescent="0.25">
      <c r="A170" s="5" t="s">
        <v>606</v>
      </c>
      <c r="B170" s="20">
        <v>3553100</v>
      </c>
      <c r="C170" s="2">
        <v>33846</v>
      </c>
      <c r="D170" s="15">
        <f t="shared" si="11"/>
        <v>104.97843172014419</v>
      </c>
      <c r="E170" s="5" t="s">
        <v>37</v>
      </c>
      <c r="F170" s="5" t="s">
        <v>94</v>
      </c>
      <c r="G170" s="5" t="s">
        <v>607</v>
      </c>
      <c r="H170" s="5" t="s">
        <v>607</v>
      </c>
      <c r="I170" s="20">
        <v>19505</v>
      </c>
      <c r="J170" s="20">
        <v>7944</v>
      </c>
      <c r="K170" s="2">
        <f t="shared" si="9"/>
        <v>2235.7940952970644</v>
      </c>
      <c r="L170" s="2">
        <f t="shared" si="10"/>
        <v>5489.5724859981428</v>
      </c>
      <c r="M170" s="5">
        <v>28.5</v>
      </c>
      <c r="N170" s="5">
        <v>0.69299999999999995</v>
      </c>
      <c r="O170" s="8" t="s">
        <v>608</v>
      </c>
      <c r="P170" s="5" t="s">
        <v>609</v>
      </c>
      <c r="Q170" s="5" t="s">
        <v>609</v>
      </c>
      <c r="R170" s="9" t="s">
        <v>610</v>
      </c>
      <c r="S170" s="4">
        <v>373</v>
      </c>
      <c r="T170" s="9" t="s">
        <v>611</v>
      </c>
      <c r="U170" s="9">
        <v>1</v>
      </c>
      <c r="V170" s="9">
        <f>VLOOKUP(Tabela1[[#This Row],[País/território]],Filiações!$A$3:$D$261,2,0)</f>
        <v>1</v>
      </c>
      <c r="W170" s="13">
        <f>VLOOKUP(Tabela1[[#This Row],[País/território]],Filiações!$A$3:$D$261,3,0)</f>
        <v>1</v>
      </c>
      <c r="Z170" s="4"/>
      <c r="AD170" s="9">
        <v>5</v>
      </c>
      <c r="AF170" s="6"/>
      <c r="AI170" s="5" t="s">
        <v>612</v>
      </c>
    </row>
    <row r="171" spans="1:35" x14ac:dyDescent="0.25">
      <c r="A171" s="5" t="s">
        <v>1518</v>
      </c>
      <c r="B171" s="20">
        <v>38400</v>
      </c>
      <c r="C171" s="2">
        <v>2</v>
      </c>
      <c r="D171" s="15">
        <f t="shared" si="11"/>
        <v>19200</v>
      </c>
      <c r="E171" s="5" t="s">
        <v>37</v>
      </c>
      <c r="F171" s="11" t="s">
        <v>43</v>
      </c>
      <c r="G171" s="11" t="s">
        <v>1348</v>
      </c>
      <c r="H171" s="11" t="s">
        <v>1348</v>
      </c>
      <c r="I171" s="20"/>
      <c r="J171" s="20">
        <v>7060</v>
      </c>
      <c r="K171" s="2">
        <f t="shared" si="9"/>
        <v>183854.16666666666</v>
      </c>
      <c r="L171" s="2">
        <f t="shared" si="10"/>
        <v>0</v>
      </c>
      <c r="M171" s="5"/>
      <c r="N171" s="5"/>
      <c r="O171" s="8"/>
      <c r="P171" s="5" t="s">
        <v>1569</v>
      </c>
      <c r="Q171" s="5"/>
      <c r="R171" s="9"/>
      <c r="S171" s="9"/>
      <c r="T171" s="9"/>
      <c r="U171" s="9">
        <v>1</v>
      </c>
      <c r="V171" s="9">
        <f>VLOOKUP(Tabela1[[#This Row],[País/território]],Filiações!$A$3:$D$261,2,0)</f>
        <v>1</v>
      </c>
      <c r="W171" s="13">
        <f>VLOOKUP(Tabela1[[#This Row],[País/território]],Filiações!$A$3:$D$261,3,0)</f>
        <v>0</v>
      </c>
      <c r="Z171" s="9" t="s">
        <v>24</v>
      </c>
      <c r="AF171" s="6"/>
      <c r="AH171" s="9">
        <v>2</v>
      </c>
      <c r="AI171" s="5" t="s">
        <v>1349</v>
      </c>
    </row>
    <row r="172" spans="1:35" x14ac:dyDescent="0.25">
      <c r="A172" s="5" t="s">
        <v>613</v>
      </c>
      <c r="B172" s="20">
        <v>3136675</v>
      </c>
      <c r="C172" s="2">
        <v>1564100</v>
      </c>
      <c r="D172" s="15">
        <f t="shared" si="11"/>
        <v>2.0054184515056583</v>
      </c>
      <c r="E172" s="5" t="s">
        <v>16</v>
      </c>
      <c r="F172" s="5" t="s">
        <v>256</v>
      </c>
      <c r="G172" s="5" t="s">
        <v>614</v>
      </c>
      <c r="H172" s="5" t="s">
        <v>614</v>
      </c>
      <c r="I172" s="20">
        <v>37805</v>
      </c>
      <c r="J172" s="20">
        <v>12067</v>
      </c>
      <c r="K172" s="2">
        <f t="shared" si="9"/>
        <v>3847.0673563566515</v>
      </c>
      <c r="L172" s="2">
        <f t="shared" si="10"/>
        <v>12052.571592530307</v>
      </c>
      <c r="M172" s="5">
        <v>33.799999999999997</v>
      </c>
      <c r="N172" s="5">
        <v>0.72699999999999998</v>
      </c>
      <c r="O172" s="8" t="s">
        <v>615</v>
      </c>
      <c r="P172" s="5" t="s">
        <v>617</v>
      </c>
      <c r="Q172" s="5" t="s">
        <v>616</v>
      </c>
      <c r="R172" s="9" t="s">
        <v>618</v>
      </c>
      <c r="S172" s="4">
        <v>976</v>
      </c>
      <c r="T172" s="9" t="s">
        <v>619</v>
      </c>
      <c r="U172" s="9">
        <v>1</v>
      </c>
      <c r="V172" s="9">
        <f>VLOOKUP(Tabela1[[#This Row],[País/território]],Filiações!$A$3:$D$261,2,0)</f>
        <v>1</v>
      </c>
      <c r="W172" s="13">
        <f>VLOOKUP(Tabela1[[#This Row],[País/território]],Filiações!$A$3:$D$261,3,0)</f>
        <v>1</v>
      </c>
      <c r="Z172" s="4"/>
      <c r="AE172" s="6"/>
      <c r="AF172" s="6"/>
      <c r="AG172" s="9">
        <v>1</v>
      </c>
      <c r="AH172" s="9">
        <v>2</v>
      </c>
      <c r="AI172" s="5" t="s">
        <v>620</v>
      </c>
    </row>
    <row r="173" spans="1:35" x14ac:dyDescent="0.25">
      <c r="A173" s="5" t="s">
        <v>595</v>
      </c>
      <c r="B173" s="20">
        <v>4922</v>
      </c>
      <c r="C173" s="2">
        <v>102</v>
      </c>
      <c r="D173" s="15">
        <f t="shared" si="11"/>
        <v>48.254901960784316</v>
      </c>
      <c r="E173" s="5" t="s">
        <v>86</v>
      </c>
      <c r="F173" s="5" t="s">
        <v>1410</v>
      </c>
      <c r="G173" s="5" t="s">
        <v>1539</v>
      </c>
      <c r="H173" s="5" t="s">
        <v>1539</v>
      </c>
      <c r="I173" s="20"/>
      <c r="J173" s="20">
        <v>63</v>
      </c>
      <c r="K173" s="2">
        <f t="shared" si="9"/>
        <v>12799.674928890694</v>
      </c>
      <c r="L173" s="2">
        <f t="shared" si="10"/>
        <v>0</v>
      </c>
      <c r="M173" s="5"/>
      <c r="N173" s="5"/>
      <c r="O173" s="8"/>
      <c r="P173" s="5" t="s">
        <v>1570</v>
      </c>
      <c r="Q173" s="5"/>
      <c r="R173" s="9"/>
      <c r="S173" s="9"/>
      <c r="T173" s="9"/>
      <c r="U173" s="9">
        <v>0</v>
      </c>
      <c r="V173" s="9">
        <f>VLOOKUP(Tabela1[[#This Row],[País/território]],Filiações!$A$3:$D$261,2,0)</f>
        <v>0</v>
      </c>
      <c r="W173" s="13">
        <f>VLOOKUP(Tabela1[[#This Row],[País/território]],Filiações!$A$3:$D$261,3,0)</f>
        <v>1</v>
      </c>
      <c r="X173" s="6" t="s">
        <v>326</v>
      </c>
      <c r="Y173" s="6" t="s">
        <v>1317</v>
      </c>
      <c r="Z173" s="9" t="s">
        <v>24</v>
      </c>
      <c r="AA173" s="9" t="s">
        <v>1523</v>
      </c>
      <c r="AE173" s="6"/>
      <c r="AF173" s="6"/>
      <c r="AI173" s="5" t="s">
        <v>1435</v>
      </c>
    </row>
    <row r="174" spans="1:35" x14ac:dyDescent="0.25">
      <c r="A174" s="5" t="s">
        <v>621</v>
      </c>
      <c r="B174" s="20">
        <v>622159</v>
      </c>
      <c r="C174" s="2">
        <v>13810</v>
      </c>
      <c r="D174" s="15">
        <f t="shared" si="11"/>
        <v>45.051339608978999</v>
      </c>
      <c r="E174" s="5" t="s">
        <v>37</v>
      </c>
      <c r="F174" s="5" t="s">
        <v>43</v>
      </c>
      <c r="G174" s="5" t="s">
        <v>622</v>
      </c>
      <c r="H174" s="5" t="s">
        <v>622</v>
      </c>
      <c r="I174" s="20">
        <v>11234</v>
      </c>
      <c r="J174" s="20">
        <v>4588</v>
      </c>
      <c r="K174" s="2">
        <f t="shared" si="9"/>
        <v>7374.3207122295107</v>
      </c>
      <c r="L174" s="2">
        <f t="shared" si="10"/>
        <v>18056.47752423416</v>
      </c>
      <c r="M174" s="5">
        <v>33.200000000000003</v>
      </c>
      <c r="N174" s="5">
        <v>0.80200000000000005</v>
      </c>
      <c r="O174" s="8" t="s">
        <v>39</v>
      </c>
      <c r="P174" s="5" t="s">
        <v>621</v>
      </c>
      <c r="Q174" s="5" t="s">
        <v>623</v>
      </c>
      <c r="R174" s="9" t="s">
        <v>624</v>
      </c>
      <c r="S174" s="9">
        <v>382</v>
      </c>
      <c r="T174" s="9" t="s">
        <v>625</v>
      </c>
      <c r="U174" s="9">
        <v>1</v>
      </c>
      <c r="V174" s="9">
        <f>VLOOKUP(Tabela1[[#This Row],[País/território]],Filiações!$A$3:$D$261,2,0)</f>
        <v>1</v>
      </c>
      <c r="W174" s="13">
        <f>VLOOKUP(Tabela1[[#This Row],[País/território]],Filiações!$A$3:$D$261,3,0)</f>
        <v>1</v>
      </c>
      <c r="Z174" s="9"/>
      <c r="AF174" s="6"/>
      <c r="AG174" s="9">
        <v>2</v>
      </c>
      <c r="AI174" s="5" t="s">
        <v>626</v>
      </c>
    </row>
    <row r="175" spans="1:35" x14ac:dyDescent="0.25">
      <c r="A175" s="5" t="s">
        <v>627</v>
      </c>
      <c r="B175" s="21">
        <v>54363000</v>
      </c>
      <c r="C175" s="2">
        <v>676578</v>
      </c>
      <c r="D175" s="15">
        <f t="shared" si="11"/>
        <v>80.349937479492382</v>
      </c>
      <c r="E175" s="5" t="s">
        <v>16</v>
      </c>
      <c r="F175" s="5" t="s">
        <v>207</v>
      </c>
      <c r="G175" s="5" t="s">
        <v>1022</v>
      </c>
      <c r="H175" s="11" t="s">
        <v>1028</v>
      </c>
      <c r="I175" s="21">
        <v>342205</v>
      </c>
      <c r="J175" s="21">
        <v>66478</v>
      </c>
      <c r="K175" s="2">
        <f t="shared" si="9"/>
        <v>1222.8537792248405</v>
      </c>
      <c r="L175" s="2">
        <f t="shared" si="10"/>
        <v>6294.8144877950081</v>
      </c>
      <c r="M175" s="11"/>
      <c r="N175" s="11">
        <v>0.53600000000000003</v>
      </c>
      <c r="O175" s="12" t="s">
        <v>1023</v>
      </c>
      <c r="P175" s="11" t="s">
        <v>627</v>
      </c>
      <c r="Q175" s="5" t="s">
        <v>1027</v>
      </c>
      <c r="R175" s="13" t="s">
        <v>1025</v>
      </c>
      <c r="S175" s="9">
        <v>95</v>
      </c>
      <c r="T175" s="13" t="s">
        <v>1026</v>
      </c>
      <c r="U175" s="9">
        <v>1</v>
      </c>
      <c r="V175" s="9">
        <f>VLOOKUP(Tabela1[[#This Row],[País/território]],Filiações!$A$3:$D$261,2,0)</f>
        <v>1</v>
      </c>
      <c r="W175" s="13">
        <f>VLOOKUP(Tabela1[[#This Row],[País/território]],Filiações!$A$3:$D$261,3,0)</f>
        <v>1</v>
      </c>
      <c r="Z175" s="4"/>
      <c r="AC175" s="9">
        <v>1</v>
      </c>
      <c r="AE175" s="6"/>
      <c r="AF175" s="6"/>
      <c r="AH175" s="9">
        <v>2</v>
      </c>
      <c r="AI175" s="5" t="s">
        <v>1024</v>
      </c>
    </row>
    <row r="176" spans="1:35" x14ac:dyDescent="0.25">
      <c r="A176" s="5" t="s">
        <v>629</v>
      </c>
      <c r="B176" s="20">
        <v>2324388</v>
      </c>
      <c r="C176" s="2">
        <v>825615</v>
      </c>
      <c r="D176" s="15">
        <f t="shared" si="11"/>
        <v>2.8153412910375901</v>
      </c>
      <c r="E176" s="5" t="s">
        <v>27</v>
      </c>
      <c r="F176" s="5" t="s">
        <v>28</v>
      </c>
      <c r="G176" s="5" t="s">
        <v>1164</v>
      </c>
      <c r="H176" s="5" t="s">
        <v>1164</v>
      </c>
      <c r="I176" s="20">
        <v>29069</v>
      </c>
      <c r="J176" s="20">
        <v>13429</v>
      </c>
      <c r="K176" s="2">
        <f t="shared" si="9"/>
        <v>5777.4347484154969</v>
      </c>
      <c r="L176" s="2">
        <f t="shared" si="10"/>
        <v>12506.087623925094</v>
      </c>
      <c r="M176" s="5">
        <v>61.3</v>
      </c>
      <c r="N176" s="5">
        <v>0.628</v>
      </c>
      <c r="O176" s="12" t="s">
        <v>1163</v>
      </c>
      <c r="P176" s="5" t="s">
        <v>1165</v>
      </c>
      <c r="Q176" s="5" t="s">
        <v>1160</v>
      </c>
      <c r="R176" s="13" t="s">
        <v>1166</v>
      </c>
      <c r="S176" s="4">
        <v>264</v>
      </c>
      <c r="T176" s="13" t="s">
        <v>1162</v>
      </c>
      <c r="U176" s="9">
        <v>1</v>
      </c>
      <c r="V176" s="9">
        <f>VLOOKUP(Tabela1[[#This Row],[País/território]],Filiações!$A$3:$D$261,2,0)</f>
        <v>1</v>
      </c>
      <c r="W176" s="13">
        <f>VLOOKUP(Tabela1[[#This Row],[País/território]],Filiações!$A$3:$D$261,3,0)</f>
        <v>1</v>
      </c>
      <c r="Z176" s="4"/>
      <c r="AD176" s="9">
        <v>4</v>
      </c>
      <c r="AE176" s="6"/>
      <c r="AF176" s="6"/>
      <c r="AG176" s="9">
        <v>1</v>
      </c>
      <c r="AH176" s="9">
        <v>1</v>
      </c>
      <c r="AI176" s="5" t="s">
        <v>1161</v>
      </c>
    </row>
    <row r="177" spans="1:35" x14ac:dyDescent="0.25">
      <c r="A177" s="5" t="s">
        <v>605</v>
      </c>
      <c r="B177" s="20">
        <v>10084</v>
      </c>
      <c r="C177" s="2">
        <v>21</v>
      </c>
      <c r="D177" s="15">
        <f t="shared" si="11"/>
        <v>480.1904761904762</v>
      </c>
      <c r="E177" s="5" t="s">
        <v>104</v>
      </c>
      <c r="F177" s="5" t="s">
        <v>591</v>
      </c>
      <c r="G177" s="5" t="s">
        <v>1396</v>
      </c>
      <c r="H177" s="5" t="s">
        <v>1396</v>
      </c>
      <c r="I177" s="20"/>
      <c r="J177" s="20">
        <v>182</v>
      </c>
      <c r="K177" s="2">
        <f t="shared" si="9"/>
        <v>18048.393494644981</v>
      </c>
      <c r="L177" s="2">
        <f t="shared" si="10"/>
        <v>0</v>
      </c>
      <c r="M177" s="5"/>
      <c r="N177" s="5"/>
      <c r="O177" s="8"/>
      <c r="P177" s="5" t="s">
        <v>605</v>
      </c>
      <c r="Q177" s="5"/>
      <c r="R177" s="9"/>
      <c r="S177" s="9"/>
      <c r="T177" s="9"/>
      <c r="U177" s="9">
        <v>1</v>
      </c>
      <c r="V177" s="9">
        <f>VLOOKUP(Tabela1[[#This Row],[País/território]],Filiações!$A$3:$D$261,2,0)</f>
        <v>1</v>
      </c>
      <c r="W177" s="13">
        <f>VLOOKUP(Tabela1[[#This Row],[País/território]],Filiações!$A$3:$D$261,3,0)</f>
        <v>0</v>
      </c>
      <c r="Z177" s="9" t="s">
        <v>24</v>
      </c>
      <c r="AA177" s="9" t="s">
        <v>1523</v>
      </c>
      <c r="AE177" s="6"/>
      <c r="AF177"/>
      <c r="AI177" s="5" t="s">
        <v>1397</v>
      </c>
    </row>
    <row r="178" spans="1:35" x14ac:dyDescent="0.25">
      <c r="A178" s="5" t="s">
        <v>630</v>
      </c>
      <c r="B178" s="21">
        <v>28431494</v>
      </c>
      <c r="C178" s="2">
        <v>147181</v>
      </c>
      <c r="D178" s="15">
        <f t="shared" si="11"/>
        <v>193.17367051453652</v>
      </c>
      <c r="E178" s="5" t="s">
        <v>16</v>
      </c>
      <c r="F178" s="5" t="s">
        <v>17</v>
      </c>
      <c r="G178" s="5" t="s">
        <v>963</v>
      </c>
      <c r="H178" s="5" t="s">
        <v>963</v>
      </c>
      <c r="I178" s="21">
        <v>76016</v>
      </c>
      <c r="J178" s="21">
        <v>19489</v>
      </c>
      <c r="K178" s="2">
        <f t="shared" si="9"/>
        <v>685.47224426546143</v>
      </c>
      <c r="L178" s="2">
        <f t="shared" si="10"/>
        <v>2673.6547857808669</v>
      </c>
      <c r="M178" s="11">
        <v>32.799999999999997</v>
      </c>
      <c r="N178" s="11">
        <v>0.54800000000000004</v>
      </c>
      <c r="O178" s="12" t="s">
        <v>964</v>
      </c>
      <c r="P178" s="11" t="s">
        <v>630</v>
      </c>
      <c r="Q178" s="11" t="s">
        <v>630</v>
      </c>
      <c r="R178" s="13" t="s">
        <v>966</v>
      </c>
      <c r="S178" s="4">
        <v>977</v>
      </c>
      <c r="T178" s="13" t="s">
        <v>967</v>
      </c>
      <c r="U178" s="9">
        <v>1</v>
      </c>
      <c r="V178" s="9">
        <f>VLOOKUP(Tabela1[[#This Row],[País/território]],Filiações!$A$3:$D$261,2,0)</f>
        <v>1</v>
      </c>
      <c r="W178" s="13">
        <f>VLOOKUP(Tabela1[[#This Row],[País/território]],Filiações!$A$3:$D$261,3,0)</f>
        <v>1</v>
      </c>
      <c r="Z178" s="4"/>
      <c r="AE178" s="6"/>
      <c r="AF178" s="6"/>
      <c r="AG178" s="9">
        <v>4</v>
      </c>
      <c r="AH178" s="9">
        <v>6</v>
      </c>
      <c r="AI178" s="5" t="s">
        <v>965</v>
      </c>
    </row>
    <row r="179" spans="1:35" x14ac:dyDescent="0.25">
      <c r="A179" s="5" t="s">
        <v>631</v>
      </c>
      <c r="B179" s="20">
        <v>6262703</v>
      </c>
      <c r="C179" s="2">
        <v>129494</v>
      </c>
      <c r="D179" s="15">
        <f t="shared" si="11"/>
        <v>48.362881677915581</v>
      </c>
      <c r="E179" s="5" t="s">
        <v>86</v>
      </c>
      <c r="F179" s="5" t="s">
        <v>129</v>
      </c>
      <c r="G179" s="5" t="s">
        <v>886</v>
      </c>
      <c r="H179" s="5" t="s">
        <v>886</v>
      </c>
      <c r="I179" s="20">
        <v>35675</v>
      </c>
      <c r="J179" s="20">
        <v>11806</v>
      </c>
      <c r="K179" s="2">
        <f t="shared" si="9"/>
        <v>1885.1285139978695</v>
      </c>
      <c r="L179" s="2">
        <f t="shared" si="10"/>
        <v>5696.4221359371504</v>
      </c>
      <c r="M179" s="5">
        <v>47</v>
      </c>
      <c r="N179" s="5">
        <v>0.63100000000000001</v>
      </c>
      <c r="O179" s="8" t="s">
        <v>889</v>
      </c>
      <c r="P179" s="5" t="s">
        <v>888</v>
      </c>
      <c r="Q179" s="5" t="s">
        <v>888</v>
      </c>
      <c r="R179" s="9" t="s">
        <v>890</v>
      </c>
      <c r="S179" s="4">
        <v>505</v>
      </c>
      <c r="T179" s="9" t="s">
        <v>891</v>
      </c>
      <c r="U179" s="9">
        <v>1</v>
      </c>
      <c r="V179" s="9">
        <f>VLOOKUP(Tabela1[[#This Row],[País/território]],Filiações!$A$3:$D$261,2,0)</f>
        <v>1</v>
      </c>
      <c r="W179" s="13">
        <f>VLOOKUP(Tabela1[[#This Row],[País/território]],Filiações!$A$3:$D$261,3,0)</f>
        <v>1</v>
      </c>
      <c r="Z179" s="4"/>
      <c r="AE179" s="6"/>
      <c r="AF179" s="6"/>
      <c r="AG179" s="9">
        <v>1</v>
      </c>
      <c r="AI179" s="5" t="s">
        <v>887</v>
      </c>
    </row>
    <row r="180" spans="1:35" x14ac:dyDescent="0.25">
      <c r="A180" s="5" t="s">
        <v>632</v>
      </c>
      <c r="B180" s="20">
        <v>20715000</v>
      </c>
      <c r="C180" s="2">
        <v>1267000</v>
      </c>
      <c r="D180" s="15">
        <f t="shared" si="11"/>
        <v>16.349644830307813</v>
      </c>
      <c r="E180" s="5" t="s">
        <v>27</v>
      </c>
      <c r="F180" s="5" t="s">
        <v>156</v>
      </c>
      <c r="G180" s="5" t="s">
        <v>1284</v>
      </c>
      <c r="H180" s="5" t="s">
        <v>1284</v>
      </c>
      <c r="I180" s="20">
        <v>21742</v>
      </c>
      <c r="J180" s="20">
        <v>8169</v>
      </c>
      <c r="K180" s="2">
        <f t="shared" si="9"/>
        <v>394.35191889934828</v>
      </c>
      <c r="L180" s="2">
        <f t="shared" si="10"/>
        <v>1049.5776007723871</v>
      </c>
      <c r="M180" s="5">
        <v>31.5</v>
      </c>
      <c r="N180" s="5">
        <v>0.34799999999999998</v>
      </c>
      <c r="O180" s="12" t="s">
        <v>1198</v>
      </c>
      <c r="P180" s="5" t="s">
        <v>1286</v>
      </c>
      <c r="Q180" s="5" t="s">
        <v>1286</v>
      </c>
      <c r="R180" s="13" t="s">
        <v>1287</v>
      </c>
      <c r="S180" s="4">
        <v>227</v>
      </c>
      <c r="T180" s="13" t="s">
        <v>1288</v>
      </c>
      <c r="U180" s="9">
        <v>1</v>
      </c>
      <c r="V180" s="9">
        <f>VLOOKUP(Tabela1[[#This Row],[País/território]],Filiações!$A$3:$D$261,2,0)</f>
        <v>1</v>
      </c>
      <c r="W180" s="13">
        <f>VLOOKUP(Tabela1[[#This Row],[País/território]],Filiações!$A$3:$D$261,3,0)</f>
        <v>1</v>
      </c>
      <c r="Z180" s="4"/>
      <c r="AD180" s="9">
        <v>1</v>
      </c>
      <c r="AE180" s="6"/>
      <c r="AF180" s="6"/>
      <c r="AG180" s="9">
        <v>2</v>
      </c>
      <c r="AI180" s="5" t="s">
        <v>1285</v>
      </c>
    </row>
    <row r="181" spans="1:35" x14ac:dyDescent="0.25">
      <c r="A181" s="5" t="s">
        <v>634</v>
      </c>
      <c r="B181" s="20">
        <v>186988000</v>
      </c>
      <c r="C181" s="2">
        <v>923768</v>
      </c>
      <c r="D181" s="15">
        <f t="shared" si="11"/>
        <v>202.41878913320227</v>
      </c>
      <c r="E181" s="5" t="s">
        <v>27</v>
      </c>
      <c r="F181" s="5" t="s">
        <v>156</v>
      </c>
      <c r="G181" s="5" t="s">
        <v>1291</v>
      </c>
      <c r="H181" s="5" t="s">
        <v>1292</v>
      </c>
      <c r="I181" s="20">
        <v>1119520</v>
      </c>
      <c r="J181" s="20">
        <v>568499</v>
      </c>
      <c r="K181" s="2">
        <f t="shared" si="9"/>
        <v>3040.2967035317774</v>
      </c>
      <c r="L181" s="2">
        <f t="shared" si="10"/>
        <v>5987.1221682674823</v>
      </c>
      <c r="M181" s="5">
        <v>43</v>
      </c>
      <c r="N181" s="5">
        <v>0.51400000000000001</v>
      </c>
      <c r="O181" s="12" t="s">
        <v>1293</v>
      </c>
      <c r="P181" s="5" t="s">
        <v>1296</v>
      </c>
      <c r="Q181" s="5" t="s">
        <v>1289</v>
      </c>
      <c r="R181" s="13" t="s">
        <v>1294</v>
      </c>
      <c r="S181" s="4">
        <v>234</v>
      </c>
      <c r="T181" s="13" t="s">
        <v>1295</v>
      </c>
      <c r="U181" s="9">
        <v>1</v>
      </c>
      <c r="V181" s="9">
        <f>VLOOKUP(Tabela1[[#This Row],[País/território]],Filiações!$A$3:$D$261,2,0)</f>
        <v>1</v>
      </c>
      <c r="W181" s="13">
        <f>VLOOKUP(Tabela1[[#This Row],[País/território]],Filiações!$A$3:$D$261,3,0)</f>
        <v>1</v>
      </c>
      <c r="Z181" s="4"/>
      <c r="AC181" s="9">
        <v>1</v>
      </c>
      <c r="AD181" s="9">
        <v>23</v>
      </c>
      <c r="AE181" s="6"/>
      <c r="AF181" s="6"/>
      <c r="AG181" s="9">
        <v>2</v>
      </c>
      <c r="AI181" s="5" t="s">
        <v>1290</v>
      </c>
    </row>
    <row r="182" spans="1:35" x14ac:dyDescent="0.25">
      <c r="A182" s="5" t="s">
        <v>628</v>
      </c>
      <c r="B182" s="21">
        <v>1470</v>
      </c>
      <c r="C182" s="2">
        <v>260</v>
      </c>
      <c r="D182" s="15">
        <f t="shared" ref="D182:D213" si="12">B182/C182</f>
        <v>5.6538461538461542</v>
      </c>
      <c r="E182" s="11" t="s">
        <v>104</v>
      </c>
      <c r="F182" s="11" t="s">
        <v>1389</v>
      </c>
      <c r="G182" s="11" t="s">
        <v>1544</v>
      </c>
      <c r="H182" s="11" t="s">
        <v>1544</v>
      </c>
      <c r="I182" s="21"/>
      <c r="J182" s="21"/>
      <c r="K182" s="2">
        <f t="shared" si="9"/>
        <v>0</v>
      </c>
      <c r="L182" s="2">
        <f t="shared" si="10"/>
        <v>0</v>
      </c>
      <c r="M182" s="11"/>
      <c r="N182" s="11"/>
      <c r="O182" s="8"/>
      <c r="P182" s="11" t="s">
        <v>628</v>
      </c>
      <c r="Q182" s="5"/>
      <c r="R182" s="9"/>
      <c r="S182" s="4"/>
      <c r="T182" s="9"/>
      <c r="U182" s="9">
        <v>0</v>
      </c>
      <c r="V182" s="9">
        <f>VLOOKUP(Tabela1[[#This Row],[País/território]],Filiações!$A$3:$D$261,2,0)</f>
        <v>0</v>
      </c>
      <c r="W182" s="13">
        <f>VLOOKUP(Tabela1[[#This Row],[País/território]],Filiações!$A$3:$D$261,3,0)</f>
        <v>0</v>
      </c>
      <c r="X182" s="14" t="s">
        <v>643</v>
      </c>
      <c r="Y182" s="14" t="s">
        <v>1478</v>
      </c>
      <c r="Z182" s="4" t="s">
        <v>24</v>
      </c>
      <c r="AA182" s="9" t="s">
        <v>1523</v>
      </c>
      <c r="AE182" s="6"/>
      <c r="AF182" s="6"/>
      <c r="AI182" s="5" t="s">
        <v>1490</v>
      </c>
    </row>
    <row r="183" spans="1:35" x14ac:dyDescent="0.25">
      <c r="A183" s="5" t="s">
        <v>635</v>
      </c>
      <c r="B183" s="20">
        <v>5258317</v>
      </c>
      <c r="C183" s="2">
        <v>385178</v>
      </c>
      <c r="D183" s="15">
        <f t="shared" si="12"/>
        <v>13.651654559710057</v>
      </c>
      <c r="E183" s="5" t="s">
        <v>37</v>
      </c>
      <c r="F183" s="5" t="s">
        <v>293</v>
      </c>
      <c r="G183" s="5" t="s">
        <v>636</v>
      </c>
      <c r="H183" s="5" t="s">
        <v>636</v>
      </c>
      <c r="I183" s="20">
        <v>376990</v>
      </c>
      <c r="J183" s="20">
        <v>500519</v>
      </c>
      <c r="K183" s="2">
        <f t="shared" si="9"/>
        <v>95186.159373807241</v>
      </c>
      <c r="L183" s="2">
        <f t="shared" si="10"/>
        <v>71694.042029037053</v>
      </c>
      <c r="M183" s="5">
        <v>25.9</v>
      </c>
      <c r="N183" s="5">
        <v>0.94399999999999995</v>
      </c>
      <c r="O183" s="8" t="s">
        <v>637</v>
      </c>
      <c r="P183" s="5" t="s">
        <v>639</v>
      </c>
      <c r="Q183" s="5" t="s">
        <v>638</v>
      </c>
      <c r="R183" s="9" t="s">
        <v>640</v>
      </c>
      <c r="S183" s="4">
        <v>47</v>
      </c>
      <c r="T183" s="9" t="s">
        <v>641</v>
      </c>
      <c r="U183" s="9">
        <v>1</v>
      </c>
      <c r="V183" s="9">
        <f>VLOOKUP(Tabela1[[#This Row],[País/território]],Filiações!$A$3:$D$261,2,0)</f>
        <v>1</v>
      </c>
      <c r="W183" s="13">
        <f>VLOOKUP(Tabela1[[#This Row],[País/território]],Filiações!$A$3:$D$261,3,0)</f>
        <v>1</v>
      </c>
      <c r="Z183" s="4"/>
      <c r="AC183" s="9">
        <v>14</v>
      </c>
      <c r="AD183" s="9">
        <v>148</v>
      </c>
      <c r="AF183" s="6"/>
      <c r="AG183" s="9">
        <v>6</v>
      </c>
      <c r="AH183" s="9">
        <v>7</v>
      </c>
      <c r="AI183" s="5" t="s">
        <v>642</v>
      </c>
    </row>
    <row r="184" spans="1:35" x14ac:dyDescent="0.25">
      <c r="A184" s="5" t="s">
        <v>1520</v>
      </c>
      <c r="B184" s="20">
        <v>268767</v>
      </c>
      <c r="C184" s="2">
        <v>18575</v>
      </c>
      <c r="D184" s="15">
        <f t="shared" si="12"/>
        <v>14.469286675639299</v>
      </c>
      <c r="E184" s="11" t="s">
        <v>104</v>
      </c>
      <c r="F184" s="11" t="s">
        <v>1380</v>
      </c>
      <c r="G184" s="11" t="s">
        <v>1457</v>
      </c>
      <c r="H184" s="11" t="s">
        <v>1457</v>
      </c>
      <c r="I184" s="20"/>
      <c r="J184" s="20">
        <v>10234</v>
      </c>
      <c r="K184" s="2">
        <f t="shared" si="9"/>
        <v>38077.591370964445</v>
      </c>
      <c r="L184" s="2">
        <f t="shared" si="10"/>
        <v>0</v>
      </c>
      <c r="M184" s="5"/>
      <c r="N184" s="5"/>
      <c r="O184" s="8"/>
      <c r="P184" s="5" t="s">
        <v>1571</v>
      </c>
      <c r="Q184" s="5"/>
      <c r="R184" s="9"/>
      <c r="S184" s="4"/>
      <c r="T184" s="9"/>
      <c r="U184" s="9">
        <v>0</v>
      </c>
      <c r="V184" s="9">
        <f>VLOOKUP(Tabela1[[#This Row],[País/território]],Filiações!$A$3:$D$261,2,0)</f>
        <v>0</v>
      </c>
      <c r="W184" s="13">
        <f>VLOOKUP(Tabela1[[#This Row],[País/território]],Filiações!$A$3:$D$261,3,0)</f>
        <v>1</v>
      </c>
      <c r="X184" s="14" t="s">
        <v>372</v>
      </c>
      <c r="Y184" s="14" t="s">
        <v>1458</v>
      </c>
      <c r="Z184" s="4" t="s">
        <v>24</v>
      </c>
      <c r="AA184" s="9" t="s">
        <v>1523</v>
      </c>
      <c r="AE184" s="6"/>
      <c r="AF184" s="6"/>
      <c r="AI184" s="5" t="s">
        <v>1459</v>
      </c>
    </row>
    <row r="185" spans="1:35" x14ac:dyDescent="0.25">
      <c r="A185" s="5" t="s">
        <v>643</v>
      </c>
      <c r="B185" s="20">
        <v>4775560</v>
      </c>
      <c r="C185" s="2">
        <v>268680</v>
      </c>
      <c r="D185" s="15">
        <f t="shared" si="12"/>
        <v>17.774155128777728</v>
      </c>
      <c r="E185" s="5" t="s">
        <v>104</v>
      </c>
      <c r="F185" s="5" t="s">
        <v>105</v>
      </c>
      <c r="G185" s="5" t="s">
        <v>644</v>
      </c>
      <c r="H185" s="5" t="s">
        <v>645</v>
      </c>
      <c r="I185" s="20">
        <v>183431</v>
      </c>
      <c r="J185" s="20">
        <v>198652</v>
      </c>
      <c r="K185" s="2">
        <f t="shared" si="9"/>
        <v>41597.634622955215</v>
      </c>
      <c r="L185" s="2">
        <f t="shared" si="10"/>
        <v>38410.364438934914</v>
      </c>
      <c r="M185" s="5">
        <v>36.200000000000003</v>
      </c>
      <c r="N185" s="5">
        <v>0.91300000000000003</v>
      </c>
      <c r="O185" s="8" t="s">
        <v>646</v>
      </c>
      <c r="P185" s="5" t="s">
        <v>647</v>
      </c>
      <c r="Q185" s="5" t="s">
        <v>647</v>
      </c>
      <c r="R185" s="9" t="s">
        <v>648</v>
      </c>
      <c r="S185" s="4">
        <v>64</v>
      </c>
      <c r="T185" s="9" t="s">
        <v>649</v>
      </c>
      <c r="U185" s="9">
        <v>1</v>
      </c>
      <c r="V185" s="9">
        <f>VLOOKUP(Tabela1[[#This Row],[País/território]],Filiações!$A$3:$D$261,2,0)</f>
        <v>1</v>
      </c>
      <c r="W185" s="13">
        <f>VLOOKUP(Tabela1[[#This Row],[País/território]],Filiações!$A$3:$D$261,3,0)</f>
        <v>1</v>
      </c>
      <c r="Z185" s="4"/>
      <c r="AA185" s="9" t="s">
        <v>1523</v>
      </c>
      <c r="AC185" s="9">
        <v>3</v>
      </c>
      <c r="AD185" s="9">
        <v>86</v>
      </c>
      <c r="AE185" s="6"/>
      <c r="AF185" s="6"/>
      <c r="AG185" s="9">
        <v>3</v>
      </c>
      <c r="AH185" s="9">
        <v>8</v>
      </c>
      <c r="AI185" s="5" t="s">
        <v>650</v>
      </c>
    </row>
    <row r="186" spans="1:35" x14ac:dyDescent="0.25">
      <c r="A186" s="5" t="s">
        <v>651</v>
      </c>
      <c r="B186" s="16">
        <v>4573075</v>
      </c>
      <c r="C186" s="7">
        <v>309501</v>
      </c>
      <c r="D186" s="15">
        <f t="shared" si="12"/>
        <v>14.775638850924553</v>
      </c>
      <c r="E186" s="5" t="s">
        <v>16</v>
      </c>
      <c r="F186" s="5" t="s">
        <v>69</v>
      </c>
      <c r="G186" s="6" t="s">
        <v>652</v>
      </c>
      <c r="H186" s="6" t="s">
        <v>652</v>
      </c>
      <c r="I186" s="16">
        <v>181407</v>
      </c>
      <c r="J186" s="16">
        <v>81797</v>
      </c>
      <c r="K186" s="2">
        <f t="shared" si="9"/>
        <v>17886.651760576853</v>
      </c>
      <c r="L186" s="2">
        <f t="shared" si="10"/>
        <v>39668.494393815978</v>
      </c>
      <c r="N186" s="6">
        <v>0.79300000000000004</v>
      </c>
      <c r="O186" s="8" t="s">
        <v>233</v>
      </c>
      <c r="P186" s="6" t="s">
        <v>654</v>
      </c>
      <c r="Q186" s="6" t="s">
        <v>653</v>
      </c>
      <c r="R186" s="9" t="s">
        <v>655</v>
      </c>
      <c r="S186" s="4">
        <v>968</v>
      </c>
      <c r="T186" s="9" t="s">
        <v>656</v>
      </c>
      <c r="U186" s="9">
        <v>1</v>
      </c>
      <c r="V186" s="9">
        <f>VLOOKUP(Tabela1[[#This Row],[País/território]],Filiações!$A$3:$D$261,2,0)</f>
        <v>1</v>
      </c>
      <c r="W186" s="13">
        <f>VLOOKUP(Tabela1[[#This Row],[País/território]],Filiações!$A$3:$D$261,3,0)</f>
        <v>1</v>
      </c>
      <c r="Z186" s="4"/>
      <c r="AE186" s="6"/>
      <c r="AF186" s="6"/>
      <c r="AG186" s="9">
        <v>4</v>
      </c>
      <c r="AH186" s="9">
        <v>2</v>
      </c>
      <c r="AI186" s="10" t="s">
        <v>657</v>
      </c>
    </row>
    <row r="187" spans="1:35" x14ac:dyDescent="0.25">
      <c r="A187" s="5" t="s">
        <v>658</v>
      </c>
      <c r="B187" s="20">
        <v>3063000</v>
      </c>
      <c r="C187" s="2">
        <v>20779</v>
      </c>
      <c r="D187" s="15">
        <f t="shared" si="12"/>
        <v>147.40844121468791</v>
      </c>
      <c r="E187" s="5" t="s">
        <v>37</v>
      </c>
      <c r="F187" s="5" t="s">
        <v>293</v>
      </c>
      <c r="G187" s="5" t="s">
        <v>659</v>
      </c>
      <c r="H187" s="5"/>
      <c r="I187" s="20"/>
      <c r="J187" s="20"/>
      <c r="K187" s="2">
        <f t="shared" si="9"/>
        <v>0</v>
      </c>
      <c r="L187" s="2">
        <f t="shared" si="10"/>
        <v>0</v>
      </c>
      <c r="M187" s="5"/>
      <c r="N187" s="5"/>
      <c r="O187" s="8" t="s">
        <v>324</v>
      </c>
      <c r="P187" s="5" t="s">
        <v>660</v>
      </c>
      <c r="Q187" s="5" t="s">
        <v>660</v>
      </c>
      <c r="R187" s="9"/>
      <c r="S187" s="4"/>
      <c r="T187" s="9"/>
      <c r="U187" s="9">
        <v>0</v>
      </c>
      <c r="V187" s="9">
        <f>VLOOKUP(Tabela1[[#This Row],[País/território]],Filiações!$A$3:$D$261,2,0)</f>
        <v>0</v>
      </c>
      <c r="W187" s="13">
        <f>VLOOKUP(Tabela1[[#This Row],[País/território]],Filiações!$A$3:$D$261,3,0)</f>
        <v>1</v>
      </c>
      <c r="X187" s="6" t="s">
        <v>326</v>
      </c>
      <c r="Y187" s="14" t="s">
        <v>1319</v>
      </c>
      <c r="Z187" s="4"/>
      <c r="AA187" s="9" t="s">
        <v>1523</v>
      </c>
      <c r="AF187" s="6"/>
      <c r="AH187" s="9">
        <v>4</v>
      </c>
      <c r="AI187" s="5" t="s">
        <v>661</v>
      </c>
    </row>
    <row r="188" spans="1:35" x14ac:dyDescent="0.25">
      <c r="A188" s="5" t="s">
        <v>633</v>
      </c>
      <c r="B188" s="20">
        <v>17950</v>
      </c>
      <c r="C188" s="2">
        <v>459</v>
      </c>
      <c r="D188" s="15">
        <f t="shared" si="12"/>
        <v>39.106753812636164</v>
      </c>
      <c r="E188" s="5" t="s">
        <v>104</v>
      </c>
      <c r="F188" s="5" t="s">
        <v>591</v>
      </c>
      <c r="G188" s="5" t="s">
        <v>1398</v>
      </c>
      <c r="H188" s="5" t="s">
        <v>1399</v>
      </c>
      <c r="I188" s="20">
        <v>296</v>
      </c>
      <c r="J188" s="20">
        <v>234</v>
      </c>
      <c r="K188" s="2">
        <f t="shared" si="9"/>
        <v>13036.211699164345</v>
      </c>
      <c r="L188" s="2">
        <f t="shared" si="10"/>
        <v>16490.250696378829</v>
      </c>
      <c r="M188" s="5"/>
      <c r="N188" s="5">
        <v>0.78</v>
      </c>
      <c r="O188" s="8"/>
      <c r="P188" s="5" t="s">
        <v>633</v>
      </c>
      <c r="Q188" s="5"/>
      <c r="R188" s="9"/>
      <c r="S188" s="4"/>
      <c r="T188" s="9"/>
      <c r="U188" s="9">
        <v>1</v>
      </c>
      <c r="V188" s="9">
        <f>VLOOKUP(Tabela1[[#This Row],[País/território]],Filiações!$A$3:$D$261,2,0)</f>
        <v>1</v>
      </c>
      <c r="W188" s="13">
        <f>VLOOKUP(Tabela1[[#This Row],[País/território]],Filiações!$A$3:$D$261,3,0)</f>
        <v>0</v>
      </c>
      <c r="Z188" s="4" t="s">
        <v>24</v>
      </c>
      <c r="AA188" s="9" t="s">
        <v>1523</v>
      </c>
      <c r="AE188" s="6"/>
      <c r="AF188"/>
      <c r="AI188" s="5" t="s">
        <v>1400</v>
      </c>
    </row>
    <row r="189" spans="1:35" x14ac:dyDescent="0.25">
      <c r="A189" s="5" t="s">
        <v>663</v>
      </c>
      <c r="B189" s="21">
        <v>4816503</v>
      </c>
      <c r="C189" s="2">
        <v>6220</v>
      </c>
      <c r="D189" s="15">
        <f t="shared" si="12"/>
        <v>774.35739549839229</v>
      </c>
      <c r="E189" s="5" t="s">
        <v>16</v>
      </c>
      <c r="F189" s="5" t="s">
        <v>69</v>
      </c>
      <c r="G189" s="5" t="s">
        <v>664</v>
      </c>
      <c r="H189" s="5" t="s">
        <v>665</v>
      </c>
      <c r="I189" s="21"/>
      <c r="J189" s="21">
        <v>12766</v>
      </c>
      <c r="K189" s="2">
        <f t="shared" si="9"/>
        <v>2650.4706838135467</v>
      </c>
      <c r="L189" s="2">
        <f t="shared" si="10"/>
        <v>0</v>
      </c>
      <c r="M189" s="11">
        <v>35.5</v>
      </c>
      <c r="N189" s="11">
        <v>0.67700000000000005</v>
      </c>
      <c r="O189" s="8"/>
      <c r="P189" s="11" t="s">
        <v>1596</v>
      </c>
      <c r="Q189" s="5"/>
      <c r="R189" s="9"/>
      <c r="S189" s="4"/>
      <c r="T189" s="9"/>
      <c r="U189" s="9">
        <v>0</v>
      </c>
      <c r="V189" s="9">
        <f>VLOOKUP(Tabela1[[#This Row],[País/território]],Filiações!$A$3:$D$261,2,0)</f>
        <v>1</v>
      </c>
      <c r="W189" s="13">
        <f>VLOOKUP(Tabela1[[#This Row],[País/território]],Filiações!$A$3:$D$261,3,0)</f>
        <v>1</v>
      </c>
      <c r="X189" s="14" t="s">
        <v>511</v>
      </c>
      <c r="Y189" s="14" t="s">
        <v>1322</v>
      </c>
      <c r="Z189" s="4"/>
      <c r="AC189" s="9">
        <v>1</v>
      </c>
      <c r="AE189" s="6"/>
      <c r="AF189" s="6"/>
      <c r="AI189" s="5" t="s">
        <v>666</v>
      </c>
    </row>
    <row r="190" spans="1:35" x14ac:dyDescent="0.25">
      <c r="A190" s="5" t="s">
        <v>668</v>
      </c>
      <c r="B190" s="20">
        <v>3814672</v>
      </c>
      <c r="C190" s="2">
        <v>75517</v>
      </c>
      <c r="D190" s="15">
        <f t="shared" si="12"/>
        <v>50.514082921726235</v>
      </c>
      <c r="E190" s="5" t="s">
        <v>86</v>
      </c>
      <c r="F190" s="5" t="s">
        <v>129</v>
      </c>
      <c r="G190" s="5" t="s">
        <v>892</v>
      </c>
      <c r="H190" s="5" t="s">
        <v>892</v>
      </c>
      <c r="I190" s="20">
        <v>100639</v>
      </c>
      <c r="J190" s="20">
        <v>49166</v>
      </c>
      <c r="K190" s="2">
        <f t="shared" si="9"/>
        <v>12888.657268567258</v>
      </c>
      <c r="L190" s="2">
        <f t="shared" si="10"/>
        <v>26382.084750667946</v>
      </c>
      <c r="M190" s="5">
        <v>50.7</v>
      </c>
      <c r="N190" s="5">
        <v>0.78</v>
      </c>
      <c r="O190" s="8" t="s">
        <v>893</v>
      </c>
      <c r="P190" s="5" t="s">
        <v>894</v>
      </c>
      <c r="Q190" s="5" t="s">
        <v>668</v>
      </c>
      <c r="R190" s="9" t="s">
        <v>896</v>
      </c>
      <c r="S190" s="9">
        <v>507</v>
      </c>
      <c r="T190" s="9" t="s">
        <v>897</v>
      </c>
      <c r="U190" s="9">
        <v>1</v>
      </c>
      <c r="V190" s="9">
        <f>VLOOKUP(Tabela1[[#This Row],[País/território]],Filiações!$A$3:$D$261,2,0)</f>
        <v>1</v>
      </c>
      <c r="W190" s="13">
        <f>VLOOKUP(Tabela1[[#This Row],[País/território]],Filiações!$A$3:$D$261,3,0)</f>
        <v>1</v>
      </c>
      <c r="Z190" s="9"/>
      <c r="AD190" s="9">
        <v>3</v>
      </c>
      <c r="AE190" s="6"/>
      <c r="AF190" s="6"/>
      <c r="AG190" s="9">
        <v>4</v>
      </c>
      <c r="AH190" s="9">
        <v>1</v>
      </c>
      <c r="AI190" s="5" t="s">
        <v>895</v>
      </c>
    </row>
    <row r="191" spans="1:35" x14ac:dyDescent="0.25">
      <c r="A191" s="5" t="s">
        <v>669</v>
      </c>
      <c r="B191" s="20">
        <v>8151300</v>
      </c>
      <c r="C191" s="2">
        <v>462840</v>
      </c>
      <c r="D191" s="15">
        <f t="shared" si="12"/>
        <v>17.611485610578171</v>
      </c>
      <c r="E191" s="5" t="s">
        <v>104</v>
      </c>
      <c r="F191" s="5" t="s">
        <v>105</v>
      </c>
      <c r="G191" s="5" t="s">
        <v>670</v>
      </c>
      <c r="H191" s="5" t="s">
        <v>670</v>
      </c>
      <c r="I191" s="20">
        <v>29468</v>
      </c>
      <c r="J191" s="20">
        <v>16576</v>
      </c>
      <c r="K191" s="2">
        <f t="shared" si="9"/>
        <v>2033.5406622256573</v>
      </c>
      <c r="L191" s="2">
        <f t="shared" si="10"/>
        <v>3615.1288751487491</v>
      </c>
      <c r="M191" s="5">
        <v>43.9</v>
      </c>
      <c r="N191" s="5">
        <v>0.505</v>
      </c>
      <c r="O191" s="8" t="s">
        <v>671</v>
      </c>
      <c r="P191" s="5" t="s">
        <v>672</v>
      </c>
      <c r="Q191" s="5" t="s">
        <v>672</v>
      </c>
      <c r="R191" s="9" t="s">
        <v>673</v>
      </c>
      <c r="S191" s="4">
        <v>675</v>
      </c>
      <c r="T191" s="9" t="s">
        <v>674</v>
      </c>
      <c r="U191" s="9">
        <v>1</v>
      </c>
      <c r="V191" s="9">
        <f>VLOOKUP(Tabela1[[#This Row],[País/território]],Filiações!$A$3:$D$261,2,0)</f>
        <v>1</v>
      </c>
      <c r="W191" s="13">
        <f>VLOOKUP(Tabela1[[#This Row],[País/território]],Filiações!$A$3:$D$261,3,0)</f>
        <v>1</v>
      </c>
      <c r="Z191" s="4"/>
      <c r="AA191" s="9" t="s">
        <v>1523</v>
      </c>
      <c r="AE191" s="6"/>
      <c r="AF191" s="6"/>
      <c r="AG191" s="9">
        <v>1</v>
      </c>
      <c r="AH191" s="9">
        <v>2</v>
      </c>
      <c r="AI191" s="5" t="s">
        <v>675</v>
      </c>
    </row>
    <row r="192" spans="1:35" x14ac:dyDescent="0.25">
      <c r="A192" s="5" t="s">
        <v>676</v>
      </c>
      <c r="B192" s="21">
        <v>196635000</v>
      </c>
      <c r="C192" s="2">
        <v>880940</v>
      </c>
      <c r="D192" s="15">
        <f t="shared" si="12"/>
        <v>223.2104343088065</v>
      </c>
      <c r="E192" s="5" t="s">
        <v>16</v>
      </c>
      <c r="F192" s="5" t="s">
        <v>17</v>
      </c>
      <c r="G192" s="5" t="s">
        <v>970</v>
      </c>
      <c r="H192" s="5" t="s">
        <v>971</v>
      </c>
      <c r="I192" s="21">
        <v>1059900</v>
      </c>
      <c r="J192" s="21">
        <v>251255</v>
      </c>
      <c r="K192" s="2">
        <f t="shared" si="9"/>
        <v>1277.7735398072571</v>
      </c>
      <c r="L192" s="2">
        <f t="shared" si="10"/>
        <v>5390.189945838737</v>
      </c>
      <c r="M192" s="11">
        <v>29.6</v>
      </c>
      <c r="N192" s="11">
        <v>0.53800000000000003</v>
      </c>
      <c r="O192" s="12" t="s">
        <v>979</v>
      </c>
      <c r="P192" s="11" t="s">
        <v>972</v>
      </c>
      <c r="Q192" s="11" t="s">
        <v>968</v>
      </c>
      <c r="R192" s="13" t="s">
        <v>973</v>
      </c>
      <c r="S192" s="9">
        <v>92</v>
      </c>
      <c r="T192" s="13" t="s">
        <v>974</v>
      </c>
      <c r="U192" s="9">
        <v>1</v>
      </c>
      <c r="V192" s="9">
        <f>VLOOKUP(Tabela1[[#This Row],[País/território]],Filiações!$A$3:$D$261,2,0)</f>
        <v>1</v>
      </c>
      <c r="W192" s="13">
        <f>VLOOKUP(Tabela1[[#This Row],[País/território]],Filiações!$A$3:$D$261,3,0)</f>
        <v>1</v>
      </c>
      <c r="Z192" s="9"/>
      <c r="AC192" s="9">
        <v>2</v>
      </c>
      <c r="AD192" s="9">
        <v>10</v>
      </c>
      <c r="AE192" s="6"/>
      <c r="AF192" s="6"/>
      <c r="AG192" s="9">
        <v>6</v>
      </c>
      <c r="AI192" s="5" t="s">
        <v>969</v>
      </c>
    </row>
    <row r="193" spans="1:35" x14ac:dyDescent="0.25">
      <c r="A193" s="5" t="s">
        <v>677</v>
      </c>
      <c r="B193" s="21">
        <v>6953646</v>
      </c>
      <c r="C193" s="2">
        <v>405752</v>
      </c>
      <c r="D193" s="15">
        <f t="shared" si="12"/>
        <v>17.13767523018987</v>
      </c>
      <c r="E193" s="5" t="s">
        <v>86</v>
      </c>
      <c r="F193" s="5" t="s">
        <v>175</v>
      </c>
      <c r="G193" s="5" t="s">
        <v>678</v>
      </c>
      <c r="H193" s="5" t="s">
        <v>678</v>
      </c>
      <c r="I193" s="21">
        <v>67875</v>
      </c>
      <c r="J193" s="21">
        <v>30985</v>
      </c>
      <c r="K193" s="2">
        <f t="shared" si="9"/>
        <v>4455.9357781514909</v>
      </c>
      <c r="L193" s="2">
        <f t="shared" si="10"/>
        <v>9761.0663528169243</v>
      </c>
      <c r="M193" s="11">
        <v>48.3</v>
      </c>
      <c r="N193" s="11">
        <v>0.67900000000000005</v>
      </c>
      <c r="O193" s="8" t="s">
        <v>679</v>
      </c>
      <c r="P193" s="11" t="s">
        <v>1572</v>
      </c>
      <c r="Q193" s="5" t="s">
        <v>677</v>
      </c>
      <c r="R193" s="9" t="s">
        <v>680</v>
      </c>
      <c r="S193" s="9">
        <v>595</v>
      </c>
      <c r="T193" s="9" t="s">
        <v>681</v>
      </c>
      <c r="U193" s="9">
        <v>1</v>
      </c>
      <c r="V193" s="9">
        <f>VLOOKUP(Tabela1[[#This Row],[País/território]],Filiações!$A$3:$D$261,2,0)</f>
        <v>1</v>
      </c>
      <c r="W193" s="13">
        <f>VLOOKUP(Tabela1[[#This Row],[País/território]],Filiações!$A$3:$D$261,3,0)</f>
        <v>1</v>
      </c>
      <c r="Z193" s="9"/>
      <c r="AD193" s="9">
        <v>1</v>
      </c>
      <c r="AE193" s="6"/>
      <c r="AF193" s="6"/>
      <c r="AG193" s="9">
        <v>1</v>
      </c>
      <c r="AI193" s="5" t="s">
        <v>682</v>
      </c>
    </row>
    <row r="194" spans="1:35" x14ac:dyDescent="0.25">
      <c r="A194" s="5" t="s">
        <v>683</v>
      </c>
      <c r="B194" s="20">
        <v>31488700</v>
      </c>
      <c r="C194" s="2">
        <v>1285220</v>
      </c>
      <c r="D194" s="15">
        <f t="shared" si="12"/>
        <v>24.500630242293148</v>
      </c>
      <c r="E194" s="5" t="s">
        <v>86</v>
      </c>
      <c r="F194" s="5" t="s">
        <v>175</v>
      </c>
      <c r="G194" s="5" t="s">
        <v>684</v>
      </c>
      <c r="H194" s="5" t="s">
        <v>684</v>
      </c>
      <c r="I194" s="20">
        <v>435881</v>
      </c>
      <c r="J194" s="20">
        <v>201809</v>
      </c>
      <c r="K194" s="2">
        <f t="shared" ref="K194:K257" si="13">IF(B194=0,"",J194*1000000/B194)</f>
        <v>6408.9339985455099</v>
      </c>
      <c r="L194" s="2">
        <f t="shared" ref="L194:L260" si="14">IF(B194=0,"",I194*1000000/B194)</f>
        <v>13842.457770565314</v>
      </c>
      <c r="M194" s="5">
        <v>44.1</v>
      </c>
      <c r="N194" s="5">
        <v>0.73399999999999999</v>
      </c>
      <c r="O194" s="8" t="s">
        <v>685</v>
      </c>
      <c r="P194" s="5" t="s">
        <v>683</v>
      </c>
      <c r="Q194" s="5" t="s">
        <v>686</v>
      </c>
      <c r="R194" s="9" t="s">
        <v>687</v>
      </c>
      <c r="S194" s="4">
        <v>51</v>
      </c>
      <c r="T194" s="9" t="s">
        <v>688</v>
      </c>
      <c r="U194" s="9">
        <v>1</v>
      </c>
      <c r="V194" s="9">
        <f>VLOOKUP(Tabela1[[#This Row],[País/território]],Filiações!$A$3:$D$261,2,0)</f>
        <v>1</v>
      </c>
      <c r="W194" s="13">
        <f>VLOOKUP(Tabela1[[#This Row],[País/território]],Filiações!$A$3:$D$261,3,0)</f>
        <v>1</v>
      </c>
      <c r="Z194" s="4"/>
      <c r="AC194" s="9">
        <v>1</v>
      </c>
      <c r="AD194" s="9">
        <v>4</v>
      </c>
      <c r="AE194" s="6"/>
      <c r="AF194" s="6"/>
      <c r="AG194" s="9">
        <v>10</v>
      </c>
      <c r="AH194" s="9">
        <v>4</v>
      </c>
      <c r="AI194" s="5" t="s">
        <v>689</v>
      </c>
    </row>
    <row r="195" spans="1:35" x14ac:dyDescent="0.25">
      <c r="A195" s="5" t="s">
        <v>662</v>
      </c>
      <c r="B195" s="20">
        <v>271800</v>
      </c>
      <c r="C195" s="2">
        <v>4167</v>
      </c>
      <c r="D195" s="15">
        <f t="shared" si="12"/>
        <v>65.2267818574514</v>
      </c>
      <c r="E195" s="5" t="s">
        <v>104</v>
      </c>
      <c r="F195" s="5" t="s">
        <v>1389</v>
      </c>
      <c r="G195" s="5" t="s">
        <v>1390</v>
      </c>
      <c r="H195" s="5" t="s">
        <v>1391</v>
      </c>
      <c r="I195" s="20"/>
      <c r="J195" s="20">
        <v>5623</v>
      </c>
      <c r="K195" s="2">
        <f t="shared" si="13"/>
        <v>20688.005886681385</v>
      </c>
      <c r="L195" s="2">
        <f t="shared" si="14"/>
        <v>0</v>
      </c>
      <c r="M195" s="5"/>
      <c r="N195" s="5"/>
      <c r="O195" s="8"/>
      <c r="P195" s="11" t="s">
        <v>1561</v>
      </c>
      <c r="Q195" s="5"/>
      <c r="R195" s="9"/>
      <c r="S195" s="4"/>
      <c r="T195" s="9"/>
      <c r="U195" s="9">
        <v>0</v>
      </c>
      <c r="V195" s="9">
        <f>VLOOKUP(Tabela1[[#This Row],[País/território]],Filiações!$A$3:$D$261,2,0)</f>
        <v>0</v>
      </c>
      <c r="W195" s="13">
        <f>VLOOKUP(Tabela1[[#This Row],[País/território]],Filiações!$A$3:$D$261,3,0)</f>
        <v>1</v>
      </c>
      <c r="X195" s="6" t="s">
        <v>372</v>
      </c>
      <c r="Y195" s="6" t="s">
        <v>1387</v>
      </c>
      <c r="Z195" s="4" t="s">
        <v>24</v>
      </c>
      <c r="AA195" s="9" t="s">
        <v>1523</v>
      </c>
      <c r="AE195" s="6"/>
      <c r="AF195" s="6"/>
      <c r="AH195" s="9">
        <v>6</v>
      </c>
      <c r="AI195" s="5" t="s">
        <v>1388</v>
      </c>
    </row>
    <row r="196" spans="1:35" x14ac:dyDescent="0.25">
      <c r="A196" s="5" t="s">
        <v>690</v>
      </c>
      <c r="B196" s="20">
        <v>38439000</v>
      </c>
      <c r="C196" s="2">
        <v>312679</v>
      </c>
      <c r="D196" s="15">
        <f t="shared" si="12"/>
        <v>122.93438318531145</v>
      </c>
      <c r="E196" s="5" t="s">
        <v>37</v>
      </c>
      <c r="F196" s="5" t="s">
        <v>52</v>
      </c>
      <c r="G196" s="5" t="s">
        <v>691</v>
      </c>
      <c r="H196" s="5" t="s">
        <v>691</v>
      </c>
      <c r="I196" s="20">
        <v>1111010</v>
      </c>
      <c r="J196" s="20">
        <v>544959</v>
      </c>
      <c r="K196" s="2">
        <f t="shared" si="13"/>
        <v>14177.241863732146</v>
      </c>
      <c r="L196" s="2">
        <f t="shared" si="14"/>
        <v>28903.197273602331</v>
      </c>
      <c r="M196" s="5">
        <v>32.4</v>
      </c>
      <c r="N196" s="5">
        <v>0.84299999999999997</v>
      </c>
      <c r="O196" s="8" t="s">
        <v>692</v>
      </c>
      <c r="P196" s="5" t="s">
        <v>694</v>
      </c>
      <c r="Q196" s="5" t="s">
        <v>693</v>
      </c>
      <c r="R196" s="9" t="s">
        <v>695</v>
      </c>
      <c r="S196" s="9">
        <v>48</v>
      </c>
      <c r="T196" s="9" t="s">
        <v>696</v>
      </c>
      <c r="U196" s="9">
        <v>1</v>
      </c>
      <c r="V196" s="9">
        <f>VLOOKUP(Tabela1[[#This Row],[País/território]],Filiações!$A$3:$D$261,2,0)</f>
        <v>1</v>
      </c>
      <c r="W196" s="13">
        <f>VLOOKUP(Tabela1[[#This Row],[País/território]],Filiações!$A$3:$D$261,3,0)</f>
        <v>1</v>
      </c>
      <c r="Z196" s="9"/>
      <c r="AC196" s="9">
        <v>15</v>
      </c>
      <c r="AD196" s="9">
        <v>261</v>
      </c>
      <c r="AE196" s="9" t="s">
        <v>1523</v>
      </c>
      <c r="AG196" s="9">
        <v>13</v>
      </c>
      <c r="AH196" s="9">
        <v>2</v>
      </c>
      <c r="AI196" s="5" t="s">
        <v>697</v>
      </c>
    </row>
    <row r="197" spans="1:35" x14ac:dyDescent="0.25">
      <c r="A197" s="5" t="s">
        <v>667</v>
      </c>
      <c r="B197" s="20">
        <v>3411307</v>
      </c>
      <c r="C197" s="2">
        <v>9104</v>
      </c>
      <c r="D197" s="15">
        <f t="shared" si="12"/>
        <v>374.70419595782073</v>
      </c>
      <c r="E197" s="5" t="s">
        <v>86</v>
      </c>
      <c r="F197" s="5" t="s">
        <v>1410</v>
      </c>
      <c r="G197" s="5" t="s">
        <v>1355</v>
      </c>
      <c r="H197" s="5" t="s">
        <v>1355</v>
      </c>
      <c r="I197" s="20">
        <v>131849</v>
      </c>
      <c r="J197" s="20">
        <v>103676</v>
      </c>
      <c r="K197" s="2">
        <f t="shared" si="13"/>
        <v>30391.870330052381</v>
      </c>
      <c r="L197" s="2">
        <f t="shared" si="14"/>
        <v>38650.58172717964</v>
      </c>
      <c r="M197" s="5"/>
      <c r="N197" s="5"/>
      <c r="O197" s="8"/>
      <c r="P197" s="5" t="s">
        <v>1573</v>
      </c>
      <c r="Q197" s="5"/>
      <c r="R197" s="9"/>
      <c r="S197" s="9"/>
      <c r="T197" s="9"/>
      <c r="U197" s="9">
        <v>0</v>
      </c>
      <c r="V197" s="9">
        <f>VLOOKUP(Tabela1[[#This Row],[País/território]],Filiações!$A$3:$D$261,2,0)</f>
        <v>1</v>
      </c>
      <c r="W197" s="13">
        <f>VLOOKUP(Tabela1[[#This Row],[País/território]],Filiações!$A$3:$D$261,3,0)</f>
        <v>1</v>
      </c>
      <c r="X197" s="6" t="s">
        <v>348</v>
      </c>
      <c r="Y197" s="14" t="s">
        <v>1323</v>
      </c>
      <c r="Z197" s="9" t="s">
        <v>24</v>
      </c>
      <c r="AA197" s="9" t="s">
        <v>1523</v>
      </c>
      <c r="AD197" s="9">
        <v>6</v>
      </c>
      <c r="AE197" s="6"/>
      <c r="AF197" s="6"/>
      <c r="AH197" s="9">
        <v>2</v>
      </c>
      <c r="AI197" s="5" t="s">
        <v>1351</v>
      </c>
    </row>
    <row r="198" spans="1:35" x14ac:dyDescent="0.25">
      <c r="A198" s="5" t="s">
        <v>698</v>
      </c>
      <c r="B198" s="20">
        <v>10341330</v>
      </c>
      <c r="C198" s="2">
        <v>92090</v>
      </c>
      <c r="D198" s="15">
        <f t="shared" si="12"/>
        <v>112.29590617873819</v>
      </c>
      <c r="E198" s="5" t="s">
        <v>37</v>
      </c>
      <c r="F198" s="5" t="s">
        <v>43</v>
      </c>
      <c r="G198" s="5" t="s">
        <v>699</v>
      </c>
      <c r="H198" s="5" t="s">
        <v>699</v>
      </c>
      <c r="I198" s="20">
        <v>306762</v>
      </c>
      <c r="J198" s="20">
        <v>230117</v>
      </c>
      <c r="K198" s="2">
        <f t="shared" si="13"/>
        <v>22252.166790925345</v>
      </c>
      <c r="L198" s="2">
        <f t="shared" si="14"/>
        <v>29663.689293350082</v>
      </c>
      <c r="M198" s="5">
        <v>36</v>
      </c>
      <c r="N198" s="5">
        <v>0.83</v>
      </c>
      <c r="O198" s="8" t="s">
        <v>39</v>
      </c>
      <c r="P198" s="5" t="s">
        <v>698</v>
      </c>
      <c r="Q198" s="5" t="s">
        <v>698</v>
      </c>
      <c r="R198" s="9" t="s">
        <v>700</v>
      </c>
      <c r="S198" s="4">
        <v>351</v>
      </c>
      <c r="T198" s="9" t="s">
        <v>701</v>
      </c>
      <c r="U198" s="9">
        <v>1</v>
      </c>
      <c r="V198" s="9">
        <f>VLOOKUP(Tabela1[[#This Row],[País/território]],Filiações!$A$3:$D$261,2,0)</f>
        <v>1</v>
      </c>
      <c r="W198" s="13">
        <f>VLOOKUP(Tabela1[[#This Row],[País/território]],Filiações!$A$3:$D$261,3,0)</f>
        <v>1</v>
      </c>
      <c r="Z198" s="4"/>
      <c r="AC198" s="9">
        <v>4</v>
      </c>
      <c r="AD198" s="9">
        <v>23</v>
      </c>
      <c r="AE198" s="9" t="s">
        <v>1523</v>
      </c>
      <c r="AF198" s="9" t="s">
        <v>1523</v>
      </c>
      <c r="AG198" s="9">
        <v>16</v>
      </c>
      <c r="AH198" s="9">
        <v>5</v>
      </c>
      <c r="AI198" s="1" t="s">
        <v>702</v>
      </c>
    </row>
    <row r="199" spans="1:35" x14ac:dyDescent="0.25">
      <c r="A199" s="5" t="s">
        <v>703</v>
      </c>
      <c r="B199" s="21">
        <v>47251000</v>
      </c>
      <c r="C199" s="2">
        <v>580367</v>
      </c>
      <c r="D199" s="15">
        <f t="shared" si="12"/>
        <v>81.415724877534387</v>
      </c>
      <c r="E199" s="5" t="s">
        <v>27</v>
      </c>
      <c r="F199" s="5" t="s">
        <v>302</v>
      </c>
      <c r="G199" s="5" t="s">
        <v>1104</v>
      </c>
      <c r="H199" s="5" t="s">
        <v>1104</v>
      </c>
      <c r="I199" s="21">
        <v>165591</v>
      </c>
      <c r="J199" s="21">
        <v>60936</v>
      </c>
      <c r="K199" s="2">
        <f t="shared" si="13"/>
        <v>1289.6235000317454</v>
      </c>
      <c r="L199" s="2">
        <f t="shared" si="14"/>
        <v>3504.4972593172633</v>
      </c>
      <c r="M199" s="11">
        <v>47.7</v>
      </c>
      <c r="N199" s="11">
        <v>0.54800000000000004</v>
      </c>
      <c r="O199" s="12" t="s">
        <v>1105</v>
      </c>
      <c r="P199" s="11" t="s">
        <v>1102</v>
      </c>
      <c r="Q199" s="11" t="s">
        <v>1102</v>
      </c>
      <c r="R199" s="13" t="s">
        <v>1106</v>
      </c>
      <c r="S199" s="4">
        <v>254</v>
      </c>
      <c r="T199" s="13" t="s">
        <v>1107</v>
      </c>
      <c r="U199" s="9">
        <v>1</v>
      </c>
      <c r="V199" s="9">
        <f>VLOOKUP(Tabela1[[#This Row],[País/território]],Filiações!$A$3:$D$261,2,0)</f>
        <v>1</v>
      </c>
      <c r="W199" s="13">
        <f>VLOOKUP(Tabela1[[#This Row],[País/território]],Filiações!$A$3:$D$261,3,0)</f>
        <v>1</v>
      </c>
      <c r="Z199" s="4"/>
      <c r="AC199" s="9">
        <v>1</v>
      </c>
      <c r="AD199" s="9">
        <v>75</v>
      </c>
      <c r="AE199" s="6"/>
      <c r="AF199" s="6"/>
      <c r="AG199" s="9">
        <v>3</v>
      </c>
      <c r="AH199" s="9">
        <v>5</v>
      </c>
      <c r="AI199" s="1" t="s">
        <v>1103</v>
      </c>
    </row>
    <row r="200" spans="1:35" x14ac:dyDescent="0.25">
      <c r="A200" s="5" t="s">
        <v>704</v>
      </c>
      <c r="B200" s="21">
        <v>6140200</v>
      </c>
      <c r="C200" s="2">
        <v>199951</v>
      </c>
      <c r="D200" s="15">
        <f t="shared" si="12"/>
        <v>30.708523588279128</v>
      </c>
      <c r="E200" s="5" t="s">
        <v>16</v>
      </c>
      <c r="F200" s="5" t="s">
        <v>239</v>
      </c>
      <c r="G200" s="5" t="s">
        <v>911</v>
      </c>
      <c r="H200" s="5" t="s">
        <v>911</v>
      </c>
      <c r="I200" s="21">
        <v>21956</v>
      </c>
      <c r="J200" s="20">
        <v>7404</v>
      </c>
      <c r="K200" s="2">
        <f t="shared" si="13"/>
        <v>1205.8239145304713</v>
      </c>
      <c r="L200" s="2">
        <f t="shared" si="14"/>
        <v>3575.7792905768542</v>
      </c>
      <c r="M200" s="11">
        <v>27.4</v>
      </c>
      <c r="N200" s="11">
        <v>0.65500000000000003</v>
      </c>
      <c r="O200" s="12" t="s">
        <v>912</v>
      </c>
      <c r="P200" s="11" t="s">
        <v>910</v>
      </c>
      <c r="Q200" s="5" t="s">
        <v>910</v>
      </c>
      <c r="R200" s="13" t="s">
        <v>913</v>
      </c>
      <c r="S200" s="4">
        <v>996</v>
      </c>
      <c r="T200" s="13" t="s">
        <v>914</v>
      </c>
      <c r="U200" s="9">
        <v>1</v>
      </c>
      <c r="V200" s="9">
        <f>VLOOKUP(Tabela1[[#This Row],[País/território]],Filiações!$A$3:$D$261,2,0)</f>
        <v>1</v>
      </c>
      <c r="W200" s="13">
        <f>VLOOKUP(Tabela1[[#This Row],[País/território]],Filiações!$A$3:$D$261,3,0)</f>
        <v>1</v>
      </c>
      <c r="Z200" s="4"/>
      <c r="AD200" s="9">
        <v>3</v>
      </c>
      <c r="AE200" s="6"/>
      <c r="AF200" s="6"/>
      <c r="AI200" s="5" t="s">
        <v>909</v>
      </c>
    </row>
    <row r="201" spans="1:35" x14ac:dyDescent="0.25">
      <c r="A201" s="5" t="s">
        <v>1526</v>
      </c>
      <c r="B201" s="20">
        <v>113400</v>
      </c>
      <c r="C201" s="2">
        <v>811</v>
      </c>
      <c r="D201" s="15">
        <f t="shared" si="12"/>
        <v>139.82737361282366</v>
      </c>
      <c r="E201" s="5" t="s">
        <v>104</v>
      </c>
      <c r="F201" s="5" t="s">
        <v>591</v>
      </c>
      <c r="G201" s="5" t="s">
        <v>1401</v>
      </c>
      <c r="H201" s="5" t="s">
        <v>1402</v>
      </c>
      <c r="I201" s="20">
        <v>221</v>
      </c>
      <c r="J201" s="20">
        <v>180</v>
      </c>
      <c r="K201" s="2">
        <f t="shared" si="13"/>
        <v>1587.3015873015872</v>
      </c>
      <c r="L201" s="2">
        <f t="shared" si="14"/>
        <v>1948.8536155202821</v>
      </c>
      <c r="M201" s="5"/>
      <c r="N201" s="5">
        <v>0.59</v>
      </c>
      <c r="O201" s="8"/>
      <c r="P201" s="5" t="s">
        <v>1563</v>
      </c>
      <c r="Q201" s="5"/>
      <c r="R201" s="9"/>
      <c r="S201" s="4"/>
      <c r="T201" s="9"/>
      <c r="U201" s="9">
        <v>1</v>
      </c>
      <c r="V201" s="9">
        <f>VLOOKUP(Tabela1[[#This Row],[País/território]],Filiações!$A$3:$D$261,2,0)</f>
        <v>1</v>
      </c>
      <c r="W201" s="13">
        <f>VLOOKUP(Tabela1[[#This Row],[País/território]],Filiações!$A$3:$D$261,3,0)</f>
        <v>0</v>
      </c>
      <c r="Z201" s="4" t="s">
        <v>24</v>
      </c>
      <c r="AA201" s="9" t="s">
        <v>1523</v>
      </c>
      <c r="AE201" s="6"/>
      <c r="AF201" s="6"/>
      <c r="AI201" s="5" t="s">
        <v>1403</v>
      </c>
    </row>
    <row r="202" spans="1:35" x14ac:dyDescent="0.25">
      <c r="A202" s="5" t="s">
        <v>326</v>
      </c>
      <c r="B202" s="20">
        <v>65110000</v>
      </c>
      <c r="C202" s="2">
        <v>243810</v>
      </c>
      <c r="D202" s="15">
        <f t="shared" si="12"/>
        <v>267.0522127886469</v>
      </c>
      <c r="E202" s="5" t="s">
        <v>37</v>
      </c>
      <c r="F202" s="5" t="s">
        <v>293</v>
      </c>
      <c r="G202" s="5" t="s">
        <v>477</v>
      </c>
      <c r="H202" s="5" t="s">
        <v>477</v>
      </c>
      <c r="I202" s="20">
        <v>2877510</v>
      </c>
      <c r="J202" s="20">
        <v>2858003</v>
      </c>
      <c r="K202" s="2">
        <f t="shared" si="13"/>
        <v>43894.99308861926</v>
      </c>
      <c r="L202" s="2">
        <f t="shared" si="14"/>
        <v>44194.593764398713</v>
      </c>
      <c r="M202" s="5">
        <v>32.6</v>
      </c>
      <c r="N202" s="5">
        <v>0.90700000000000003</v>
      </c>
      <c r="O202" s="8" t="s">
        <v>324</v>
      </c>
      <c r="P202" s="5" t="s">
        <v>705</v>
      </c>
      <c r="Q202" s="5" t="s">
        <v>705</v>
      </c>
      <c r="R202" s="9" t="s">
        <v>706</v>
      </c>
      <c r="S202" s="4">
        <v>44</v>
      </c>
      <c r="T202" s="9" t="s">
        <v>707</v>
      </c>
      <c r="U202" s="9">
        <v>1</v>
      </c>
      <c r="V202" s="9">
        <f>VLOOKUP(Tabela1[[#This Row],[País/território]],Filiações!$A$3:$D$261,2,0)</f>
        <v>1</v>
      </c>
      <c r="W202" s="13">
        <f>VLOOKUP(Tabela1[[#This Row],[País/território]],Filiações!$A$3:$D$261,3,0)</f>
        <v>0</v>
      </c>
      <c r="Z202" s="4"/>
      <c r="AC202" s="9">
        <v>120</v>
      </c>
      <c r="AD202" s="9">
        <v>780</v>
      </c>
      <c r="AE202" s="9" t="s">
        <v>1523</v>
      </c>
      <c r="AG202" s="9">
        <v>26</v>
      </c>
      <c r="AH202" s="9">
        <v>36</v>
      </c>
      <c r="AI202" s="5" t="s">
        <v>708</v>
      </c>
    </row>
    <row r="203" spans="1:35" x14ac:dyDescent="0.25">
      <c r="A203" s="5" t="s">
        <v>709</v>
      </c>
      <c r="B203" s="20">
        <v>4998000</v>
      </c>
      <c r="C203" s="2">
        <v>622984</v>
      </c>
      <c r="D203" s="15">
        <f t="shared" si="12"/>
        <v>8.0226779499955061</v>
      </c>
      <c r="E203" s="5" t="s">
        <v>27</v>
      </c>
      <c r="F203" s="5" t="s">
        <v>217</v>
      </c>
      <c r="G203" s="5" t="s">
        <v>1218</v>
      </c>
      <c r="H203" s="5" t="s">
        <v>1218</v>
      </c>
      <c r="I203" s="20">
        <v>3454</v>
      </c>
      <c r="J203" s="20">
        <v>1838</v>
      </c>
      <c r="K203" s="2">
        <f t="shared" si="13"/>
        <v>367.74709883953579</v>
      </c>
      <c r="L203" s="2">
        <f t="shared" si="14"/>
        <v>691.0764305722289</v>
      </c>
      <c r="M203" s="5">
        <v>56.2</v>
      </c>
      <c r="N203" s="5">
        <v>0.35</v>
      </c>
      <c r="O203" s="12" t="s">
        <v>1198</v>
      </c>
      <c r="P203" s="5" t="s">
        <v>1221</v>
      </c>
      <c r="Q203" s="5" t="s">
        <v>1220</v>
      </c>
      <c r="R203" s="13" t="s">
        <v>1222</v>
      </c>
      <c r="S203" s="9">
        <v>236</v>
      </c>
      <c r="T203" s="13" t="s">
        <v>1223</v>
      </c>
      <c r="U203" s="9">
        <v>1</v>
      </c>
      <c r="V203" s="9">
        <f>VLOOKUP(Tabela1[[#This Row],[País/território]],Filiações!$A$3:$D$261,2,0)</f>
        <v>1</v>
      </c>
      <c r="W203" s="13">
        <f>VLOOKUP(Tabela1[[#This Row],[País/território]],Filiações!$A$3:$D$261,3,0)</f>
        <v>1</v>
      </c>
      <c r="Z203" s="9"/>
      <c r="AE203" s="6"/>
      <c r="AF203" s="6"/>
      <c r="AG203" s="9">
        <v>1</v>
      </c>
      <c r="AI203" s="5" t="s">
        <v>1219</v>
      </c>
    </row>
    <row r="204" spans="1:35" x14ac:dyDescent="0.25">
      <c r="A204" s="5" t="s">
        <v>710</v>
      </c>
      <c r="B204" s="20">
        <v>10572427</v>
      </c>
      <c r="C204" s="2">
        <v>78866</v>
      </c>
      <c r="D204" s="15">
        <f t="shared" si="12"/>
        <v>134.05557527958817</v>
      </c>
      <c r="E204" s="5" t="s">
        <v>37</v>
      </c>
      <c r="F204" s="5" t="s">
        <v>52</v>
      </c>
      <c r="G204" s="5" t="s">
        <v>711</v>
      </c>
      <c r="H204" s="5" t="s">
        <v>711</v>
      </c>
      <c r="I204" s="20">
        <v>367965</v>
      </c>
      <c r="J204" s="20">
        <v>205270</v>
      </c>
      <c r="K204" s="2">
        <f t="shared" si="13"/>
        <v>19415.598707846362</v>
      </c>
      <c r="L204" s="2">
        <f t="shared" si="14"/>
        <v>34804.212883191343</v>
      </c>
      <c r="M204" s="5">
        <v>26.1</v>
      </c>
      <c r="N204" s="5">
        <v>0.87</v>
      </c>
      <c r="O204" s="8" t="s">
        <v>295</v>
      </c>
      <c r="P204" s="5" t="s">
        <v>713</v>
      </c>
      <c r="Q204" s="5" t="s">
        <v>712</v>
      </c>
      <c r="R204" s="9" t="s">
        <v>714</v>
      </c>
      <c r="S204" s="9">
        <v>420</v>
      </c>
      <c r="T204" s="9" t="s">
        <v>715</v>
      </c>
      <c r="U204" s="9">
        <v>1</v>
      </c>
      <c r="V204" s="9">
        <f>VLOOKUP(Tabela1[[#This Row],[País/território]],Filiações!$A$3:$D$261,2,0)</f>
        <v>1</v>
      </c>
      <c r="W204" s="13">
        <f>VLOOKUP(Tabela1[[#This Row],[País/território]],Filiações!$A$3:$D$261,3,0)</f>
        <v>1</v>
      </c>
      <c r="Z204" s="9"/>
      <c r="AC204" s="9">
        <v>5</v>
      </c>
      <c r="AD204" s="9">
        <v>33</v>
      </c>
      <c r="AE204" s="9" t="s">
        <v>1523</v>
      </c>
      <c r="AG204" s="9">
        <v>12</v>
      </c>
      <c r="AH204" s="9">
        <v>6</v>
      </c>
      <c r="AI204" s="5" t="s">
        <v>716</v>
      </c>
    </row>
    <row r="205" spans="1:35" x14ac:dyDescent="0.25">
      <c r="A205" s="5" t="s">
        <v>717</v>
      </c>
      <c r="B205" s="21">
        <v>82243000</v>
      </c>
      <c r="C205" s="2">
        <v>2344858</v>
      </c>
      <c r="D205" s="15">
        <f t="shared" si="12"/>
        <v>35.073765660863046</v>
      </c>
      <c r="E205" s="5" t="s">
        <v>27</v>
      </c>
      <c r="F205" s="5" t="s">
        <v>217</v>
      </c>
      <c r="G205" s="5" t="s">
        <v>718</v>
      </c>
      <c r="H205" s="5" t="s">
        <v>718</v>
      </c>
      <c r="I205" s="21">
        <v>70294</v>
      </c>
      <c r="J205" s="21">
        <v>35909</v>
      </c>
      <c r="K205" s="2">
        <f t="shared" si="13"/>
        <v>436.62074583855161</v>
      </c>
      <c r="L205" s="2">
        <f t="shared" si="14"/>
        <v>854.7110392373819</v>
      </c>
      <c r="M205" s="11">
        <v>47.1</v>
      </c>
      <c r="N205" s="11">
        <v>0.71499999999999997</v>
      </c>
      <c r="O205" s="8" t="s">
        <v>719</v>
      </c>
      <c r="P205" s="11" t="s">
        <v>720</v>
      </c>
      <c r="Q205" s="5" t="s">
        <v>720</v>
      </c>
      <c r="R205" s="9" t="s">
        <v>721</v>
      </c>
      <c r="S205" s="4">
        <v>243</v>
      </c>
      <c r="T205" s="9" t="s">
        <v>722</v>
      </c>
      <c r="U205" s="9">
        <v>1</v>
      </c>
      <c r="V205" s="9">
        <f>VLOOKUP(Tabela1[[#This Row],[País/território]],Filiações!$A$3:$D$261,2,0)</f>
        <v>1</v>
      </c>
      <c r="W205" s="13">
        <f>VLOOKUP(Tabela1[[#This Row],[País/território]],Filiações!$A$3:$D$261,3,0)</f>
        <v>1</v>
      </c>
      <c r="Z205" s="4"/>
      <c r="AE205" s="6"/>
      <c r="AF205" s="6"/>
      <c r="AG205" s="9">
        <v>5</v>
      </c>
      <c r="AI205" s="5" t="s">
        <v>723</v>
      </c>
    </row>
    <row r="206" spans="1:35" x14ac:dyDescent="0.25">
      <c r="A206" s="5" t="s">
        <v>724</v>
      </c>
      <c r="B206" s="21">
        <v>4741000</v>
      </c>
      <c r="C206" s="2">
        <v>342000</v>
      </c>
      <c r="D206" s="15">
        <f t="shared" si="12"/>
        <v>13.862573099415204</v>
      </c>
      <c r="E206" s="5" t="s">
        <v>27</v>
      </c>
      <c r="F206" s="5" t="s">
        <v>217</v>
      </c>
      <c r="G206" s="5" t="s">
        <v>725</v>
      </c>
      <c r="H206" s="5" t="s">
        <v>725</v>
      </c>
      <c r="I206" s="21">
        <v>32467</v>
      </c>
      <c r="J206" s="21">
        <v>14077</v>
      </c>
      <c r="K206" s="2">
        <f t="shared" si="13"/>
        <v>2969.2048091120018</v>
      </c>
      <c r="L206" s="2">
        <f t="shared" si="14"/>
        <v>6848.1333052098717</v>
      </c>
      <c r="M206" s="11">
        <v>42.1</v>
      </c>
      <c r="N206" s="11">
        <v>0.59099999999999997</v>
      </c>
      <c r="O206" s="8" t="s">
        <v>726</v>
      </c>
      <c r="P206" s="11" t="s">
        <v>727</v>
      </c>
      <c r="Q206" s="5" t="s">
        <v>727</v>
      </c>
      <c r="R206" s="9" t="s">
        <v>728</v>
      </c>
      <c r="S206" s="4">
        <v>242</v>
      </c>
      <c r="T206" s="9" t="s">
        <v>729</v>
      </c>
      <c r="U206" s="9">
        <v>1</v>
      </c>
      <c r="V206" s="9">
        <f>VLOOKUP(Tabela1[[#This Row],[País/território]],Filiações!$A$3:$D$261,2,0)</f>
        <v>1</v>
      </c>
      <c r="W206" s="13">
        <f>VLOOKUP(Tabela1[[#This Row],[País/território]],Filiações!$A$3:$D$261,3,0)</f>
        <v>1</v>
      </c>
      <c r="Z206" s="4"/>
      <c r="AE206" s="6"/>
      <c r="AF206" s="6"/>
      <c r="AI206" s="5" t="s">
        <v>730</v>
      </c>
    </row>
    <row r="207" spans="1:35" x14ac:dyDescent="0.25">
      <c r="A207" s="5" t="s">
        <v>741</v>
      </c>
      <c r="B207" s="20">
        <v>10075045</v>
      </c>
      <c r="C207" s="2">
        <v>48442</v>
      </c>
      <c r="D207" s="15">
        <f t="shared" si="12"/>
        <v>207.98160687007143</v>
      </c>
      <c r="E207" s="5" t="s">
        <v>86</v>
      </c>
      <c r="F207" s="5" t="s">
        <v>1410</v>
      </c>
      <c r="G207" s="5" t="s">
        <v>898</v>
      </c>
      <c r="H207" s="5" t="s">
        <v>898</v>
      </c>
      <c r="I207" s="20">
        <v>171709</v>
      </c>
      <c r="J207" s="20">
        <v>63969</v>
      </c>
      <c r="K207" s="2">
        <f t="shared" si="13"/>
        <v>6349.2520380802271</v>
      </c>
      <c r="L207" s="2">
        <f t="shared" si="14"/>
        <v>17043.000800492704</v>
      </c>
      <c r="M207" s="5"/>
      <c r="N207" s="5"/>
      <c r="O207" s="8" t="s">
        <v>862</v>
      </c>
      <c r="P207" s="5" t="s">
        <v>900</v>
      </c>
      <c r="Q207" s="5" t="s">
        <v>741</v>
      </c>
      <c r="R207" s="9" t="s">
        <v>901</v>
      </c>
      <c r="S207" s="4">
        <v>1809</v>
      </c>
      <c r="T207" s="9" t="s">
        <v>902</v>
      </c>
      <c r="U207" s="9">
        <v>1</v>
      </c>
      <c r="V207" s="9">
        <f>VLOOKUP(Tabela1[[#This Row],[País/território]],Filiações!$A$3:$D$261,2,0)</f>
        <v>1</v>
      </c>
      <c r="W207" s="13">
        <f>VLOOKUP(Tabela1[[#This Row],[País/território]],Filiações!$A$3:$D$261,3,0)</f>
        <v>1</v>
      </c>
      <c r="Z207" s="4"/>
      <c r="AA207" s="9" t="s">
        <v>1523</v>
      </c>
      <c r="AD207" s="9">
        <v>4</v>
      </c>
      <c r="AE207" s="6"/>
      <c r="AF207" s="6"/>
      <c r="AH207" s="9">
        <v>1</v>
      </c>
      <c r="AI207" s="5" t="s">
        <v>899</v>
      </c>
    </row>
    <row r="208" spans="1:35" x14ac:dyDescent="0.25">
      <c r="A208" s="5" t="s">
        <v>742</v>
      </c>
      <c r="B208" s="20">
        <v>19760000</v>
      </c>
      <c r="C208" s="2">
        <v>238391</v>
      </c>
      <c r="D208" s="15">
        <f t="shared" si="12"/>
        <v>82.889035240424349</v>
      </c>
      <c r="E208" s="5" t="s">
        <v>37</v>
      </c>
      <c r="F208" s="5" t="s">
        <v>94</v>
      </c>
      <c r="G208" s="5" t="s">
        <v>743</v>
      </c>
      <c r="H208" s="5" t="s">
        <v>743</v>
      </c>
      <c r="I208" s="20">
        <v>467436</v>
      </c>
      <c r="J208" s="20">
        <v>199045</v>
      </c>
      <c r="K208" s="2">
        <f t="shared" si="13"/>
        <v>10073.127530364372</v>
      </c>
      <c r="L208" s="2">
        <f t="shared" si="14"/>
        <v>23655.668016194333</v>
      </c>
      <c r="M208" s="5">
        <v>27.3</v>
      </c>
      <c r="N208" s="5">
        <v>0.79300000000000004</v>
      </c>
      <c r="O208" s="8" t="s">
        <v>744</v>
      </c>
      <c r="P208" s="5" t="s">
        <v>746</v>
      </c>
      <c r="Q208" s="5" t="s">
        <v>745</v>
      </c>
      <c r="R208" s="9" t="s">
        <v>747</v>
      </c>
      <c r="S208" s="4">
        <v>40</v>
      </c>
      <c r="T208" s="9" t="s">
        <v>748</v>
      </c>
      <c r="U208" s="9">
        <v>1</v>
      </c>
      <c r="V208" s="9">
        <f>VLOOKUP(Tabela1[[#This Row],[País/território]],Filiações!$A$3:$D$261,2,0)</f>
        <v>1</v>
      </c>
      <c r="W208" s="13">
        <f>VLOOKUP(Tabela1[[#This Row],[País/território]],Filiações!$A$3:$D$261,3,0)</f>
        <v>1</v>
      </c>
      <c r="Z208" s="4"/>
      <c r="AC208" s="9">
        <v>4</v>
      </c>
      <c r="AD208" s="9">
        <v>292</v>
      </c>
      <c r="AE208" s="9" t="s">
        <v>1523</v>
      </c>
      <c r="AG208" s="9">
        <v>7</v>
      </c>
      <c r="AH208" s="9">
        <v>2</v>
      </c>
      <c r="AI208" s="1" t="s">
        <v>749</v>
      </c>
    </row>
    <row r="209" spans="1:35" x14ac:dyDescent="0.25">
      <c r="A209" s="5" t="s">
        <v>750</v>
      </c>
      <c r="B209" s="20">
        <v>11553188</v>
      </c>
      <c r="C209" s="2">
        <v>26338</v>
      </c>
      <c r="D209" s="15">
        <f t="shared" si="12"/>
        <v>438.65092262130764</v>
      </c>
      <c r="E209" s="5" t="s">
        <v>27</v>
      </c>
      <c r="F209" s="5" t="s">
        <v>217</v>
      </c>
      <c r="G209" s="5" t="s">
        <v>1226</v>
      </c>
      <c r="H209" s="5" t="s">
        <v>1226</v>
      </c>
      <c r="I209" s="20">
        <v>23788</v>
      </c>
      <c r="J209" s="20">
        <v>7903</v>
      </c>
      <c r="K209" s="2">
        <f t="shared" si="13"/>
        <v>684.05361359998642</v>
      </c>
      <c r="L209" s="2">
        <f t="shared" si="14"/>
        <v>2058.9987802500918</v>
      </c>
      <c r="M209" s="5">
        <v>50.8</v>
      </c>
      <c r="N209" s="5">
        <v>0.48299999999999998</v>
      </c>
      <c r="O209" s="12" t="s">
        <v>1227</v>
      </c>
      <c r="P209" s="5" t="s">
        <v>1224</v>
      </c>
      <c r="Q209" s="5" t="s">
        <v>1224</v>
      </c>
      <c r="R209" s="13" t="s">
        <v>1228</v>
      </c>
      <c r="S209" s="9">
        <v>250</v>
      </c>
      <c r="T209" s="13" t="s">
        <v>1229</v>
      </c>
      <c r="U209" s="9">
        <v>1</v>
      </c>
      <c r="V209" s="9">
        <f>VLOOKUP(Tabela1[[#This Row],[País/território]],Filiações!$A$3:$D$261,2,0)</f>
        <v>1</v>
      </c>
      <c r="W209" s="13">
        <f>VLOOKUP(Tabela1[[#This Row],[País/território]],Filiações!$A$3:$D$261,3,0)</f>
        <v>1</v>
      </c>
      <c r="Z209" s="9"/>
      <c r="AE209" s="6"/>
      <c r="AF209"/>
      <c r="AI209" s="5" t="s">
        <v>1225</v>
      </c>
    </row>
    <row r="210" spans="1:35" x14ac:dyDescent="0.25">
      <c r="A210" s="5" t="s">
        <v>751</v>
      </c>
      <c r="B210" s="20">
        <v>146838993</v>
      </c>
      <c r="C210" s="2">
        <v>17124442</v>
      </c>
      <c r="D210" s="15">
        <f t="shared" si="12"/>
        <v>8.5748191386323711</v>
      </c>
      <c r="E210" s="5" t="s">
        <v>37</v>
      </c>
      <c r="F210" s="5" t="s">
        <v>94</v>
      </c>
      <c r="G210" s="5" t="s">
        <v>752</v>
      </c>
      <c r="H210" s="5" t="s">
        <v>752</v>
      </c>
      <c r="I210" s="20">
        <v>3866330</v>
      </c>
      <c r="J210" s="20">
        <v>1326016</v>
      </c>
      <c r="K210" s="2">
        <f t="shared" si="13"/>
        <v>9030.4078835517485</v>
      </c>
      <c r="L210" s="2">
        <f t="shared" si="14"/>
        <v>26330.40394113844</v>
      </c>
      <c r="M210" s="5">
        <v>41.6</v>
      </c>
      <c r="N210" s="5">
        <v>0.79800000000000004</v>
      </c>
      <c r="O210" s="8" t="s">
        <v>753</v>
      </c>
      <c r="P210" s="5" t="s">
        <v>755</v>
      </c>
      <c r="Q210" s="1" t="s">
        <v>754</v>
      </c>
      <c r="R210" s="9" t="s">
        <v>756</v>
      </c>
      <c r="S210" s="4">
        <v>7</v>
      </c>
      <c r="T210" s="9" t="s">
        <v>757</v>
      </c>
      <c r="U210" s="9">
        <v>1</v>
      </c>
      <c r="V210" s="9">
        <f>VLOOKUP(Tabela1[[#This Row],[País/território]],Filiações!$A$3:$D$261,2,0)</f>
        <v>1</v>
      </c>
      <c r="W210" s="13">
        <f>VLOOKUP(Tabela1[[#This Row],[País/território]],Filiações!$A$3:$D$261,3,0)</f>
        <v>1</v>
      </c>
      <c r="Z210" s="4"/>
      <c r="AB210" s="9" t="s">
        <v>1523</v>
      </c>
      <c r="AC210" s="9">
        <v>27</v>
      </c>
      <c r="AD210" s="9">
        <v>405</v>
      </c>
      <c r="AF210" s="6"/>
      <c r="AG210" s="9">
        <v>20</v>
      </c>
      <c r="AH210" s="9">
        <v>10</v>
      </c>
      <c r="AI210" s="5" t="s">
        <v>758</v>
      </c>
    </row>
    <row r="211" spans="1:35" x14ac:dyDescent="0.25">
      <c r="A211" s="5" t="s">
        <v>759</v>
      </c>
      <c r="B211" s="20"/>
      <c r="C211" s="2">
        <v>266719</v>
      </c>
      <c r="D211" s="15">
        <f t="shared" si="12"/>
        <v>0</v>
      </c>
      <c r="E211" s="5" t="s">
        <v>27</v>
      </c>
      <c r="F211" s="5" t="s">
        <v>77</v>
      </c>
      <c r="G211" s="5" t="s">
        <v>1075</v>
      </c>
      <c r="H211" s="5" t="s">
        <v>1075</v>
      </c>
      <c r="I211" s="20"/>
      <c r="J211" s="20"/>
      <c r="K211" s="2" t="str">
        <f t="shared" si="13"/>
        <v/>
      </c>
      <c r="L211" s="2" t="str">
        <f t="shared" si="14"/>
        <v/>
      </c>
      <c r="M211" s="5"/>
      <c r="N211" s="5"/>
      <c r="O211" s="8"/>
      <c r="P211" s="5" t="s">
        <v>1615</v>
      </c>
      <c r="Q211" s="5" t="s">
        <v>1074</v>
      </c>
      <c r="R211" s="9"/>
      <c r="S211" s="4"/>
      <c r="T211" s="9"/>
      <c r="U211" s="9">
        <v>0</v>
      </c>
      <c r="V211" s="9">
        <f>VLOOKUP(Tabela1[[#This Row],[País/território]],Filiações!$A$3:$D$261,2,0)</f>
        <v>0</v>
      </c>
      <c r="W211" s="13">
        <f>VLOOKUP(Tabela1[[#This Row],[País/território]],Filiações!$A$3:$D$261,3,0)</f>
        <v>0</v>
      </c>
      <c r="X211" s="14" t="s">
        <v>594</v>
      </c>
      <c r="Y211" s="14" t="s">
        <v>1322</v>
      </c>
      <c r="Z211" s="4"/>
      <c r="AE211" s="6"/>
      <c r="AF211" s="6"/>
      <c r="AI211" s="5" t="s">
        <v>1073</v>
      </c>
    </row>
    <row r="212" spans="1:35" x14ac:dyDescent="0.25">
      <c r="A212" s="5" t="s">
        <v>731</v>
      </c>
      <c r="B212" s="20">
        <v>194899</v>
      </c>
      <c r="C212" s="2">
        <v>2831</v>
      </c>
      <c r="D212" s="15">
        <f t="shared" si="12"/>
        <v>68.844577887672202</v>
      </c>
      <c r="E212" s="5" t="s">
        <v>104</v>
      </c>
      <c r="F212" s="5" t="s">
        <v>1389</v>
      </c>
      <c r="G212" s="5" t="s">
        <v>1404</v>
      </c>
      <c r="H212" s="5" t="s">
        <v>1404</v>
      </c>
      <c r="I212" s="20">
        <v>1084</v>
      </c>
      <c r="J212" s="20">
        <v>824</v>
      </c>
      <c r="K212" s="2">
        <f t="shared" si="13"/>
        <v>4227.83082519664</v>
      </c>
      <c r="L212" s="2">
        <f t="shared" si="14"/>
        <v>5561.8551147004346</v>
      </c>
      <c r="M212" s="5"/>
      <c r="N212" s="5">
        <v>0.70199999999999996</v>
      </c>
      <c r="O212" s="8"/>
      <c r="P212" s="5" t="s">
        <v>731</v>
      </c>
      <c r="Q212" s="5"/>
      <c r="R212" s="9"/>
      <c r="S212" s="4"/>
      <c r="T212" s="9"/>
      <c r="U212" s="9">
        <v>1</v>
      </c>
      <c r="V212" s="9">
        <f>VLOOKUP(Tabela1[[#This Row],[País/território]],Filiações!$A$3:$D$261,2,0)</f>
        <v>1</v>
      </c>
      <c r="W212" s="13">
        <f>VLOOKUP(Tabela1[[#This Row],[País/território]],Filiações!$A$3:$D$261,3,0)</f>
        <v>1</v>
      </c>
      <c r="Z212" s="4" t="s">
        <v>24</v>
      </c>
      <c r="AA212" s="9" t="s">
        <v>1523</v>
      </c>
      <c r="AE212" s="6"/>
      <c r="AF212" s="6"/>
      <c r="AH212" s="9">
        <v>1</v>
      </c>
      <c r="AI212" s="5" t="s">
        <v>1405</v>
      </c>
    </row>
    <row r="213" spans="1:35" x14ac:dyDescent="0.25">
      <c r="A213" s="5" t="s">
        <v>732</v>
      </c>
      <c r="B213" s="20">
        <v>57100</v>
      </c>
      <c r="C213" s="2">
        <v>199</v>
      </c>
      <c r="D213" s="15">
        <f t="shared" si="12"/>
        <v>286.93467336683415</v>
      </c>
      <c r="E213" s="11" t="s">
        <v>104</v>
      </c>
      <c r="F213" s="11" t="s">
        <v>1389</v>
      </c>
      <c r="G213" s="11" t="s">
        <v>1467</v>
      </c>
      <c r="H213" s="11" t="s">
        <v>1467</v>
      </c>
      <c r="I213" s="20"/>
      <c r="J213" s="20"/>
      <c r="K213" s="2">
        <f t="shared" si="13"/>
        <v>0</v>
      </c>
      <c r="L213" s="2">
        <f t="shared" si="14"/>
        <v>0</v>
      </c>
      <c r="M213" s="5"/>
      <c r="N213" s="5"/>
      <c r="O213" s="8"/>
      <c r="P213" s="5" t="s">
        <v>1616</v>
      </c>
      <c r="Q213" s="5"/>
      <c r="R213" s="9"/>
      <c r="S213" s="4"/>
      <c r="T213" s="9"/>
      <c r="U213" s="9">
        <v>0</v>
      </c>
      <c r="V213" s="9">
        <f>VLOOKUP(Tabela1[[#This Row],[País/território]],Filiações!$A$3:$D$261,2,0)</f>
        <v>1</v>
      </c>
      <c r="W213" s="13">
        <f>VLOOKUP(Tabela1[[#This Row],[País/território]],Filiações!$A$3:$D$261,3,0)</f>
        <v>1</v>
      </c>
      <c r="X213" s="14" t="s">
        <v>348</v>
      </c>
      <c r="Y213" s="14" t="s">
        <v>1469</v>
      </c>
      <c r="Z213" s="4" t="s">
        <v>24</v>
      </c>
      <c r="AA213" s="9" t="s">
        <v>1523</v>
      </c>
      <c r="AE213" s="6"/>
      <c r="AF213" s="6"/>
      <c r="AI213" s="5" t="s">
        <v>1468</v>
      </c>
    </row>
    <row r="214" spans="1:35" x14ac:dyDescent="0.25">
      <c r="A214" s="5" t="s">
        <v>733</v>
      </c>
      <c r="B214" s="20"/>
      <c r="C214" s="2">
        <v>122</v>
      </c>
      <c r="D214" s="15">
        <f t="shared" ref="D214:D245" si="15">B214/C214</f>
        <v>0</v>
      </c>
      <c r="E214" s="11" t="s">
        <v>27</v>
      </c>
      <c r="F214" s="11" t="s">
        <v>156</v>
      </c>
      <c r="G214" s="11" t="s">
        <v>1538</v>
      </c>
      <c r="H214" s="11" t="s">
        <v>1538</v>
      </c>
      <c r="I214" s="20"/>
      <c r="J214" s="20"/>
      <c r="K214" s="2" t="str">
        <f t="shared" si="13"/>
        <v/>
      </c>
      <c r="L214" s="2" t="str">
        <f t="shared" si="14"/>
        <v/>
      </c>
      <c r="M214" s="5"/>
      <c r="N214" s="5"/>
      <c r="O214" s="8"/>
      <c r="P214" s="5" t="s">
        <v>1617</v>
      </c>
      <c r="Q214" s="5"/>
      <c r="R214" s="9"/>
      <c r="S214" s="4"/>
      <c r="T214" s="9"/>
      <c r="U214" s="9">
        <v>0</v>
      </c>
      <c r="V214" s="9">
        <f>VLOOKUP(Tabela1[[#This Row],[País/território]],Filiações!$A$3:$D$261,2,0)</f>
        <v>0</v>
      </c>
      <c r="W214" s="13">
        <f>VLOOKUP(Tabela1[[#This Row],[País/território]],Filiações!$A$3:$D$261,3,0)</f>
        <v>0</v>
      </c>
      <c r="X214" s="14" t="s">
        <v>326</v>
      </c>
      <c r="Y214" s="14" t="s">
        <v>1317</v>
      </c>
      <c r="Z214" s="4" t="s">
        <v>24</v>
      </c>
      <c r="AA214" s="9" t="s">
        <v>1523</v>
      </c>
      <c r="AE214" s="6"/>
      <c r="AF214" s="6"/>
      <c r="AI214" s="5" t="s">
        <v>1455</v>
      </c>
    </row>
    <row r="215" spans="1:35" x14ac:dyDescent="0.25">
      <c r="A215" s="5" t="s">
        <v>734</v>
      </c>
      <c r="B215" s="20">
        <v>18600</v>
      </c>
      <c r="C215" s="2">
        <v>539</v>
      </c>
      <c r="D215" s="15">
        <f t="shared" si="15"/>
        <v>34.508348794063082</v>
      </c>
      <c r="E215" s="5" t="s">
        <v>86</v>
      </c>
      <c r="F215" s="5" t="s">
        <v>1410</v>
      </c>
      <c r="G215" s="5" t="s">
        <v>1406</v>
      </c>
      <c r="H215" s="5" t="s">
        <v>1406</v>
      </c>
      <c r="I215" s="20"/>
      <c r="J215" s="20">
        <v>1406</v>
      </c>
      <c r="K215" s="2">
        <f t="shared" si="13"/>
        <v>75591.397849462359</v>
      </c>
      <c r="L215" s="2">
        <f t="shared" si="14"/>
        <v>0</v>
      </c>
      <c r="M215" s="5"/>
      <c r="N215" s="5">
        <v>0.72899999999999998</v>
      </c>
      <c r="O215" s="8"/>
      <c r="P215" s="5" t="s">
        <v>1575</v>
      </c>
      <c r="Q215" s="5"/>
      <c r="R215" s="9"/>
      <c r="S215" s="9"/>
      <c r="T215" s="9"/>
      <c r="U215" s="9">
        <v>1</v>
      </c>
      <c r="V215" s="9">
        <f>VLOOKUP(Tabela1[[#This Row],[País/território]],Filiações!$A$3:$D$261,2,0)</f>
        <v>1</v>
      </c>
      <c r="W215" s="13">
        <f>VLOOKUP(Tabela1[[#This Row],[País/território]],Filiações!$A$3:$D$261,3,0)</f>
        <v>1</v>
      </c>
      <c r="Z215" s="4" t="s">
        <v>24</v>
      </c>
      <c r="AA215" s="9" t="s">
        <v>1523</v>
      </c>
      <c r="AC215" s="9">
        <v>2</v>
      </c>
      <c r="AE215" s="6"/>
      <c r="AF215" s="6"/>
      <c r="AG215" s="9">
        <v>1</v>
      </c>
      <c r="AH215" s="9">
        <v>1</v>
      </c>
      <c r="AI215" s="5" t="s">
        <v>1407</v>
      </c>
    </row>
    <row r="216" spans="1:35" x14ac:dyDescent="0.25">
      <c r="A216" s="5" t="s">
        <v>735</v>
      </c>
      <c r="B216" s="20">
        <v>46204</v>
      </c>
      <c r="C216" s="2">
        <v>261</v>
      </c>
      <c r="D216" s="15">
        <f t="shared" si="15"/>
        <v>177.02681992337165</v>
      </c>
      <c r="E216" s="5" t="s">
        <v>86</v>
      </c>
      <c r="F216" s="5" t="s">
        <v>1410</v>
      </c>
      <c r="G216" s="5" t="s">
        <v>1408</v>
      </c>
      <c r="H216" s="5" t="s">
        <v>1408</v>
      </c>
      <c r="I216" s="20"/>
      <c r="J216" s="20">
        <v>852</v>
      </c>
      <c r="K216" s="2">
        <f t="shared" si="13"/>
        <v>18439.961908059908</v>
      </c>
      <c r="L216" s="2">
        <f t="shared" si="14"/>
        <v>0</v>
      </c>
      <c r="M216" s="5"/>
      <c r="N216" s="5">
        <v>0.752</v>
      </c>
      <c r="O216" s="8"/>
      <c r="P216" s="5" t="s">
        <v>1574</v>
      </c>
      <c r="Q216" s="5"/>
      <c r="R216" s="9"/>
      <c r="S216" s="4"/>
      <c r="T216" s="9"/>
      <c r="U216" s="9">
        <v>1</v>
      </c>
      <c r="V216" s="9">
        <f>VLOOKUP(Tabela1[[#This Row],[País/território]],Filiações!$A$3:$D$261,2,0)</f>
        <v>1</v>
      </c>
      <c r="W216" s="13">
        <f>VLOOKUP(Tabela1[[#This Row],[País/território]],Filiações!$A$3:$D$261,3,0)</f>
        <v>1</v>
      </c>
      <c r="Z216" s="4" t="s">
        <v>24</v>
      </c>
      <c r="AA216" s="9" t="s">
        <v>1523</v>
      </c>
      <c r="AE216" s="6"/>
      <c r="AF216" s="6"/>
      <c r="AG216" s="9">
        <v>1</v>
      </c>
      <c r="AH216" s="9">
        <v>1</v>
      </c>
      <c r="AI216" s="5" t="s">
        <v>1409</v>
      </c>
    </row>
    <row r="217" spans="1:35" x14ac:dyDescent="0.25">
      <c r="A217" s="5" t="s">
        <v>736</v>
      </c>
      <c r="B217" s="21">
        <v>33121</v>
      </c>
      <c r="C217" s="2">
        <v>61</v>
      </c>
      <c r="D217" s="15">
        <f t="shared" si="15"/>
        <v>542.96721311475414</v>
      </c>
      <c r="E217" s="11" t="s">
        <v>37</v>
      </c>
      <c r="F217" s="11" t="s">
        <v>43</v>
      </c>
      <c r="G217" s="11" t="s">
        <v>736</v>
      </c>
      <c r="H217" s="11" t="s">
        <v>1354</v>
      </c>
      <c r="I217" s="21">
        <v>2091</v>
      </c>
      <c r="J217" s="21">
        <v>1845</v>
      </c>
      <c r="K217" s="2">
        <f t="shared" si="13"/>
        <v>55704.839829715289</v>
      </c>
      <c r="L217" s="2">
        <f t="shared" si="14"/>
        <v>63132.151807010661</v>
      </c>
      <c r="M217" s="11"/>
      <c r="N217" s="11"/>
      <c r="O217" s="8"/>
      <c r="P217" s="11" t="s">
        <v>1577</v>
      </c>
      <c r="Q217" s="5"/>
      <c r="R217" s="9"/>
      <c r="S217" s="4"/>
      <c r="T217" s="9"/>
      <c r="U217" s="9">
        <v>1</v>
      </c>
      <c r="V217" s="9">
        <f>VLOOKUP(Tabela1[[#This Row],[País/território]],Filiações!$A$3:$D$261,2,0)</f>
        <v>1</v>
      </c>
      <c r="W217" s="13">
        <f>VLOOKUP(Tabela1[[#This Row],[País/território]],Filiações!$A$3:$D$261,3,0)</f>
        <v>1</v>
      </c>
      <c r="Z217" s="4" t="s">
        <v>24</v>
      </c>
      <c r="AA217" s="9" t="s">
        <v>1523</v>
      </c>
      <c r="AF217" s="6"/>
      <c r="AG217" s="9">
        <v>1</v>
      </c>
      <c r="AI217" s="5" t="s">
        <v>1353</v>
      </c>
    </row>
    <row r="218" spans="1:35" x14ac:dyDescent="0.25">
      <c r="A218" s="11" t="s">
        <v>737</v>
      </c>
      <c r="B218" s="20">
        <v>6286</v>
      </c>
      <c r="C218" s="2">
        <v>242</v>
      </c>
      <c r="D218" s="15">
        <f t="shared" si="15"/>
        <v>25.975206611570247</v>
      </c>
      <c r="E218" s="11" t="s">
        <v>86</v>
      </c>
      <c r="F218" s="11" t="s">
        <v>223</v>
      </c>
      <c r="G218" s="11" t="s">
        <v>1472</v>
      </c>
      <c r="H218" s="5"/>
      <c r="I218" s="20"/>
      <c r="J218" s="20"/>
      <c r="K218" s="2">
        <f t="shared" si="13"/>
        <v>0</v>
      </c>
      <c r="L218" s="2">
        <f t="shared" si="14"/>
        <v>0</v>
      </c>
      <c r="M218" s="5"/>
      <c r="N218" s="5"/>
      <c r="O218" s="8"/>
      <c r="P218" s="5" t="s">
        <v>1618</v>
      </c>
      <c r="Q218" s="5"/>
      <c r="R218" s="9"/>
      <c r="S218" s="4"/>
      <c r="T218" s="9"/>
      <c r="U218" s="9">
        <v>0</v>
      </c>
      <c r="V218" s="9">
        <f>VLOOKUP(Tabela1[[#This Row],[País/território]],Filiações!$A$3:$D$261,2,0)</f>
        <v>0</v>
      </c>
      <c r="W218" s="13">
        <f>VLOOKUP(Tabela1[[#This Row],[País/território]],Filiações!$A$3:$D$261,3,0)</f>
        <v>0</v>
      </c>
      <c r="X218" s="14" t="s">
        <v>372</v>
      </c>
      <c r="Y218" s="14" t="s">
        <v>1320</v>
      </c>
      <c r="Z218" s="4" t="s">
        <v>24</v>
      </c>
      <c r="AA218" s="9" t="s">
        <v>1523</v>
      </c>
      <c r="AE218" s="6"/>
      <c r="AF218" s="6"/>
      <c r="AI218" s="5" t="s">
        <v>1473</v>
      </c>
    </row>
    <row r="219" spans="1:35" x14ac:dyDescent="0.25">
      <c r="A219" s="5" t="s">
        <v>738</v>
      </c>
      <c r="B219" s="20">
        <v>187356</v>
      </c>
      <c r="C219" s="2">
        <v>1001</v>
      </c>
      <c r="D219" s="15">
        <f t="shared" si="15"/>
        <v>187.16883116883116</v>
      </c>
      <c r="E219" s="11" t="s">
        <v>27</v>
      </c>
      <c r="F219" s="5" t="s">
        <v>156</v>
      </c>
      <c r="G219" s="5" t="s">
        <v>1357</v>
      </c>
      <c r="H219" s="5" t="s">
        <v>1358</v>
      </c>
      <c r="I219" s="20">
        <v>745</v>
      </c>
      <c r="J219" s="20">
        <v>337</v>
      </c>
      <c r="K219" s="2">
        <f t="shared" si="13"/>
        <v>1798.7147462584599</v>
      </c>
      <c r="L219" s="2">
        <f t="shared" si="14"/>
        <v>3976.3871987019365</v>
      </c>
      <c r="M219" s="5"/>
      <c r="N219" s="5">
        <v>0.55500000000000005</v>
      </c>
      <c r="O219" s="8"/>
      <c r="P219" s="5" t="s">
        <v>1578</v>
      </c>
      <c r="Q219" s="5"/>
      <c r="R219" s="9"/>
      <c r="S219" s="9"/>
      <c r="T219" s="9"/>
      <c r="U219" s="9">
        <v>1</v>
      </c>
      <c r="V219" s="9">
        <f>VLOOKUP(Tabela1[[#This Row],[País/território]],Filiações!$A$3:$D$261,2,0)</f>
        <v>1</v>
      </c>
      <c r="W219" s="13">
        <f>VLOOKUP(Tabela1[[#This Row],[País/território]],Filiações!$A$3:$D$261,3,0)</f>
        <v>1</v>
      </c>
      <c r="Z219" s="9" t="s">
        <v>24</v>
      </c>
      <c r="AA219" s="9" t="s">
        <v>1523</v>
      </c>
      <c r="AE219" s="6"/>
      <c r="AF219" s="6"/>
      <c r="AI219" s="5" t="s">
        <v>1359</v>
      </c>
    </row>
    <row r="220" spans="1:35" x14ac:dyDescent="0.25">
      <c r="A220" s="5" t="s">
        <v>739</v>
      </c>
      <c r="B220" s="20">
        <v>109991</v>
      </c>
      <c r="C220" s="2">
        <v>389</v>
      </c>
      <c r="D220" s="15">
        <f t="shared" si="15"/>
        <v>282.75321336760925</v>
      </c>
      <c r="E220" s="5" t="s">
        <v>86</v>
      </c>
      <c r="F220" s="5" t="s">
        <v>1410</v>
      </c>
      <c r="G220" s="5" t="s">
        <v>1417</v>
      </c>
      <c r="H220" s="5" t="s">
        <v>1417</v>
      </c>
      <c r="I220" s="20"/>
      <c r="J220" s="20">
        <v>729</v>
      </c>
      <c r="K220" s="2">
        <f t="shared" si="13"/>
        <v>6627.8150030457036</v>
      </c>
      <c r="L220" s="2">
        <f t="shared" si="14"/>
        <v>0</v>
      </c>
      <c r="M220" s="5"/>
      <c r="N220" s="5">
        <v>0.72</v>
      </c>
      <c r="O220" s="8"/>
      <c r="P220" s="5" t="s">
        <v>1576</v>
      </c>
      <c r="Q220" s="5"/>
      <c r="R220" s="9"/>
      <c r="S220" s="4"/>
      <c r="T220" s="9"/>
      <c r="U220" s="9">
        <v>1</v>
      </c>
      <c r="V220" s="9">
        <f>VLOOKUP(Tabela1[[#This Row],[País/território]],Filiações!$A$3:$D$261,2,0)</f>
        <v>1</v>
      </c>
      <c r="W220" s="13">
        <f>VLOOKUP(Tabela1[[#This Row],[País/território]],Filiações!$A$3:$D$261,3,0)</f>
        <v>1</v>
      </c>
      <c r="Z220" s="4" t="s">
        <v>24</v>
      </c>
      <c r="AA220" s="9" t="s">
        <v>1523</v>
      </c>
      <c r="AE220" s="6"/>
      <c r="AF220" s="6"/>
      <c r="AH220" s="9">
        <v>3</v>
      </c>
      <c r="AI220" s="5" t="s">
        <v>1416</v>
      </c>
    </row>
    <row r="221" spans="1:35" x14ac:dyDescent="0.25">
      <c r="A221" s="5" t="s">
        <v>740</v>
      </c>
      <c r="B221" s="20">
        <v>94677</v>
      </c>
      <c r="C221" s="2">
        <v>455</v>
      </c>
      <c r="D221" s="15">
        <f t="shared" si="15"/>
        <v>208.08131868131869</v>
      </c>
      <c r="E221" s="5" t="s">
        <v>27</v>
      </c>
      <c r="F221" s="5" t="s">
        <v>302</v>
      </c>
      <c r="G221" s="5" t="s">
        <v>1418</v>
      </c>
      <c r="H221" s="5" t="s">
        <v>1418</v>
      </c>
      <c r="I221" s="20">
        <v>2757</v>
      </c>
      <c r="J221" s="20">
        <v>1511</v>
      </c>
      <c r="K221" s="2">
        <f t="shared" si="13"/>
        <v>15959.525544746875</v>
      </c>
      <c r="L221" s="2">
        <f t="shared" si="14"/>
        <v>29120.060838429607</v>
      </c>
      <c r="M221" s="5">
        <v>42.8</v>
      </c>
      <c r="N221" s="5">
        <v>0.77200000000000002</v>
      </c>
      <c r="O221" s="8"/>
      <c r="P221" s="5" t="s">
        <v>1579</v>
      </c>
      <c r="Q221" s="5"/>
      <c r="R221" s="9"/>
      <c r="S221" s="4"/>
      <c r="T221" s="9"/>
      <c r="U221" s="9">
        <v>1</v>
      </c>
      <c r="V221" s="9">
        <f>VLOOKUP(Tabela1[[#This Row],[País/território]],Filiações!$A$3:$D$261,2,0)</f>
        <v>1</v>
      </c>
      <c r="W221" s="13">
        <f>VLOOKUP(Tabela1[[#This Row],[País/território]],Filiações!$A$3:$D$261,3,0)</f>
        <v>1</v>
      </c>
      <c r="Z221" s="4" t="s">
        <v>24</v>
      </c>
      <c r="AA221" s="9" t="s">
        <v>1523</v>
      </c>
      <c r="AE221" s="6"/>
      <c r="AF221"/>
      <c r="AG221" s="9">
        <v>2</v>
      </c>
      <c r="AH221" s="9">
        <v>2</v>
      </c>
      <c r="AI221" s="5" t="s">
        <v>1419</v>
      </c>
    </row>
    <row r="222" spans="1:35" x14ac:dyDescent="0.25">
      <c r="A222" s="5" t="s">
        <v>760</v>
      </c>
      <c r="B222" s="20">
        <v>15256346</v>
      </c>
      <c r="C222" s="2">
        <v>196722</v>
      </c>
      <c r="D222" s="15">
        <f t="shared" si="15"/>
        <v>77.5528207317941</v>
      </c>
      <c r="E222" s="5" t="s">
        <v>27</v>
      </c>
      <c r="F222" s="5" t="s">
        <v>156</v>
      </c>
      <c r="G222" s="5" t="s">
        <v>1298</v>
      </c>
      <c r="H222" s="5" t="s">
        <v>1298</v>
      </c>
      <c r="I222" s="20">
        <v>43347</v>
      </c>
      <c r="J222" s="20">
        <v>15658</v>
      </c>
      <c r="K222" s="2">
        <f t="shared" si="13"/>
        <v>1026.3270117235149</v>
      </c>
      <c r="L222" s="2">
        <f t="shared" si="14"/>
        <v>2841.2438994238855</v>
      </c>
      <c r="M222" s="5">
        <v>40.299999999999997</v>
      </c>
      <c r="N222" s="5">
        <v>0.46600000000000003</v>
      </c>
      <c r="O222" s="12" t="s">
        <v>1198</v>
      </c>
      <c r="P222" s="5" t="s">
        <v>760</v>
      </c>
      <c r="Q222" s="5" t="s">
        <v>1299</v>
      </c>
      <c r="R222" s="13" t="s">
        <v>1300</v>
      </c>
      <c r="S222" s="9">
        <v>221</v>
      </c>
      <c r="T222" s="13" t="s">
        <v>1301</v>
      </c>
      <c r="U222" s="9">
        <v>1</v>
      </c>
      <c r="V222" s="9">
        <f>VLOOKUP(Tabela1[[#This Row],[País/território]],Filiações!$A$3:$D$261,2,0)</f>
        <v>1</v>
      </c>
      <c r="W222" s="13">
        <f>VLOOKUP(Tabela1[[#This Row],[País/território]],Filiações!$A$3:$D$261,3,0)</f>
        <v>1</v>
      </c>
      <c r="Z222" s="9"/>
      <c r="AD222" s="9">
        <v>1</v>
      </c>
      <c r="AE222" s="6"/>
      <c r="AF222" s="6"/>
      <c r="AG222" s="9">
        <v>4</v>
      </c>
      <c r="AI222" s="5" t="s">
        <v>1297</v>
      </c>
    </row>
    <row r="223" spans="1:35" x14ac:dyDescent="0.25">
      <c r="A223" s="5" t="s">
        <v>761</v>
      </c>
      <c r="B223" s="20">
        <v>7075641</v>
      </c>
      <c r="C223" s="2">
        <v>71740</v>
      </c>
      <c r="D223" s="15">
        <f t="shared" si="15"/>
        <v>98.628951770281574</v>
      </c>
      <c r="E223" s="5" t="s">
        <v>27</v>
      </c>
      <c r="F223" s="5" t="s">
        <v>156</v>
      </c>
      <c r="G223" s="5" t="s">
        <v>1302</v>
      </c>
      <c r="H223" s="5" t="s">
        <v>1302</v>
      </c>
      <c r="I223" s="20">
        <v>11403</v>
      </c>
      <c r="J223" s="20">
        <v>4893</v>
      </c>
      <c r="K223" s="2">
        <f t="shared" si="13"/>
        <v>691.52745313110142</v>
      </c>
      <c r="L223" s="2">
        <f t="shared" si="14"/>
        <v>1611.5854379836398</v>
      </c>
      <c r="M223" s="5">
        <v>34</v>
      </c>
      <c r="N223" s="5">
        <v>0.41299999999999998</v>
      </c>
      <c r="O223" s="12" t="s">
        <v>1304</v>
      </c>
      <c r="P223" s="5" t="s">
        <v>1305</v>
      </c>
      <c r="Q223" s="5" t="s">
        <v>761</v>
      </c>
      <c r="R223" s="13" t="s">
        <v>1307</v>
      </c>
      <c r="S223" s="4">
        <v>232</v>
      </c>
      <c r="T223" s="13" t="s">
        <v>1306</v>
      </c>
      <c r="U223" s="9">
        <v>1</v>
      </c>
      <c r="V223" s="9">
        <f>VLOOKUP(Tabela1[[#This Row],[País/território]],Filiações!$A$3:$D$261,2,0)</f>
        <v>1</v>
      </c>
      <c r="W223" s="13">
        <f>VLOOKUP(Tabela1[[#This Row],[País/território]],Filiações!$A$3:$D$261,3,0)</f>
        <v>1</v>
      </c>
      <c r="Z223" s="4"/>
      <c r="AE223" s="6"/>
      <c r="AF223" s="6"/>
      <c r="AI223" s="5" t="s">
        <v>1303</v>
      </c>
    </row>
    <row r="224" spans="1:35" x14ac:dyDescent="0.25">
      <c r="A224" s="5" t="s">
        <v>762</v>
      </c>
      <c r="B224" s="20">
        <v>7076372</v>
      </c>
      <c r="C224" s="2">
        <v>88361</v>
      </c>
      <c r="D224" s="15">
        <f t="shared" si="15"/>
        <v>80.084788537929626</v>
      </c>
      <c r="E224" s="5" t="s">
        <v>37</v>
      </c>
      <c r="F224" s="5" t="s">
        <v>43</v>
      </c>
      <c r="G224" s="5" t="s">
        <v>763</v>
      </c>
      <c r="H224" s="5" t="s">
        <v>763</v>
      </c>
      <c r="I224" s="20">
        <v>106537</v>
      </c>
      <c r="J224" s="20">
        <v>43866</v>
      </c>
      <c r="K224" s="2">
        <f t="shared" si="13"/>
        <v>6198.9392304418143</v>
      </c>
      <c r="L224" s="2">
        <f t="shared" si="14"/>
        <v>15055.313655076357</v>
      </c>
      <c r="M224" s="5">
        <v>29.7</v>
      </c>
      <c r="N224" s="5">
        <v>0.77100000000000002</v>
      </c>
      <c r="O224" s="8" t="s">
        <v>764</v>
      </c>
      <c r="P224" s="5" t="s">
        <v>766</v>
      </c>
      <c r="Q224" s="5" t="s">
        <v>765</v>
      </c>
      <c r="R224" s="9" t="s">
        <v>767</v>
      </c>
      <c r="S224" s="4">
        <v>381</v>
      </c>
      <c r="T224" s="9" t="s">
        <v>768</v>
      </c>
      <c r="U224" s="9">
        <v>1</v>
      </c>
      <c r="V224" s="9">
        <f>VLOOKUP(Tabela1[[#This Row],[País/território]],Filiações!$A$3:$D$261,2,0)</f>
        <v>1</v>
      </c>
      <c r="W224" s="13">
        <f>VLOOKUP(Tabela1[[#This Row],[País/território]],Filiações!$A$3:$D$261,3,0)</f>
        <v>1</v>
      </c>
      <c r="Z224" s="4"/>
      <c r="AC224" s="9">
        <v>1</v>
      </c>
      <c r="AD224" s="9">
        <v>3</v>
      </c>
      <c r="AF224"/>
      <c r="AG224" s="9">
        <v>4</v>
      </c>
      <c r="AI224" s="5" t="s">
        <v>769</v>
      </c>
    </row>
    <row r="225" spans="1:35" x14ac:dyDescent="0.25">
      <c r="A225" s="11" t="s">
        <v>996</v>
      </c>
      <c r="B225" s="19">
        <v>5607300</v>
      </c>
      <c r="C225" s="2">
        <v>716</v>
      </c>
      <c r="D225" s="15">
        <f t="shared" si="15"/>
        <v>7831.4245810055863</v>
      </c>
      <c r="E225" s="5" t="s">
        <v>16</v>
      </c>
      <c r="F225" s="5" t="s">
        <v>207</v>
      </c>
      <c r="G225" s="5" t="s">
        <v>996</v>
      </c>
      <c r="H225" s="5" t="s">
        <v>996</v>
      </c>
      <c r="I225" s="19">
        <v>508449</v>
      </c>
      <c r="J225" s="19">
        <v>307872</v>
      </c>
      <c r="K225" s="2">
        <f t="shared" si="13"/>
        <v>54905.569525440049</v>
      </c>
      <c r="L225" s="2">
        <f t="shared" si="14"/>
        <v>90676.261302231025</v>
      </c>
      <c r="M225" s="14"/>
      <c r="N225" s="14">
        <v>0.91200000000000003</v>
      </c>
      <c r="O225" s="12" t="s">
        <v>999</v>
      </c>
      <c r="P225" s="14" t="s">
        <v>997</v>
      </c>
      <c r="Q225" s="5" t="s">
        <v>996</v>
      </c>
      <c r="R225" s="13" t="s">
        <v>1001</v>
      </c>
      <c r="S225" s="4">
        <v>65</v>
      </c>
      <c r="T225" s="13" t="s">
        <v>1000</v>
      </c>
      <c r="U225" s="9">
        <v>1</v>
      </c>
      <c r="V225" s="9">
        <f>VLOOKUP(Tabela1[[#This Row],[País/território]],Filiações!$A$3:$D$261,2,0)</f>
        <v>1</v>
      </c>
      <c r="W225" s="13">
        <f>VLOOKUP(Tabela1[[#This Row],[País/território]],Filiações!$A$3:$D$261,3,0)</f>
        <v>1</v>
      </c>
      <c r="Z225" s="4"/>
      <c r="AA225" s="9" t="s">
        <v>1523</v>
      </c>
      <c r="AD225" s="9">
        <v>2</v>
      </c>
      <c r="AE225" s="6"/>
      <c r="AF225"/>
      <c r="AH225" s="9">
        <v>2</v>
      </c>
      <c r="AI225" s="5" t="s">
        <v>998</v>
      </c>
    </row>
    <row r="226" spans="1:35" x14ac:dyDescent="0.25">
      <c r="A226" s="5" t="s">
        <v>770</v>
      </c>
      <c r="B226" s="16">
        <v>18564000</v>
      </c>
      <c r="C226" s="7">
        <v>185180</v>
      </c>
      <c r="D226" s="15">
        <f t="shared" si="15"/>
        <v>100.24840695539476</v>
      </c>
      <c r="E226" s="5" t="s">
        <v>16</v>
      </c>
      <c r="F226" s="5" t="s">
        <v>69</v>
      </c>
      <c r="G226" s="6" t="s">
        <v>771</v>
      </c>
      <c r="H226" s="6" t="s">
        <v>772</v>
      </c>
      <c r="I226" s="16">
        <v>98281</v>
      </c>
      <c r="J226" s="16">
        <v>77460</v>
      </c>
      <c r="K226" s="2">
        <f t="shared" si="13"/>
        <v>4172.5921137685846</v>
      </c>
      <c r="L226" s="2">
        <f t="shared" si="14"/>
        <v>5294.1715147597497</v>
      </c>
      <c r="M226" s="6">
        <v>35.799999999999997</v>
      </c>
      <c r="N226" s="6">
        <v>0.59399999999999997</v>
      </c>
      <c r="O226" s="8" t="s">
        <v>773</v>
      </c>
      <c r="P226" s="6" t="s">
        <v>775</v>
      </c>
      <c r="Q226" s="6" t="s">
        <v>774</v>
      </c>
      <c r="R226" s="9" t="s">
        <v>776</v>
      </c>
      <c r="S226" s="4">
        <v>963</v>
      </c>
      <c r="T226" s="9" t="s">
        <v>777</v>
      </c>
      <c r="U226" s="9">
        <v>1</v>
      </c>
      <c r="V226" s="9">
        <f>VLOOKUP(Tabela1[[#This Row],[País/território]],Filiações!$A$3:$D$261,2,0)</f>
        <v>1</v>
      </c>
      <c r="W226" s="13">
        <f>VLOOKUP(Tabela1[[#This Row],[País/território]],Filiações!$A$3:$D$261,3,0)</f>
        <v>1</v>
      </c>
      <c r="Z226" s="4"/>
      <c r="AD226" s="9">
        <v>3</v>
      </c>
      <c r="AE226" s="6"/>
      <c r="AF226"/>
      <c r="AG226" s="9">
        <v>5</v>
      </c>
      <c r="AH226" s="9">
        <v>4</v>
      </c>
      <c r="AI226" s="10" t="s">
        <v>778</v>
      </c>
    </row>
    <row r="227" spans="1:35" x14ac:dyDescent="0.25">
      <c r="A227" s="5" t="s">
        <v>779</v>
      </c>
      <c r="B227" s="21">
        <v>11079000</v>
      </c>
      <c r="C227" s="2">
        <v>637657</v>
      </c>
      <c r="D227" s="15">
        <f t="shared" si="15"/>
        <v>17.374544621951927</v>
      </c>
      <c r="E227" s="5" t="s">
        <v>27</v>
      </c>
      <c r="F227" s="5" t="s">
        <v>302</v>
      </c>
      <c r="G227" s="5" t="s">
        <v>1110</v>
      </c>
      <c r="H227" s="5" t="s">
        <v>1110</v>
      </c>
      <c r="I227" s="21"/>
      <c r="J227" s="21">
        <v>1375</v>
      </c>
      <c r="K227" s="2">
        <f t="shared" si="13"/>
        <v>124.10867406805669</v>
      </c>
      <c r="L227" s="2">
        <f t="shared" si="14"/>
        <v>0</v>
      </c>
      <c r="M227" s="11"/>
      <c r="N227" s="11"/>
      <c r="O227" s="12" t="s">
        <v>1111</v>
      </c>
      <c r="P227" s="11" t="s">
        <v>1113</v>
      </c>
      <c r="Q227" s="5" t="s">
        <v>1108</v>
      </c>
      <c r="R227" s="13" t="s">
        <v>1114</v>
      </c>
      <c r="S227" s="4">
        <v>252</v>
      </c>
      <c r="T227" s="13" t="s">
        <v>1112</v>
      </c>
      <c r="U227" s="9">
        <v>1</v>
      </c>
      <c r="V227" s="9">
        <f>VLOOKUP(Tabela1[[#This Row],[País/território]],Filiações!$A$3:$D$261,2,0)</f>
        <v>1</v>
      </c>
      <c r="W227" s="13">
        <f>VLOOKUP(Tabela1[[#This Row],[País/território]],Filiações!$A$3:$D$261,3,0)</f>
        <v>1</v>
      </c>
      <c r="Z227" s="4"/>
      <c r="AE227" s="6"/>
      <c r="AF227"/>
      <c r="AI227" s="5" t="s">
        <v>1109</v>
      </c>
    </row>
    <row r="228" spans="1:35" x14ac:dyDescent="0.25">
      <c r="A228" s="11" t="s">
        <v>980</v>
      </c>
      <c r="B228" s="21">
        <v>21203000</v>
      </c>
      <c r="C228" s="2">
        <v>65610</v>
      </c>
      <c r="D228" s="15">
        <f t="shared" si="15"/>
        <v>323.16720012193264</v>
      </c>
      <c r="E228" s="5" t="s">
        <v>16</v>
      </c>
      <c r="F228" s="5" t="s">
        <v>17</v>
      </c>
      <c r="G228" s="5" t="s">
        <v>976</v>
      </c>
      <c r="H228" s="5" t="s">
        <v>977</v>
      </c>
      <c r="I228" s="21">
        <v>255039</v>
      </c>
      <c r="J228" s="21">
        <v>74941</v>
      </c>
      <c r="K228" s="2">
        <f t="shared" si="13"/>
        <v>3534.4526717917274</v>
      </c>
      <c r="L228" s="2">
        <f t="shared" si="14"/>
        <v>12028.439371787012</v>
      </c>
      <c r="M228" s="11">
        <v>38.6</v>
      </c>
      <c r="N228" s="11">
        <v>0.75700000000000001</v>
      </c>
      <c r="O228" s="12" t="s">
        <v>978</v>
      </c>
      <c r="P228" s="11" t="s">
        <v>980</v>
      </c>
      <c r="Q228" s="5" t="s">
        <v>981</v>
      </c>
      <c r="R228" s="13" t="s">
        <v>982</v>
      </c>
      <c r="S228" s="4">
        <v>94</v>
      </c>
      <c r="T228" s="13" t="s">
        <v>983</v>
      </c>
      <c r="U228" s="9">
        <v>1</v>
      </c>
      <c r="V228" s="9">
        <f>VLOOKUP(Tabela1[[#This Row],[País/território]],Filiações!$A$3:$D$261,2,0)</f>
        <v>1</v>
      </c>
      <c r="W228" s="13">
        <f>VLOOKUP(Tabela1[[#This Row],[País/território]],Filiações!$A$3:$D$261,3,0)</f>
        <v>1</v>
      </c>
      <c r="Z228" s="4"/>
      <c r="AD228" s="9">
        <v>2</v>
      </c>
      <c r="AE228" s="6"/>
      <c r="AF228" s="6"/>
      <c r="AG228" s="9">
        <v>7</v>
      </c>
      <c r="AH228" s="9">
        <v>1</v>
      </c>
      <c r="AI228" s="5" t="s">
        <v>975</v>
      </c>
    </row>
    <row r="229" spans="1:35" x14ac:dyDescent="0.25">
      <c r="A229" s="5" t="s">
        <v>780</v>
      </c>
      <c r="B229" s="20">
        <v>1132657</v>
      </c>
      <c r="C229" s="2">
        <v>17364</v>
      </c>
      <c r="D229" s="15">
        <f t="shared" si="15"/>
        <v>65.230188896567611</v>
      </c>
      <c r="E229" s="5" t="s">
        <v>27</v>
      </c>
      <c r="F229" s="5" t="s">
        <v>28</v>
      </c>
      <c r="G229" s="5" t="s">
        <v>1169</v>
      </c>
      <c r="H229" s="11" t="s">
        <v>1174</v>
      </c>
      <c r="I229" s="20">
        <v>11405</v>
      </c>
      <c r="J229" s="20">
        <v>4482</v>
      </c>
      <c r="K229" s="2">
        <f t="shared" si="13"/>
        <v>3957.0673204685972</v>
      </c>
      <c r="L229" s="2">
        <f t="shared" si="14"/>
        <v>10069.244263709137</v>
      </c>
      <c r="M229" s="5">
        <v>51.5</v>
      </c>
      <c r="N229" s="5">
        <v>0.53100000000000003</v>
      </c>
      <c r="O229" s="12" t="s">
        <v>1170</v>
      </c>
      <c r="P229" s="5" t="s">
        <v>1173</v>
      </c>
      <c r="Q229" s="5" t="s">
        <v>1167</v>
      </c>
      <c r="R229" s="13" t="s">
        <v>1172</v>
      </c>
      <c r="S229" s="4">
        <v>268</v>
      </c>
      <c r="T229" s="13" t="s">
        <v>1171</v>
      </c>
      <c r="U229" s="9">
        <v>1</v>
      </c>
      <c r="V229" s="9">
        <f>VLOOKUP(Tabela1[[#This Row],[País/território]],Filiações!$A$3:$D$261,2,0)</f>
        <v>1</v>
      </c>
      <c r="W229" s="13">
        <f>VLOOKUP(Tabela1[[#This Row],[País/território]],Filiações!$A$3:$D$261,3,0)</f>
        <v>1</v>
      </c>
      <c r="Z229" s="4"/>
      <c r="AE229" s="6"/>
      <c r="AF229" s="6"/>
      <c r="AI229" s="5" t="s">
        <v>1168</v>
      </c>
    </row>
    <row r="230" spans="1:35" x14ac:dyDescent="0.25">
      <c r="A230" s="5" t="s">
        <v>781</v>
      </c>
      <c r="B230" s="21">
        <v>41176000</v>
      </c>
      <c r="C230" s="2">
        <v>1886068</v>
      </c>
      <c r="D230" s="15">
        <f t="shared" si="15"/>
        <v>21.83166248512779</v>
      </c>
      <c r="E230" s="5" t="s">
        <v>27</v>
      </c>
      <c r="F230" s="5" t="s">
        <v>77</v>
      </c>
      <c r="G230" s="5" t="s">
        <v>1079</v>
      </c>
      <c r="H230" s="5" t="s">
        <v>1080</v>
      </c>
      <c r="I230" s="21">
        <v>186390</v>
      </c>
      <c r="J230" s="21">
        <v>81894</v>
      </c>
      <c r="K230" s="2">
        <f t="shared" si="13"/>
        <v>1988.8770157373226</v>
      </c>
      <c r="L230" s="2">
        <f t="shared" si="14"/>
        <v>4526.6660190402172</v>
      </c>
      <c r="M230" s="11">
        <v>35.4</v>
      </c>
      <c r="N230" s="11">
        <v>0.47899999999999998</v>
      </c>
      <c r="O230" s="12" t="s">
        <v>1081</v>
      </c>
      <c r="P230" s="11" t="s">
        <v>1077</v>
      </c>
      <c r="Q230" s="5" t="s">
        <v>1076</v>
      </c>
      <c r="R230" s="13" t="s">
        <v>1082</v>
      </c>
      <c r="S230" s="4">
        <v>249</v>
      </c>
      <c r="T230" s="13" t="s">
        <v>1083</v>
      </c>
      <c r="U230" s="9">
        <v>1</v>
      </c>
      <c r="V230" s="9">
        <f>VLOOKUP(Tabela1[[#This Row],[País/território]],Filiações!$A$3:$D$261,2,0)</f>
        <v>1</v>
      </c>
      <c r="W230" s="13">
        <f>VLOOKUP(Tabela1[[#This Row],[País/território]],Filiações!$A$3:$D$261,3,0)</f>
        <v>1</v>
      </c>
      <c r="Z230" s="4"/>
      <c r="AD230" s="9">
        <v>1</v>
      </c>
      <c r="AE230" s="6"/>
      <c r="AF230" s="6"/>
      <c r="AG230" s="9">
        <v>1</v>
      </c>
      <c r="AI230" s="5" t="s">
        <v>1078</v>
      </c>
    </row>
    <row r="231" spans="1:35" x14ac:dyDescent="0.25">
      <c r="A231" s="5" t="s">
        <v>782</v>
      </c>
      <c r="B231" s="21">
        <v>12131000</v>
      </c>
      <c r="C231" s="2">
        <v>644329</v>
      </c>
      <c r="D231" s="15">
        <f t="shared" si="15"/>
        <v>18.827338207654787</v>
      </c>
      <c r="E231" s="5" t="s">
        <v>27</v>
      </c>
      <c r="F231" s="5" t="s">
        <v>77</v>
      </c>
      <c r="G231" s="5" t="s">
        <v>1084</v>
      </c>
      <c r="H231" s="5" t="s">
        <v>1084</v>
      </c>
      <c r="I231" s="21">
        <v>20038</v>
      </c>
      <c r="J231" s="21">
        <v>11007</v>
      </c>
      <c r="K231" s="2">
        <f t="shared" si="13"/>
        <v>907.34481905861014</v>
      </c>
      <c r="L231" s="2">
        <f t="shared" si="14"/>
        <v>1651.8011705547769</v>
      </c>
      <c r="M231" s="11">
        <v>45.5</v>
      </c>
      <c r="N231" s="11">
        <v>0.46700000000000003</v>
      </c>
      <c r="O231" s="12" t="s">
        <v>1085</v>
      </c>
      <c r="P231" s="11" t="s">
        <v>1086</v>
      </c>
      <c r="Q231" s="5" t="s">
        <v>1086</v>
      </c>
      <c r="R231" s="13" t="s">
        <v>1089</v>
      </c>
      <c r="S231" s="4">
        <v>211</v>
      </c>
      <c r="T231" s="13" t="s">
        <v>1088</v>
      </c>
      <c r="U231" s="9">
        <v>1</v>
      </c>
      <c r="V231" s="9">
        <f>VLOOKUP(Tabela1[[#This Row],[País/território]],Filiações!$A$3:$D$261,2,0)</f>
        <v>0</v>
      </c>
      <c r="W231" s="13">
        <f>VLOOKUP(Tabela1[[#This Row],[País/território]],Filiações!$A$3:$D$261,3,0)</f>
        <v>1</v>
      </c>
      <c r="Z231" s="4"/>
      <c r="AE231" s="6"/>
      <c r="AF231" s="6"/>
      <c r="AI231" s="5" t="s">
        <v>1087</v>
      </c>
    </row>
    <row r="232" spans="1:35" x14ac:dyDescent="0.25">
      <c r="A232" s="5" t="s">
        <v>783</v>
      </c>
      <c r="B232" s="20">
        <v>10026500</v>
      </c>
      <c r="C232" s="2">
        <v>449964</v>
      </c>
      <c r="D232" s="15">
        <f t="shared" si="15"/>
        <v>22.282893742610518</v>
      </c>
      <c r="E232" s="5" t="s">
        <v>37</v>
      </c>
      <c r="F232" s="5" t="s">
        <v>293</v>
      </c>
      <c r="G232" s="5" t="s">
        <v>784</v>
      </c>
      <c r="H232" s="5" t="s">
        <v>784</v>
      </c>
      <c r="I232" s="20">
        <v>522233</v>
      </c>
      <c r="J232" s="20">
        <v>571090</v>
      </c>
      <c r="K232" s="2">
        <f t="shared" si="13"/>
        <v>56958.061137984339</v>
      </c>
      <c r="L232" s="2">
        <f t="shared" si="14"/>
        <v>52085.274023836835</v>
      </c>
      <c r="M232" s="5">
        <v>27.3</v>
      </c>
      <c r="N232" s="5">
        <v>0.90700000000000003</v>
      </c>
      <c r="O232" s="8" t="s">
        <v>785</v>
      </c>
      <c r="P232" s="5" t="s">
        <v>787</v>
      </c>
      <c r="Q232" s="5" t="s">
        <v>786</v>
      </c>
      <c r="R232" s="9" t="s">
        <v>788</v>
      </c>
      <c r="S232" s="4">
        <v>46</v>
      </c>
      <c r="T232" s="9" t="s">
        <v>789</v>
      </c>
      <c r="U232" s="9">
        <v>1</v>
      </c>
      <c r="V232" s="9">
        <f>VLOOKUP(Tabela1[[#This Row],[País/território]],Filiações!$A$3:$D$261,2,0)</f>
        <v>1</v>
      </c>
      <c r="W232" s="13">
        <f>VLOOKUP(Tabela1[[#This Row],[País/território]],Filiações!$A$3:$D$261,3,0)</f>
        <v>1</v>
      </c>
      <c r="Z232" s="4"/>
      <c r="AC232" s="9">
        <v>30</v>
      </c>
      <c r="AD232" s="9">
        <v>483</v>
      </c>
      <c r="AE232" s="9" t="s">
        <v>1523</v>
      </c>
      <c r="AG232" s="9">
        <v>12</v>
      </c>
      <c r="AH232" s="9">
        <v>5</v>
      </c>
      <c r="AI232" s="5" t="s">
        <v>790</v>
      </c>
    </row>
    <row r="233" spans="1:35" x14ac:dyDescent="0.25">
      <c r="A233" s="5" t="s">
        <v>798</v>
      </c>
      <c r="B233" s="20">
        <v>8391973</v>
      </c>
      <c r="C233" s="2">
        <v>41285</v>
      </c>
      <c r="D233" s="15">
        <f t="shared" si="15"/>
        <v>203.26929877679544</v>
      </c>
      <c r="E233" s="5" t="s">
        <v>37</v>
      </c>
      <c r="F233" s="5" t="s">
        <v>146</v>
      </c>
      <c r="G233" s="5" t="s">
        <v>799</v>
      </c>
      <c r="H233" s="5" t="s">
        <v>800</v>
      </c>
      <c r="I233" s="20">
        <v>511615</v>
      </c>
      <c r="J233" s="20">
        <v>670789</v>
      </c>
      <c r="K233" s="2">
        <f t="shared" si="13"/>
        <v>79932.216178483897</v>
      </c>
      <c r="L233" s="2">
        <f t="shared" si="14"/>
        <v>60964.805296680534</v>
      </c>
      <c r="M233" s="5">
        <v>31.6</v>
      </c>
      <c r="N233" s="5">
        <v>0.93</v>
      </c>
      <c r="O233" s="8" t="s">
        <v>801</v>
      </c>
      <c r="P233" s="5" t="s">
        <v>803</v>
      </c>
      <c r="Q233" s="5" t="s">
        <v>802</v>
      </c>
      <c r="R233" s="9" t="s">
        <v>804</v>
      </c>
      <c r="S233" s="4">
        <v>41</v>
      </c>
      <c r="T233" s="9" t="s">
        <v>805</v>
      </c>
      <c r="U233" s="9">
        <v>1</v>
      </c>
      <c r="V233" s="9">
        <f>VLOOKUP(Tabela1[[#This Row],[País/território]],Filiações!$A$3:$D$261,2,0)</f>
        <v>1</v>
      </c>
      <c r="W233" s="13">
        <f>VLOOKUP(Tabela1[[#This Row],[País/território]],Filiações!$A$3:$D$261,3,0)</f>
        <v>1</v>
      </c>
      <c r="Z233" s="4"/>
      <c r="AC233" s="9">
        <v>25</v>
      </c>
      <c r="AD233" s="9">
        <v>185</v>
      </c>
      <c r="AF233"/>
      <c r="AG233" s="9">
        <v>7</v>
      </c>
      <c r="AH233" s="9">
        <v>13</v>
      </c>
      <c r="AI233" s="5" t="s">
        <v>806</v>
      </c>
    </row>
    <row r="234" spans="1:35" x14ac:dyDescent="0.25">
      <c r="A234" s="5" t="s">
        <v>807</v>
      </c>
      <c r="B234" s="20">
        <v>541638</v>
      </c>
      <c r="C234" s="2">
        <v>163270</v>
      </c>
      <c r="D234" s="15">
        <f t="shared" si="15"/>
        <v>3.317437373675507</v>
      </c>
      <c r="E234" s="5" t="s">
        <v>86</v>
      </c>
      <c r="F234" s="5" t="s">
        <v>175</v>
      </c>
      <c r="G234" s="5" t="s">
        <v>808</v>
      </c>
      <c r="H234" s="5" t="s">
        <v>808</v>
      </c>
      <c r="I234" s="20">
        <v>8774</v>
      </c>
      <c r="J234" s="20">
        <v>5210</v>
      </c>
      <c r="K234" s="2">
        <f t="shared" si="13"/>
        <v>9618.9706039827342</v>
      </c>
      <c r="L234" s="2">
        <f t="shared" si="14"/>
        <v>16199.011147666892</v>
      </c>
      <c r="M234" s="5">
        <v>57.6</v>
      </c>
      <c r="N234" s="5">
        <v>0.71399999999999997</v>
      </c>
      <c r="O234" s="8" t="s">
        <v>809</v>
      </c>
      <c r="P234" s="5" t="s">
        <v>807</v>
      </c>
      <c r="Q234" s="5" t="s">
        <v>807</v>
      </c>
      <c r="R234" s="9" t="s">
        <v>810</v>
      </c>
      <c r="S234" s="9">
        <v>597</v>
      </c>
      <c r="T234" s="9" t="s">
        <v>811</v>
      </c>
      <c r="U234" s="9">
        <v>1</v>
      </c>
      <c r="V234" s="9">
        <f>VLOOKUP(Tabela1[[#This Row],[País/território]],Filiações!$A$3:$D$261,2,0)</f>
        <v>1</v>
      </c>
      <c r="W234" s="13">
        <f>VLOOKUP(Tabela1[[#This Row],[País/território]],Filiações!$A$3:$D$261,3,0)</f>
        <v>1</v>
      </c>
      <c r="Z234" s="9"/>
      <c r="AD234" s="9">
        <v>2</v>
      </c>
      <c r="AE234" s="6"/>
      <c r="AF234" s="6"/>
      <c r="AG234" s="9">
        <v>1</v>
      </c>
      <c r="AI234" s="5" t="s">
        <v>812</v>
      </c>
    </row>
    <row r="235" spans="1:35" x14ac:dyDescent="0.25">
      <c r="A235" s="5" t="s">
        <v>813</v>
      </c>
      <c r="B235" s="21">
        <v>68147000</v>
      </c>
      <c r="C235" s="2">
        <v>513115</v>
      </c>
      <c r="D235" s="15">
        <f t="shared" si="15"/>
        <v>132.81038363719634</v>
      </c>
      <c r="E235" s="5" t="s">
        <v>16</v>
      </c>
      <c r="F235" s="5" t="s">
        <v>207</v>
      </c>
      <c r="G235" s="11" t="s">
        <v>1031</v>
      </c>
      <c r="H235" s="11" t="s">
        <v>1031</v>
      </c>
      <c r="I235" s="21">
        <v>1246640</v>
      </c>
      <c r="J235" s="21">
        <v>404824</v>
      </c>
      <c r="K235" s="2">
        <f t="shared" si="13"/>
        <v>5940.4522576195577</v>
      </c>
      <c r="L235" s="2">
        <f t="shared" si="14"/>
        <v>18293.395160461943</v>
      </c>
      <c r="M235" s="11">
        <v>39.299999999999997</v>
      </c>
      <c r="N235" s="11">
        <v>0.72599999999999998</v>
      </c>
      <c r="O235" s="12" t="s">
        <v>1032</v>
      </c>
      <c r="P235" s="11" t="s">
        <v>1033</v>
      </c>
      <c r="Q235" s="5" t="s">
        <v>1029</v>
      </c>
      <c r="R235" s="13" t="s">
        <v>1034</v>
      </c>
      <c r="S235" s="9">
        <v>66</v>
      </c>
      <c r="T235" s="13" t="s">
        <v>1035</v>
      </c>
      <c r="U235" s="9">
        <v>1</v>
      </c>
      <c r="V235" s="9">
        <f>VLOOKUP(Tabela1[[#This Row],[País/território]],Filiações!$A$3:$D$261,2,0)</f>
        <v>1</v>
      </c>
      <c r="W235" s="13">
        <f>VLOOKUP(Tabela1[[#This Row],[País/território]],Filiações!$A$3:$D$261,3,0)</f>
        <v>1</v>
      </c>
      <c r="Z235" s="9"/>
      <c r="AD235" s="9">
        <v>21</v>
      </c>
      <c r="AE235" s="6"/>
      <c r="AF235" s="6"/>
      <c r="AG235" s="9">
        <v>5</v>
      </c>
      <c r="AH235" s="9">
        <v>6</v>
      </c>
      <c r="AI235" s="5" t="s">
        <v>1030</v>
      </c>
    </row>
    <row r="236" spans="1:35" x14ac:dyDescent="0.25">
      <c r="A236" s="5" t="s">
        <v>815</v>
      </c>
      <c r="B236" s="20">
        <v>23543346</v>
      </c>
      <c r="C236" s="2">
        <v>35980</v>
      </c>
      <c r="D236" s="15">
        <f t="shared" si="15"/>
        <v>654.34535853251805</v>
      </c>
      <c r="E236" s="5" t="s">
        <v>16</v>
      </c>
      <c r="F236" s="5" t="s">
        <v>256</v>
      </c>
      <c r="G236" s="5" t="s">
        <v>937</v>
      </c>
      <c r="H236" s="5" t="s">
        <v>938</v>
      </c>
      <c r="I236" s="20">
        <v>1168780</v>
      </c>
      <c r="J236" s="20"/>
      <c r="K236" s="2">
        <f t="shared" si="13"/>
        <v>0</v>
      </c>
      <c r="L236" s="2">
        <f t="shared" si="14"/>
        <v>49643.750722603319</v>
      </c>
      <c r="M236" s="5"/>
      <c r="N236" s="5"/>
      <c r="O236" s="12" t="s">
        <v>942</v>
      </c>
      <c r="P236" s="5" t="s">
        <v>815</v>
      </c>
      <c r="Q236" s="5" t="s">
        <v>940</v>
      </c>
      <c r="R236" s="13" t="s">
        <v>941</v>
      </c>
      <c r="S236" s="9">
        <v>886</v>
      </c>
      <c r="T236" s="9" t="s">
        <v>939</v>
      </c>
      <c r="U236" s="9">
        <v>0</v>
      </c>
      <c r="V236" s="9">
        <f>VLOOKUP(Tabela1[[#This Row],[País/território]],Filiações!$A$3:$D$261,2,0)</f>
        <v>1</v>
      </c>
      <c r="W236" s="13">
        <f>VLOOKUP(Tabela1[[#This Row],[País/território]],Filiações!$A$3:$D$261,3,0)</f>
        <v>1</v>
      </c>
      <c r="Z236" s="9"/>
      <c r="AA236" s="9" t="s">
        <v>1523</v>
      </c>
      <c r="AC236" s="9">
        <v>1</v>
      </c>
      <c r="AD236" s="9">
        <v>19</v>
      </c>
      <c r="AE236" s="6"/>
      <c r="AF236" s="6"/>
      <c r="AI236" s="5" t="s">
        <v>936</v>
      </c>
    </row>
    <row r="237" spans="1:35" x14ac:dyDescent="0.25">
      <c r="A237" s="5" t="s">
        <v>816</v>
      </c>
      <c r="B237" s="20">
        <v>8551000</v>
      </c>
      <c r="C237" s="2">
        <v>143100</v>
      </c>
      <c r="D237" s="15">
        <f t="shared" si="15"/>
        <v>59.755415793151641</v>
      </c>
      <c r="E237" s="5" t="s">
        <v>16</v>
      </c>
      <c r="F237" s="5" t="s">
        <v>239</v>
      </c>
      <c r="G237" s="5" t="s">
        <v>915</v>
      </c>
      <c r="H237" s="5" t="s">
        <v>915</v>
      </c>
      <c r="I237" s="20">
        <v>27550</v>
      </c>
      <c r="J237" s="20">
        <v>9242</v>
      </c>
      <c r="K237" s="2">
        <f t="shared" si="13"/>
        <v>1080.8092620746111</v>
      </c>
      <c r="L237" s="2">
        <f t="shared" si="14"/>
        <v>3221.845398199041</v>
      </c>
      <c r="M237" s="5">
        <v>30.8</v>
      </c>
      <c r="N237" s="5">
        <v>0.624</v>
      </c>
      <c r="O237" s="12" t="s">
        <v>919</v>
      </c>
      <c r="P237" s="5" t="s">
        <v>917</v>
      </c>
      <c r="Q237" s="5" t="s">
        <v>918</v>
      </c>
      <c r="R237" s="13" t="s">
        <v>920</v>
      </c>
      <c r="S237" s="9">
        <v>992</v>
      </c>
      <c r="T237" s="13" t="s">
        <v>921</v>
      </c>
      <c r="U237" s="9">
        <v>1</v>
      </c>
      <c r="V237" s="9">
        <f>VLOOKUP(Tabela1[[#This Row],[País/território]],Filiações!$A$3:$D$261,2,0)</f>
        <v>1</v>
      </c>
      <c r="W237" s="13">
        <f>VLOOKUP(Tabela1[[#This Row],[País/território]],Filiações!$A$3:$D$261,3,0)</f>
        <v>1</v>
      </c>
      <c r="Z237" s="9"/>
      <c r="AD237" s="9">
        <v>3</v>
      </c>
      <c r="AE237" s="6"/>
      <c r="AF237"/>
      <c r="AI237" s="5" t="s">
        <v>916</v>
      </c>
    </row>
    <row r="238" spans="1:35" x14ac:dyDescent="0.25">
      <c r="A238" s="5" t="s">
        <v>817</v>
      </c>
      <c r="B238" s="21">
        <v>55155000</v>
      </c>
      <c r="C238" s="2">
        <v>945087</v>
      </c>
      <c r="D238" s="15">
        <f t="shared" si="15"/>
        <v>58.359706566697035</v>
      </c>
      <c r="E238" s="5" t="s">
        <v>27</v>
      </c>
      <c r="F238" s="5" t="s">
        <v>302</v>
      </c>
      <c r="G238" s="5" t="s">
        <v>1095</v>
      </c>
      <c r="H238" s="5" t="s">
        <v>1096</v>
      </c>
      <c r="I238" s="21">
        <v>165005</v>
      </c>
      <c r="J238" s="21">
        <v>48030</v>
      </c>
      <c r="K238" s="2">
        <f t="shared" si="13"/>
        <v>870.81860212129459</v>
      </c>
      <c r="L238" s="2">
        <f t="shared" si="14"/>
        <v>2991.6598676457256</v>
      </c>
      <c r="M238" s="11">
        <v>37.799999999999997</v>
      </c>
      <c r="N238" s="11">
        <v>0.52100000000000002</v>
      </c>
      <c r="O238" s="12" t="s">
        <v>1097</v>
      </c>
      <c r="P238" s="11" t="s">
        <v>1098</v>
      </c>
      <c r="Q238" s="11" t="s">
        <v>1098</v>
      </c>
      <c r="R238" s="13" t="s">
        <v>1101</v>
      </c>
      <c r="S238" s="9">
        <v>255</v>
      </c>
      <c r="T238" s="13" t="s">
        <v>1100</v>
      </c>
      <c r="U238" s="9">
        <v>1</v>
      </c>
      <c r="V238" s="9">
        <f>VLOOKUP(Tabela1[[#This Row],[País/território]],Filiações!$A$3:$D$261,2,0)</f>
        <v>1</v>
      </c>
      <c r="W238" s="13">
        <f>VLOOKUP(Tabela1[[#This Row],[País/território]],Filiações!$A$3:$D$261,3,0)</f>
        <v>1</v>
      </c>
      <c r="Z238" s="9"/>
      <c r="AD238" s="9">
        <v>2</v>
      </c>
      <c r="AE238" s="6"/>
      <c r="AF238"/>
      <c r="AG238" s="9">
        <v>7</v>
      </c>
      <c r="AH238" s="9">
        <v>3</v>
      </c>
      <c r="AI238" s="5" t="s">
        <v>1099</v>
      </c>
    </row>
    <row r="239" spans="1:35" x14ac:dyDescent="0.25">
      <c r="A239" s="11" t="s">
        <v>791</v>
      </c>
      <c r="B239" s="20"/>
      <c r="C239" s="2">
        <v>60</v>
      </c>
      <c r="D239" s="15">
        <f t="shared" si="15"/>
        <v>0</v>
      </c>
      <c r="E239" s="11" t="s">
        <v>16</v>
      </c>
      <c r="F239" s="11" t="s">
        <v>17</v>
      </c>
      <c r="G239" s="11" t="s">
        <v>1545</v>
      </c>
      <c r="H239" s="11" t="s">
        <v>1545</v>
      </c>
      <c r="I239" s="20"/>
      <c r="J239" s="20"/>
      <c r="K239" s="2" t="str">
        <f t="shared" si="13"/>
        <v/>
      </c>
      <c r="L239" s="2" t="str">
        <f t="shared" si="14"/>
        <v/>
      </c>
      <c r="M239" s="5"/>
      <c r="N239" s="5"/>
      <c r="O239" s="8"/>
      <c r="P239" s="5" t="s">
        <v>1619</v>
      </c>
      <c r="Q239" s="5"/>
      <c r="R239" s="9"/>
      <c r="S239" s="9"/>
      <c r="T239" s="9"/>
      <c r="U239" s="9">
        <v>0</v>
      </c>
      <c r="V239" s="9">
        <f>VLOOKUP(Tabela1[[#This Row],[País/território]],Filiações!$A$3:$D$261,2,0)</f>
        <v>0</v>
      </c>
      <c r="W239" s="13">
        <f>VLOOKUP(Tabela1[[#This Row],[País/território]],Filiações!$A$3:$D$261,3,0)</f>
        <v>0</v>
      </c>
      <c r="X239" s="14" t="s">
        <v>326</v>
      </c>
      <c r="Z239" s="9" t="s">
        <v>24</v>
      </c>
      <c r="AA239" s="9" t="s">
        <v>1523</v>
      </c>
      <c r="AE239" s="6"/>
      <c r="AF239" s="6"/>
      <c r="AI239" s="5" t="s">
        <v>1505</v>
      </c>
    </row>
    <row r="240" spans="1:35" x14ac:dyDescent="0.25">
      <c r="A240" s="11" t="s">
        <v>792</v>
      </c>
      <c r="B240" s="20"/>
      <c r="C240" s="2">
        <v>439</v>
      </c>
      <c r="D240" s="15">
        <f t="shared" si="15"/>
        <v>0</v>
      </c>
      <c r="E240" s="11" t="s">
        <v>16</v>
      </c>
      <c r="F240" s="11" t="s">
        <v>17</v>
      </c>
      <c r="G240" s="5"/>
      <c r="H240" s="5"/>
      <c r="I240" s="20"/>
      <c r="J240" s="20"/>
      <c r="K240" s="2" t="str">
        <f t="shared" si="13"/>
        <v/>
      </c>
      <c r="L240" s="2" t="str">
        <f t="shared" si="14"/>
        <v/>
      </c>
      <c r="M240" s="5"/>
      <c r="N240" s="5"/>
      <c r="O240" s="8"/>
      <c r="P240" s="5" t="s">
        <v>1620</v>
      </c>
      <c r="Q240" s="5"/>
      <c r="R240" s="9"/>
      <c r="S240" s="9"/>
      <c r="T240" s="9"/>
      <c r="U240" s="9">
        <v>0</v>
      </c>
      <c r="V240" s="9">
        <f>VLOOKUP(Tabela1[[#This Row],[País/território]],Filiações!$A$3:$D$261,2,0)</f>
        <v>0</v>
      </c>
      <c r="W240" s="13">
        <f>VLOOKUP(Tabela1[[#This Row],[País/território]],Filiações!$A$3:$D$261,3,0)</f>
        <v>0</v>
      </c>
      <c r="X240" s="14" t="s">
        <v>372</v>
      </c>
      <c r="Y240" s="14" t="s">
        <v>1413</v>
      </c>
      <c r="Z240" s="9" t="s">
        <v>24</v>
      </c>
      <c r="AA240" s="9" t="s">
        <v>1523</v>
      </c>
      <c r="AE240" s="6"/>
      <c r="AF240" s="6"/>
      <c r="AI240" s="5" t="s">
        <v>1506</v>
      </c>
    </row>
    <row r="241" spans="1:35" x14ac:dyDescent="0.25">
      <c r="A241" s="11" t="s">
        <v>793</v>
      </c>
      <c r="B241" s="20">
        <v>1167242</v>
      </c>
      <c r="C241" s="2">
        <v>15007</v>
      </c>
      <c r="D241" s="15">
        <f t="shared" si="15"/>
        <v>77.779836076497631</v>
      </c>
      <c r="E241" s="5" t="s">
        <v>16</v>
      </c>
      <c r="F241" s="5" t="s">
        <v>207</v>
      </c>
      <c r="G241" s="5" t="s">
        <v>1360</v>
      </c>
      <c r="H241" s="5" t="s">
        <v>1360</v>
      </c>
      <c r="I241" s="20">
        <v>4603</v>
      </c>
      <c r="J241" s="20">
        <v>4970</v>
      </c>
      <c r="K241" s="2">
        <f t="shared" si="13"/>
        <v>4257.9002469068109</v>
      </c>
      <c r="L241" s="2">
        <f t="shared" si="14"/>
        <v>3943.4838705255638</v>
      </c>
      <c r="M241" s="5">
        <v>31.6</v>
      </c>
      <c r="N241" s="5"/>
      <c r="O241" s="8"/>
      <c r="P241" s="5" t="s">
        <v>1581</v>
      </c>
      <c r="Q241" s="1"/>
      <c r="R241" s="9"/>
      <c r="S241" s="4"/>
      <c r="T241" s="9"/>
      <c r="U241" s="9">
        <v>1</v>
      </c>
      <c r="V241" s="9">
        <f>VLOOKUP(Tabela1[[#This Row],[País/território]],Filiações!$A$3:$D$261,2,0)</f>
        <v>1</v>
      </c>
      <c r="W241" s="13">
        <f>VLOOKUP(Tabela1[[#This Row],[País/território]],Filiações!$A$3:$D$261,3,0)</f>
        <v>1</v>
      </c>
      <c r="Z241" s="4" t="s">
        <v>24</v>
      </c>
      <c r="AB241" s="9" t="s">
        <v>1523</v>
      </c>
      <c r="AC241" s="9">
        <v>2</v>
      </c>
      <c r="AE241" s="6"/>
      <c r="AF241"/>
      <c r="AI241" s="1" t="s">
        <v>1361</v>
      </c>
    </row>
    <row r="242" spans="1:35" x14ac:dyDescent="0.25">
      <c r="A242" s="5" t="s">
        <v>794</v>
      </c>
      <c r="B242" s="21">
        <v>7143000</v>
      </c>
      <c r="C242" s="2">
        <v>56785</v>
      </c>
      <c r="D242" s="15">
        <f t="shared" si="15"/>
        <v>125.79026151272343</v>
      </c>
      <c r="E242" s="5" t="s">
        <v>27</v>
      </c>
      <c r="F242" s="5" t="s">
        <v>156</v>
      </c>
      <c r="G242" s="5" t="s">
        <v>1420</v>
      </c>
      <c r="H242" s="5" t="s">
        <v>1420</v>
      </c>
      <c r="I242" s="21">
        <v>12451</v>
      </c>
      <c r="J242" s="21">
        <v>4576</v>
      </c>
      <c r="K242" s="2">
        <f t="shared" si="13"/>
        <v>640.62718745625091</v>
      </c>
      <c r="L242" s="2">
        <f t="shared" si="14"/>
        <v>1743.105137897242</v>
      </c>
      <c r="M242" s="11">
        <v>46</v>
      </c>
      <c r="N242" s="11">
        <v>0.48399999999999999</v>
      </c>
      <c r="O242" s="12" t="s">
        <v>1198</v>
      </c>
      <c r="P242" s="11" t="s">
        <v>794</v>
      </c>
      <c r="Q242" s="5" t="s">
        <v>1422</v>
      </c>
      <c r="R242" s="13" t="s">
        <v>1423</v>
      </c>
      <c r="S242" s="4">
        <v>228</v>
      </c>
      <c r="T242" s="13" t="s">
        <v>1424</v>
      </c>
      <c r="U242" s="9">
        <v>1</v>
      </c>
      <c r="V242" s="9">
        <f>VLOOKUP(Tabela1[[#This Row],[País/território]],Filiações!$A$3:$D$261,2,0)</f>
        <v>1</v>
      </c>
      <c r="W242" s="13">
        <f>VLOOKUP(Tabela1[[#This Row],[País/território]],Filiações!$A$3:$D$261,3,0)</f>
        <v>1</v>
      </c>
      <c r="Z242" s="4" t="s">
        <v>24</v>
      </c>
      <c r="AD242" s="9">
        <v>1</v>
      </c>
      <c r="AE242" s="6"/>
      <c r="AF242"/>
      <c r="AG242" s="9">
        <v>1</v>
      </c>
      <c r="AI242" s="5" t="s">
        <v>1421</v>
      </c>
    </row>
    <row r="243" spans="1:35" x14ac:dyDescent="0.25">
      <c r="A243" s="5" t="s">
        <v>795</v>
      </c>
      <c r="B243" s="20">
        <v>1411</v>
      </c>
      <c r="C243" s="2">
        <v>12</v>
      </c>
      <c r="D243" s="15">
        <f t="shared" si="15"/>
        <v>117.58333333333333</v>
      </c>
      <c r="E243" s="11" t="s">
        <v>104</v>
      </c>
      <c r="F243" s="11" t="s">
        <v>1389</v>
      </c>
      <c r="G243" s="11" t="s">
        <v>1460</v>
      </c>
      <c r="H243" s="5"/>
      <c r="I243" s="20"/>
      <c r="J243" s="20"/>
      <c r="K243" s="2">
        <f t="shared" si="13"/>
        <v>0</v>
      </c>
      <c r="L243" s="2">
        <f t="shared" si="14"/>
        <v>0</v>
      </c>
      <c r="M243" s="5"/>
      <c r="N243" s="5"/>
      <c r="O243" s="8"/>
      <c r="P243" s="5" t="s">
        <v>795</v>
      </c>
      <c r="Q243" s="5"/>
      <c r="R243" s="9"/>
      <c r="S243" s="4"/>
      <c r="T243" s="9"/>
      <c r="U243" s="9">
        <v>0</v>
      </c>
      <c r="V243" s="9">
        <f>VLOOKUP(Tabela1[[#This Row],[País/território]],Filiações!$A$3:$D$261,2,0)</f>
        <v>0</v>
      </c>
      <c r="W243" s="13">
        <f>VLOOKUP(Tabela1[[#This Row],[País/território]],Filiações!$A$3:$D$261,3,0)</f>
        <v>0</v>
      </c>
      <c r="X243" s="14" t="s">
        <v>643</v>
      </c>
      <c r="Y243" s="14" t="s">
        <v>1462</v>
      </c>
      <c r="Z243" s="4" t="s">
        <v>24</v>
      </c>
      <c r="AA243" s="9" t="s">
        <v>1523</v>
      </c>
      <c r="AE243" s="6"/>
      <c r="AF243"/>
      <c r="AI243" s="5" t="s">
        <v>1461</v>
      </c>
    </row>
    <row r="244" spans="1:35" x14ac:dyDescent="0.25">
      <c r="A244" s="5" t="s">
        <v>796</v>
      </c>
      <c r="B244" s="21">
        <v>103252</v>
      </c>
      <c r="C244" s="2">
        <v>747</v>
      </c>
      <c r="D244" s="15">
        <f t="shared" si="15"/>
        <v>138.22222222222223</v>
      </c>
      <c r="E244" s="11" t="s">
        <v>104</v>
      </c>
      <c r="F244" s="11" t="s">
        <v>1389</v>
      </c>
      <c r="G244" s="5" t="s">
        <v>1425</v>
      </c>
      <c r="H244" s="5" t="s">
        <v>1425</v>
      </c>
      <c r="I244" s="21">
        <v>583</v>
      </c>
      <c r="J244" s="21">
        <v>435</v>
      </c>
      <c r="K244" s="2">
        <f t="shared" si="13"/>
        <v>4212.9934529113234</v>
      </c>
      <c r="L244" s="2">
        <f t="shared" si="14"/>
        <v>5646.3797311432227</v>
      </c>
      <c r="M244" s="11"/>
      <c r="N244" s="11">
        <v>0.71699999999999997</v>
      </c>
      <c r="O244" s="8"/>
      <c r="P244" s="11" t="s">
        <v>796</v>
      </c>
      <c r="Q244" s="5"/>
      <c r="R244" s="9"/>
      <c r="S244" s="9"/>
      <c r="T244" s="9"/>
      <c r="U244" s="9">
        <v>1</v>
      </c>
      <c r="V244" s="9">
        <f>VLOOKUP(Tabela1[[#This Row],[País/território]],Filiações!$A$3:$D$261,2,0)</f>
        <v>1</v>
      </c>
      <c r="W244" s="13">
        <f>VLOOKUP(Tabela1[[#This Row],[País/território]],Filiações!$A$3:$D$261,3,0)</f>
        <v>1</v>
      </c>
      <c r="Z244" s="9" t="s">
        <v>24</v>
      </c>
      <c r="AA244" s="9" t="s">
        <v>1523</v>
      </c>
      <c r="AE244" s="6"/>
      <c r="AF244"/>
      <c r="AH244" s="9">
        <v>1</v>
      </c>
      <c r="AI244" s="5" t="s">
        <v>1426</v>
      </c>
    </row>
    <row r="245" spans="1:35" x14ac:dyDescent="0.25">
      <c r="A245" s="5" t="s">
        <v>797</v>
      </c>
      <c r="B245" s="20">
        <v>1353895</v>
      </c>
      <c r="C245" s="2">
        <v>5131</v>
      </c>
      <c r="D245" s="15">
        <f t="shared" si="15"/>
        <v>263.86571818358993</v>
      </c>
      <c r="E245" s="5" t="s">
        <v>86</v>
      </c>
      <c r="F245" s="5" t="s">
        <v>1410</v>
      </c>
      <c r="G245" s="5" t="s">
        <v>1428</v>
      </c>
      <c r="H245" s="5" t="s">
        <v>1429</v>
      </c>
      <c r="I245" s="20">
        <v>45522</v>
      </c>
      <c r="J245" s="20">
        <v>28069</v>
      </c>
      <c r="K245" s="2">
        <f t="shared" si="13"/>
        <v>20732.036088470672</v>
      </c>
      <c r="L245" s="2">
        <f t="shared" si="14"/>
        <v>33622.991443206454</v>
      </c>
      <c r="M245" s="5">
        <v>40.299999999999997</v>
      </c>
      <c r="N245" s="5">
        <v>0.77200000000000002</v>
      </c>
      <c r="O245" s="8"/>
      <c r="P245" s="5" t="s">
        <v>1582</v>
      </c>
      <c r="Q245" s="5"/>
      <c r="R245" s="9"/>
      <c r="S245" s="4"/>
      <c r="T245" s="9"/>
      <c r="U245" s="9">
        <v>1</v>
      </c>
      <c r="V245" s="9">
        <f>VLOOKUP(Tabela1[[#This Row],[País/território]],Filiações!$A$3:$D$261,2,0)</f>
        <v>1</v>
      </c>
      <c r="W245" s="13">
        <f>VLOOKUP(Tabela1[[#This Row],[País/território]],Filiações!$A$3:$D$261,3,0)</f>
        <v>1</v>
      </c>
      <c r="Z245" s="4" t="s">
        <v>24</v>
      </c>
      <c r="AA245" s="9" t="s">
        <v>1523</v>
      </c>
      <c r="AC245" s="9">
        <v>1</v>
      </c>
      <c r="AD245" s="9">
        <v>14</v>
      </c>
      <c r="AE245" s="6"/>
      <c r="AF245"/>
      <c r="AI245" s="5" t="s">
        <v>1427</v>
      </c>
    </row>
    <row r="246" spans="1:35" x14ac:dyDescent="0.25">
      <c r="A246" s="5" t="s">
        <v>818</v>
      </c>
      <c r="B246" s="21">
        <v>11299400</v>
      </c>
      <c r="C246" s="2">
        <v>163610</v>
      </c>
      <c r="D246" s="15">
        <f t="shared" ref="D246:D260" si="16">B246/C246</f>
        <v>69.063015708086297</v>
      </c>
      <c r="E246" s="5" t="s">
        <v>27</v>
      </c>
      <c r="F246" s="5" t="s">
        <v>77</v>
      </c>
      <c r="G246" s="5" t="s">
        <v>1066</v>
      </c>
      <c r="H246" s="5" t="s">
        <v>1066</v>
      </c>
      <c r="I246" s="21">
        <v>137380</v>
      </c>
      <c r="J246" s="21">
        <v>47423</v>
      </c>
      <c r="K246" s="2">
        <f t="shared" si="13"/>
        <v>4196.9485105403828</v>
      </c>
      <c r="L246" s="2">
        <f t="shared" si="14"/>
        <v>12158.16769031984</v>
      </c>
      <c r="M246" s="11">
        <v>35.799999999999997</v>
      </c>
      <c r="N246" s="11">
        <v>0.72099999999999997</v>
      </c>
      <c r="O246" s="12" t="s">
        <v>1067</v>
      </c>
      <c r="P246" s="11" t="s">
        <v>1070</v>
      </c>
      <c r="Q246" s="5" t="s">
        <v>1068</v>
      </c>
      <c r="R246" s="13" t="s">
        <v>1071</v>
      </c>
      <c r="S246" s="4">
        <v>216</v>
      </c>
      <c r="T246" s="13" t="s">
        <v>1072</v>
      </c>
      <c r="U246" s="9">
        <v>1</v>
      </c>
      <c r="V246" s="9">
        <f>VLOOKUP(Tabela1[[#This Row],[País/território]],Filiações!$A$3:$D$261,2,0)</f>
        <v>1</v>
      </c>
      <c r="W246" s="13">
        <f>VLOOKUP(Tabela1[[#This Row],[País/território]],Filiações!$A$3:$D$261,3,0)</f>
        <v>1</v>
      </c>
      <c r="Z246" s="4"/>
      <c r="AD246" s="9">
        <v>7</v>
      </c>
      <c r="AE246" s="6"/>
      <c r="AF246"/>
      <c r="AG246" s="9">
        <v>8</v>
      </c>
      <c r="AH246" s="9">
        <v>1</v>
      </c>
      <c r="AI246" s="5" t="s">
        <v>1069</v>
      </c>
    </row>
    <row r="247" spans="1:35" x14ac:dyDescent="0.25">
      <c r="A247" s="5" t="s">
        <v>821</v>
      </c>
      <c r="B247" s="20">
        <v>4751120</v>
      </c>
      <c r="C247" s="2">
        <v>491210</v>
      </c>
      <c r="D247" s="15">
        <f t="shared" si="16"/>
        <v>9.6722786588220924</v>
      </c>
      <c r="E247" s="5" t="s">
        <v>16</v>
      </c>
      <c r="F247" s="5" t="s">
        <v>239</v>
      </c>
      <c r="G247" s="5" t="s">
        <v>924</v>
      </c>
      <c r="H247" s="5" t="s">
        <v>924</v>
      </c>
      <c r="I247" s="20">
        <v>102013</v>
      </c>
      <c r="J247" s="20">
        <v>47932</v>
      </c>
      <c r="K247" s="2">
        <f t="shared" si="13"/>
        <v>10088.568590142955</v>
      </c>
      <c r="L247" s="2">
        <f t="shared" si="14"/>
        <v>21471.358332351108</v>
      </c>
      <c r="M247" s="5">
        <v>40.799999999999997</v>
      </c>
      <c r="N247" s="5">
        <v>0.68799999999999994</v>
      </c>
      <c r="O247" s="12" t="s">
        <v>928</v>
      </c>
      <c r="P247" s="5" t="s">
        <v>925</v>
      </c>
      <c r="Q247" s="5" t="s">
        <v>923</v>
      </c>
      <c r="R247" s="13" t="s">
        <v>926</v>
      </c>
      <c r="S247" s="4">
        <v>993</v>
      </c>
      <c r="T247" s="13" t="s">
        <v>927</v>
      </c>
      <c r="U247" s="9">
        <v>1</v>
      </c>
      <c r="V247" s="9">
        <f>VLOOKUP(Tabela1[[#This Row],[País/território]],Filiações!$A$3:$D$261,2,0)</f>
        <v>1</v>
      </c>
      <c r="W247" s="13">
        <f>VLOOKUP(Tabela1[[#This Row],[País/território]],Filiações!$A$3:$D$261,3,0)</f>
        <v>1</v>
      </c>
      <c r="Z247" s="4"/>
      <c r="AE247" s="6"/>
      <c r="AF247"/>
      <c r="AG247" s="9">
        <v>3</v>
      </c>
      <c r="AI247" s="5" t="s">
        <v>922</v>
      </c>
    </row>
    <row r="248" spans="1:35" x14ac:dyDescent="0.25">
      <c r="A248" s="5" t="s">
        <v>822</v>
      </c>
      <c r="B248" s="16">
        <v>79814871</v>
      </c>
      <c r="C248" s="7">
        <v>783562</v>
      </c>
      <c r="D248" s="15">
        <f t="shared" si="16"/>
        <v>101.86158976571095</v>
      </c>
      <c r="E248" s="5" t="s">
        <v>16</v>
      </c>
      <c r="F248" s="5" t="s">
        <v>69</v>
      </c>
      <c r="G248" s="6" t="s">
        <v>823</v>
      </c>
      <c r="H248" s="6" t="s">
        <v>824</v>
      </c>
      <c r="I248" s="16">
        <v>1756510</v>
      </c>
      <c r="J248" s="16">
        <v>717887</v>
      </c>
      <c r="K248" s="2">
        <f t="shared" si="13"/>
        <v>8994.4015570732427</v>
      </c>
      <c r="L248" s="2">
        <f t="shared" si="14"/>
        <v>22007.302373513827</v>
      </c>
      <c r="M248" s="6">
        <v>40.200000000000003</v>
      </c>
      <c r="N248" s="6">
        <v>0.76100000000000001</v>
      </c>
      <c r="O248" s="8" t="s">
        <v>825</v>
      </c>
      <c r="P248" s="6" t="s">
        <v>827</v>
      </c>
      <c r="Q248" s="6" t="s">
        <v>826</v>
      </c>
      <c r="R248" s="9" t="s">
        <v>828</v>
      </c>
      <c r="S248" s="4">
        <v>90</v>
      </c>
      <c r="T248" s="9" t="s">
        <v>829</v>
      </c>
      <c r="U248" s="9">
        <v>1</v>
      </c>
      <c r="V248" s="9">
        <f>VLOOKUP(Tabela1[[#This Row],[País/território]],Filiações!$A$3:$D$261,2,0)</f>
        <v>1</v>
      </c>
      <c r="W248" s="13">
        <f>VLOOKUP(Tabela1[[#This Row],[País/território]],Filiações!$A$3:$D$261,3,0)</f>
        <v>1</v>
      </c>
      <c r="Z248" s="4"/>
      <c r="AB248" s="9" t="s">
        <v>1523</v>
      </c>
      <c r="AC248" s="9">
        <v>2</v>
      </c>
      <c r="AD248" s="9">
        <v>82</v>
      </c>
      <c r="AE248" s="6"/>
      <c r="AF248"/>
      <c r="AG248" s="9">
        <v>9</v>
      </c>
      <c r="AH248" s="9">
        <v>8</v>
      </c>
      <c r="AI248" s="10" t="s">
        <v>830</v>
      </c>
    </row>
    <row r="249" spans="1:35" x14ac:dyDescent="0.25">
      <c r="A249" s="5" t="s">
        <v>814</v>
      </c>
      <c r="B249" s="16">
        <v>10640</v>
      </c>
      <c r="C249" s="2">
        <v>26</v>
      </c>
      <c r="D249" s="15">
        <f t="shared" si="16"/>
        <v>409.23076923076923</v>
      </c>
      <c r="E249" s="11" t="s">
        <v>104</v>
      </c>
      <c r="F249" s="11" t="s">
        <v>1389</v>
      </c>
      <c r="G249" s="11" t="s">
        <v>1430</v>
      </c>
      <c r="H249" s="11" t="s">
        <v>1431</v>
      </c>
      <c r="I249" s="16">
        <v>41</v>
      </c>
      <c r="J249" s="16">
        <v>38</v>
      </c>
      <c r="K249" s="2">
        <f t="shared" si="13"/>
        <v>3571.4285714285716</v>
      </c>
      <c r="L249" s="2">
        <f t="shared" si="14"/>
        <v>3853.3834586466164</v>
      </c>
      <c r="O249" s="8"/>
      <c r="P249" s="6" t="s">
        <v>814</v>
      </c>
      <c r="Q249" s="5"/>
      <c r="R249" s="9"/>
      <c r="S249" s="4"/>
      <c r="T249" s="9"/>
      <c r="U249" s="9">
        <v>1</v>
      </c>
      <c r="V249" s="9">
        <f>VLOOKUP(Tabela1[[#This Row],[País/território]],Filiações!$A$3:$D$261,2,0)</f>
        <v>0</v>
      </c>
      <c r="W249" s="13">
        <f>VLOOKUP(Tabela1[[#This Row],[País/território]],Filiações!$A$3:$D$261,3,0)</f>
        <v>0</v>
      </c>
      <c r="Z249" s="4" t="s">
        <v>24</v>
      </c>
      <c r="AA249" s="9" t="s">
        <v>1523</v>
      </c>
      <c r="AE249" s="6"/>
      <c r="AF249"/>
      <c r="AI249" s="1" t="s">
        <v>1432</v>
      </c>
    </row>
    <row r="250" spans="1:35" x14ac:dyDescent="0.25">
      <c r="A250" s="5" t="s">
        <v>832</v>
      </c>
      <c r="B250" s="20">
        <v>42603854</v>
      </c>
      <c r="C250" s="2">
        <v>603628</v>
      </c>
      <c r="D250" s="15">
        <f t="shared" si="16"/>
        <v>70.579651706017614</v>
      </c>
      <c r="E250" s="5" t="s">
        <v>37</v>
      </c>
      <c r="F250" s="5" t="s">
        <v>94</v>
      </c>
      <c r="G250" s="5" t="s">
        <v>833</v>
      </c>
      <c r="H250" s="5" t="s">
        <v>833</v>
      </c>
      <c r="I250" s="20">
        <v>366315</v>
      </c>
      <c r="J250" s="20">
        <v>131806</v>
      </c>
      <c r="K250" s="2">
        <f t="shared" si="13"/>
        <v>3093.7576680269349</v>
      </c>
      <c r="L250" s="2">
        <f t="shared" si="14"/>
        <v>8598.165790353145</v>
      </c>
      <c r="M250" s="27">
        <v>24.6</v>
      </c>
      <c r="N250" s="5">
        <v>0.747</v>
      </c>
      <c r="O250" s="8" t="s">
        <v>834</v>
      </c>
      <c r="P250" s="5" t="s">
        <v>836</v>
      </c>
      <c r="Q250" s="5" t="s">
        <v>835</v>
      </c>
      <c r="R250" s="9" t="s">
        <v>837</v>
      </c>
      <c r="S250" s="9">
        <v>380</v>
      </c>
      <c r="T250" s="9" t="s">
        <v>838</v>
      </c>
      <c r="U250" s="9">
        <v>1</v>
      </c>
      <c r="V250" s="9">
        <f>VLOOKUP(Tabela1[[#This Row],[País/território]],Filiações!$A$3:$D$261,2,0)</f>
        <v>1</v>
      </c>
      <c r="W250" s="13">
        <f>VLOOKUP(Tabela1[[#This Row],[País/território]],Filiações!$A$3:$D$261,3,0)</f>
        <v>1</v>
      </c>
      <c r="Z250" s="9"/>
      <c r="AC250" s="9">
        <v>3</v>
      </c>
      <c r="AD250" s="9">
        <v>116</v>
      </c>
      <c r="AF250"/>
      <c r="AG250" s="9">
        <v>2</v>
      </c>
      <c r="AI250" s="1" t="s">
        <v>839</v>
      </c>
    </row>
    <row r="251" spans="1:35" x14ac:dyDescent="0.25">
      <c r="A251" s="5" t="s">
        <v>840</v>
      </c>
      <c r="B251" s="20">
        <v>36860700</v>
      </c>
      <c r="C251" s="2">
        <v>241038</v>
      </c>
      <c r="D251" s="15">
        <f t="shared" si="16"/>
        <v>152.92485002364774</v>
      </c>
      <c r="E251" s="5" t="s">
        <v>27</v>
      </c>
      <c r="F251" s="5" t="s">
        <v>302</v>
      </c>
      <c r="G251" s="5" t="s">
        <v>1091</v>
      </c>
      <c r="H251" s="5" t="s">
        <v>1091</v>
      </c>
      <c r="I251" s="20">
        <v>91543</v>
      </c>
      <c r="J251" s="20">
        <v>27465</v>
      </c>
      <c r="K251" s="2">
        <f t="shared" si="13"/>
        <v>745.10250754869003</v>
      </c>
      <c r="L251" s="2">
        <f t="shared" si="14"/>
        <v>2483.485121009639</v>
      </c>
      <c r="M251" s="5">
        <v>42.4</v>
      </c>
      <c r="N251" s="5">
        <v>0.48299999999999998</v>
      </c>
      <c r="O251" s="8" t="s">
        <v>1092</v>
      </c>
      <c r="P251" s="5" t="s">
        <v>840</v>
      </c>
      <c r="Q251" s="5" t="s">
        <v>840</v>
      </c>
      <c r="R251" s="9" t="s">
        <v>1093</v>
      </c>
      <c r="S251" s="9">
        <v>256</v>
      </c>
      <c r="T251" s="9" t="s">
        <v>1094</v>
      </c>
      <c r="U251" s="9">
        <v>1</v>
      </c>
      <c r="V251" s="9">
        <f>VLOOKUP(Tabela1[[#This Row],[País/território]],Filiações!$A$3:$D$261,2,0)</f>
        <v>1</v>
      </c>
      <c r="W251" s="13">
        <f>VLOOKUP(Tabela1[[#This Row],[País/território]],Filiações!$A$3:$D$261,3,0)</f>
        <v>1</v>
      </c>
      <c r="Z251" s="9"/>
      <c r="AD251" s="9">
        <v>7</v>
      </c>
      <c r="AE251" s="6"/>
      <c r="AF251"/>
      <c r="AG251" s="9">
        <v>3</v>
      </c>
      <c r="AH251" s="9">
        <v>2</v>
      </c>
      <c r="AI251" s="1" t="s">
        <v>1090</v>
      </c>
    </row>
    <row r="252" spans="1:35" x14ac:dyDescent="0.25">
      <c r="A252" s="5" t="s">
        <v>841</v>
      </c>
      <c r="B252" s="20">
        <v>3480222</v>
      </c>
      <c r="C252" s="2">
        <v>176220</v>
      </c>
      <c r="D252" s="15">
        <f t="shared" si="16"/>
        <v>19.74930200885257</v>
      </c>
      <c r="E252" s="5" t="s">
        <v>86</v>
      </c>
      <c r="F252" s="5" t="s">
        <v>175</v>
      </c>
      <c r="G252" s="5" t="s">
        <v>842</v>
      </c>
      <c r="H252" s="5" t="s">
        <v>842</v>
      </c>
      <c r="I252" s="20">
        <v>76423</v>
      </c>
      <c r="J252" s="20">
        <v>57471</v>
      </c>
      <c r="K252" s="2">
        <f t="shared" si="13"/>
        <v>16513.601718511061</v>
      </c>
      <c r="L252" s="2">
        <f t="shared" si="14"/>
        <v>21959.23133639176</v>
      </c>
      <c r="M252" s="5">
        <v>41.6</v>
      </c>
      <c r="N252" s="5">
        <v>0.79300000000000004</v>
      </c>
      <c r="O252" s="8" t="s">
        <v>843</v>
      </c>
      <c r="P252" s="5" t="s">
        <v>844</v>
      </c>
      <c r="Q252" s="5" t="s">
        <v>844</v>
      </c>
      <c r="R252" s="9" t="s">
        <v>845</v>
      </c>
      <c r="S252" s="4">
        <v>598</v>
      </c>
      <c r="T252" s="9" t="s">
        <v>846</v>
      </c>
      <c r="U252" s="9">
        <v>1</v>
      </c>
      <c r="V252" s="9">
        <f>VLOOKUP(Tabela1[[#This Row],[País/território]],Filiações!$A$3:$D$261,2,0)</f>
        <v>1</v>
      </c>
      <c r="W252" s="13">
        <f>VLOOKUP(Tabela1[[#This Row],[País/território]],Filiações!$A$3:$D$261,3,0)</f>
        <v>1</v>
      </c>
      <c r="Z252" s="4"/>
      <c r="AD252" s="9">
        <v>10</v>
      </c>
      <c r="AE252" s="6"/>
      <c r="AF252"/>
      <c r="AG252" s="9">
        <v>1</v>
      </c>
      <c r="AH252" s="9">
        <v>1</v>
      </c>
      <c r="AI252" s="1" t="s">
        <v>847</v>
      </c>
    </row>
    <row r="253" spans="1:35" x14ac:dyDescent="0.25">
      <c r="A253" s="5" t="s">
        <v>1525</v>
      </c>
      <c r="B253" s="20">
        <v>32121000</v>
      </c>
      <c r="C253" s="2">
        <v>447700</v>
      </c>
      <c r="D253" s="15">
        <f t="shared" si="16"/>
        <v>71.746705383069013</v>
      </c>
      <c r="E253" s="5" t="s">
        <v>16</v>
      </c>
      <c r="F253" s="5" t="s">
        <v>239</v>
      </c>
      <c r="G253" s="11" t="s">
        <v>930</v>
      </c>
      <c r="H253" s="11" t="s">
        <v>930</v>
      </c>
      <c r="I253" s="20">
        <v>218933</v>
      </c>
      <c r="J253" s="20">
        <v>63030</v>
      </c>
      <c r="K253" s="2">
        <f t="shared" si="13"/>
        <v>1962.2676753525732</v>
      </c>
      <c r="L253" s="2">
        <f t="shared" si="14"/>
        <v>6815.8836897979518</v>
      </c>
      <c r="M253" s="5">
        <v>36.700000000000003</v>
      </c>
      <c r="N253" s="5">
        <v>0.67500000000000004</v>
      </c>
      <c r="O253" s="12" t="s">
        <v>933</v>
      </c>
      <c r="P253" s="5" t="s">
        <v>932</v>
      </c>
      <c r="Q253" s="1" t="s">
        <v>929</v>
      </c>
      <c r="R253" s="13" t="s">
        <v>934</v>
      </c>
      <c r="S253" s="4">
        <v>998</v>
      </c>
      <c r="T253" s="13" t="s">
        <v>935</v>
      </c>
      <c r="U253" s="9">
        <v>1</v>
      </c>
      <c r="V253" s="9">
        <f>VLOOKUP(Tabela1[[#This Row],[País/território]],Filiações!$A$3:$D$261,2,0)</f>
        <v>1</v>
      </c>
      <c r="W253" s="13">
        <f>VLOOKUP(Tabela1[[#This Row],[País/território]],Filiações!$A$3:$D$261,3,0)</f>
        <v>1</v>
      </c>
      <c r="Z253" s="4"/>
      <c r="AD253" s="9">
        <v>17</v>
      </c>
      <c r="AE253" s="6"/>
      <c r="AF253"/>
      <c r="AG253" s="9">
        <v>4</v>
      </c>
      <c r="AH253" s="9">
        <v>2</v>
      </c>
      <c r="AI253" s="5" t="s">
        <v>931</v>
      </c>
    </row>
    <row r="254" spans="1:35" x14ac:dyDescent="0.25">
      <c r="A254" s="5" t="s">
        <v>819</v>
      </c>
      <c r="B254" s="20">
        <v>277500</v>
      </c>
      <c r="C254" s="2">
        <v>12189</v>
      </c>
      <c r="D254" s="15">
        <f t="shared" si="16"/>
        <v>22.76642874723111</v>
      </c>
      <c r="E254" s="11" t="s">
        <v>104</v>
      </c>
      <c r="F254" s="11" t="s">
        <v>1380</v>
      </c>
      <c r="G254" s="11" t="s">
        <v>1433</v>
      </c>
      <c r="H254" s="11" t="s">
        <v>1433</v>
      </c>
      <c r="I254" s="20">
        <v>772</v>
      </c>
      <c r="J254" s="20">
        <v>812</v>
      </c>
      <c r="K254" s="2">
        <f t="shared" si="13"/>
        <v>2926.1261261261261</v>
      </c>
      <c r="L254" s="2">
        <f t="shared" si="14"/>
        <v>2781.9819819819818</v>
      </c>
      <c r="M254" s="5"/>
      <c r="N254" s="5">
        <v>0.59399999999999997</v>
      </c>
      <c r="O254" s="8"/>
      <c r="P254" s="5" t="s">
        <v>819</v>
      </c>
      <c r="Q254" s="1"/>
      <c r="R254" s="9"/>
      <c r="S254" s="4"/>
      <c r="T254" s="9"/>
      <c r="U254" s="9">
        <v>1</v>
      </c>
      <c r="V254" s="9">
        <f>VLOOKUP(Tabela1[[#This Row],[País/território]],Filiações!$A$3:$D$261,2,0)</f>
        <v>1</v>
      </c>
      <c r="W254" s="13">
        <f>VLOOKUP(Tabela1[[#This Row],[País/território]],Filiações!$A$3:$D$261,3,0)</f>
        <v>1</v>
      </c>
      <c r="Z254" s="4" t="s">
        <v>24</v>
      </c>
      <c r="AA254" s="9" t="s">
        <v>1523</v>
      </c>
      <c r="AE254" s="6"/>
      <c r="AF254"/>
      <c r="AG254" s="9">
        <v>1</v>
      </c>
      <c r="AI254" s="5" t="s">
        <v>1434</v>
      </c>
    </row>
    <row r="255" spans="1:35" x14ac:dyDescent="0.25">
      <c r="A255" s="5" t="s">
        <v>820</v>
      </c>
      <c r="B255" s="21">
        <v>842</v>
      </c>
      <c r="C255" s="15">
        <v>0.44</v>
      </c>
      <c r="D255" s="15">
        <f t="shared" si="16"/>
        <v>1913.6363636363637</v>
      </c>
      <c r="E255" s="5" t="s">
        <v>37</v>
      </c>
      <c r="F255" s="5" t="s">
        <v>43</v>
      </c>
      <c r="G255" s="5" t="s">
        <v>820</v>
      </c>
      <c r="H255" s="5" t="s">
        <v>820</v>
      </c>
      <c r="I255" s="21"/>
      <c r="J255" s="21"/>
      <c r="K255" s="2">
        <f t="shared" si="13"/>
        <v>0</v>
      </c>
      <c r="L255" s="2">
        <f t="shared" si="14"/>
        <v>0</v>
      </c>
      <c r="M255" s="11"/>
      <c r="N255" s="11"/>
      <c r="O255" s="12" t="s">
        <v>39</v>
      </c>
      <c r="P255" s="11" t="s">
        <v>1311</v>
      </c>
      <c r="Q255" s="5" t="s">
        <v>1310</v>
      </c>
      <c r="R255" s="9"/>
      <c r="S255" s="4"/>
      <c r="T255" s="9"/>
      <c r="U255" s="9">
        <v>0</v>
      </c>
      <c r="V255" s="9">
        <f>VLOOKUP(Tabela1[[#This Row],[País/território]],Filiações!$A$3:$D$261,2,0)</f>
        <v>0</v>
      </c>
      <c r="W255" s="13">
        <f>VLOOKUP(Tabela1[[#This Row],[País/território]],Filiações!$A$3:$D$261,3,0)</f>
        <v>0</v>
      </c>
      <c r="Z255" s="4" t="s">
        <v>24</v>
      </c>
      <c r="AF255"/>
      <c r="AG255" s="9">
        <v>1</v>
      </c>
      <c r="AI255" s="5" t="s">
        <v>1309</v>
      </c>
    </row>
    <row r="256" spans="1:35" x14ac:dyDescent="0.25">
      <c r="A256" s="5" t="s">
        <v>848</v>
      </c>
      <c r="B256" s="20">
        <v>31028700</v>
      </c>
      <c r="C256" s="2">
        <v>916445</v>
      </c>
      <c r="D256" s="15">
        <f t="shared" si="16"/>
        <v>33.857678311300731</v>
      </c>
      <c r="E256" s="5" t="s">
        <v>86</v>
      </c>
      <c r="F256" s="5" t="s">
        <v>175</v>
      </c>
      <c r="G256" s="5" t="s">
        <v>849</v>
      </c>
      <c r="H256" s="5" t="s">
        <v>849</v>
      </c>
      <c r="I256" s="20">
        <v>457134</v>
      </c>
      <c r="J256" s="20">
        <v>509968</v>
      </c>
      <c r="K256" s="2">
        <f t="shared" si="13"/>
        <v>16435.364678507318</v>
      </c>
      <c r="L256" s="2">
        <f t="shared" si="14"/>
        <v>14732.618511249262</v>
      </c>
      <c r="M256" s="5">
        <v>46.9</v>
      </c>
      <c r="N256" s="5">
        <v>0.76200000000000001</v>
      </c>
      <c r="O256" s="8" t="s">
        <v>850</v>
      </c>
      <c r="P256" s="5" t="s">
        <v>848</v>
      </c>
      <c r="Q256" s="5" t="s">
        <v>848</v>
      </c>
      <c r="R256" s="9" t="s">
        <v>851</v>
      </c>
      <c r="S256" s="9">
        <v>58</v>
      </c>
      <c r="T256" s="9" t="s">
        <v>852</v>
      </c>
      <c r="U256" s="9">
        <v>1</v>
      </c>
      <c r="V256" s="9">
        <f>VLOOKUP(Tabela1[[#This Row],[País/território]],Filiações!$A$3:$D$261,2,0)</f>
        <v>1</v>
      </c>
      <c r="W256" s="13">
        <f>VLOOKUP(Tabela1[[#This Row],[País/território]],Filiações!$A$3:$D$261,3,0)</f>
        <v>1</v>
      </c>
      <c r="Z256" s="9"/>
      <c r="AC256" s="9">
        <v>1</v>
      </c>
      <c r="AD256" s="9">
        <v>11</v>
      </c>
      <c r="AE256" s="6"/>
      <c r="AF256"/>
      <c r="AG256" s="9">
        <v>3</v>
      </c>
      <c r="AH256" s="9">
        <v>1</v>
      </c>
      <c r="AI256" s="5" t="s">
        <v>853</v>
      </c>
    </row>
    <row r="257" spans="1:35" x14ac:dyDescent="0.25">
      <c r="A257" s="11" t="s">
        <v>1036</v>
      </c>
      <c r="B257" s="21">
        <v>92700000</v>
      </c>
      <c r="C257" s="2">
        <v>332698</v>
      </c>
      <c r="D257" s="15">
        <f t="shared" si="16"/>
        <v>278.6310708209848</v>
      </c>
      <c r="E257" s="5" t="s">
        <v>16</v>
      </c>
      <c r="F257" s="5" t="s">
        <v>207</v>
      </c>
      <c r="G257" s="5" t="s">
        <v>1038</v>
      </c>
      <c r="H257" s="11" t="s">
        <v>1044</v>
      </c>
      <c r="I257" s="21">
        <v>645333</v>
      </c>
      <c r="J257" s="21">
        <v>186205</v>
      </c>
      <c r="K257" s="2">
        <f t="shared" si="13"/>
        <v>2008.6839266450918</v>
      </c>
      <c r="L257" s="2">
        <f t="shared" si="14"/>
        <v>6961.5210355987056</v>
      </c>
      <c r="M257" s="11">
        <v>38.9</v>
      </c>
      <c r="N257" s="11">
        <v>0.66600000000000004</v>
      </c>
      <c r="O257" s="12" t="s">
        <v>1043</v>
      </c>
      <c r="P257" s="11" t="s">
        <v>1040</v>
      </c>
      <c r="Q257" s="5" t="s">
        <v>1037</v>
      </c>
      <c r="R257" s="13" t="s">
        <v>1041</v>
      </c>
      <c r="S257" s="9">
        <v>84</v>
      </c>
      <c r="T257" s="13" t="s">
        <v>1042</v>
      </c>
      <c r="U257" s="9">
        <v>1</v>
      </c>
      <c r="V257" s="9">
        <f>VLOOKUP(Tabela1[[#This Row],[País/território]],Filiações!$A$3:$D$261,2,0)</f>
        <v>1</v>
      </c>
      <c r="W257" s="13">
        <f>VLOOKUP(Tabela1[[#This Row],[País/território]],Filiações!$A$3:$D$261,3,0)</f>
        <v>1</v>
      </c>
      <c r="Z257" s="9"/>
      <c r="AC257" s="9">
        <v>1</v>
      </c>
      <c r="AD257" s="9">
        <v>2</v>
      </c>
      <c r="AE257" s="6"/>
      <c r="AF257"/>
      <c r="AG257" s="9">
        <v>5</v>
      </c>
      <c r="AH257" s="9">
        <v>6</v>
      </c>
      <c r="AI257" s="5" t="s">
        <v>1039</v>
      </c>
    </row>
    <row r="258" spans="1:35" x14ac:dyDescent="0.25">
      <c r="A258" s="11" t="s">
        <v>831</v>
      </c>
      <c r="B258" s="20">
        <v>11750</v>
      </c>
      <c r="C258" s="2">
        <v>274</v>
      </c>
      <c r="D258" s="15">
        <f t="shared" si="16"/>
        <v>42.883211678832119</v>
      </c>
      <c r="E258" s="11" t="s">
        <v>104</v>
      </c>
      <c r="F258" s="11" t="s">
        <v>1389</v>
      </c>
      <c r="G258" s="11" t="s">
        <v>1470</v>
      </c>
      <c r="H258" s="11" t="s">
        <v>1470</v>
      </c>
      <c r="I258" s="20"/>
      <c r="J258" s="20"/>
      <c r="K258" s="2">
        <f t="shared" ref="K258:K260" si="17">IF(B258=0,"",J258*1000000/B258)</f>
        <v>0</v>
      </c>
      <c r="L258" s="2">
        <f t="shared" si="14"/>
        <v>0</v>
      </c>
      <c r="M258" s="5"/>
      <c r="N258" s="5"/>
      <c r="O258" s="8"/>
      <c r="P258" s="5" t="s">
        <v>1621</v>
      </c>
      <c r="Q258" s="5"/>
      <c r="R258" s="9"/>
      <c r="S258" s="9"/>
      <c r="T258" s="9"/>
      <c r="U258" s="9">
        <v>0</v>
      </c>
      <c r="V258" s="9">
        <f>VLOOKUP(Tabela1[[#This Row],[País/território]],Filiações!$A$3:$D$261,2,0)</f>
        <v>0</v>
      </c>
      <c r="W258" s="13">
        <f>VLOOKUP(Tabela1[[#This Row],[País/território]],Filiações!$A$3:$D$261,3,0)</f>
        <v>0</v>
      </c>
      <c r="X258" s="14" t="s">
        <v>372</v>
      </c>
      <c r="Y258" s="14" t="s">
        <v>1387</v>
      </c>
      <c r="Z258" s="9" t="s">
        <v>24</v>
      </c>
      <c r="AA258" s="9" t="s">
        <v>1523</v>
      </c>
      <c r="AE258" s="6"/>
      <c r="AF258" s="6"/>
      <c r="AI258" s="1" t="s">
        <v>1471</v>
      </c>
    </row>
    <row r="259" spans="1:35" x14ac:dyDescent="0.25">
      <c r="A259" s="5" t="s">
        <v>854</v>
      </c>
      <c r="B259" s="20">
        <v>15933883</v>
      </c>
      <c r="C259" s="2">
        <v>725618</v>
      </c>
      <c r="D259" s="15">
        <f t="shared" si="16"/>
        <v>21.959051456827147</v>
      </c>
      <c r="E259" s="5" t="s">
        <v>27</v>
      </c>
      <c r="F259" s="5" t="s">
        <v>28</v>
      </c>
      <c r="G259" s="5" t="s">
        <v>1180</v>
      </c>
      <c r="H259" s="5" t="s">
        <v>1180</v>
      </c>
      <c r="I259" s="20">
        <v>69205</v>
      </c>
      <c r="J259" s="20">
        <v>26963</v>
      </c>
      <c r="K259" s="2">
        <f t="shared" si="17"/>
        <v>1692.1801170499368</v>
      </c>
      <c r="L259" s="2">
        <f t="shared" si="14"/>
        <v>4343.2602084501314</v>
      </c>
      <c r="M259" s="5">
        <v>55.6</v>
      </c>
      <c r="N259" s="5">
        <v>0.58599999999999997</v>
      </c>
      <c r="O259" s="12" t="s">
        <v>1179</v>
      </c>
      <c r="P259" s="5" t="s">
        <v>1178</v>
      </c>
      <c r="Q259" s="5" t="s">
        <v>1178</v>
      </c>
      <c r="R259" s="13" t="s">
        <v>1176</v>
      </c>
      <c r="S259" s="9">
        <v>258</v>
      </c>
      <c r="T259" s="13" t="s">
        <v>1177</v>
      </c>
      <c r="U259" s="9">
        <v>1</v>
      </c>
      <c r="V259" s="9">
        <f>VLOOKUP(Tabela1[[#This Row],[País/território]],Filiações!$A$3:$D$261,2,0)</f>
        <v>1</v>
      </c>
      <c r="W259" s="13">
        <f>VLOOKUP(Tabela1[[#This Row],[País/território]],Filiações!$A$3:$D$261,3,0)</f>
        <v>1</v>
      </c>
      <c r="Z259" s="9"/>
      <c r="AD259" s="9">
        <v>2</v>
      </c>
      <c r="AE259" s="6"/>
      <c r="AF259" s="6"/>
      <c r="AH259" s="9">
        <v>3</v>
      </c>
      <c r="AI259" s="1" t="s">
        <v>1175</v>
      </c>
    </row>
    <row r="260" spans="1:35" x14ac:dyDescent="0.25">
      <c r="A260" s="5" t="s">
        <v>855</v>
      </c>
      <c r="B260" s="20">
        <v>14240168</v>
      </c>
      <c r="C260" s="2">
        <v>390757</v>
      </c>
      <c r="D260" s="15">
        <f t="shared" si="16"/>
        <v>36.442515425187523</v>
      </c>
      <c r="E260" s="5" t="s">
        <v>27</v>
      </c>
      <c r="F260" s="5" t="s">
        <v>28</v>
      </c>
      <c r="G260" s="5" t="s">
        <v>1183</v>
      </c>
      <c r="H260" s="5" t="s">
        <v>1183</v>
      </c>
      <c r="I260" s="20">
        <v>28203</v>
      </c>
      <c r="J260" s="20">
        <v>14719</v>
      </c>
      <c r="K260" s="2">
        <f t="shared" si="17"/>
        <v>1033.6254459919294</v>
      </c>
      <c r="L260" s="2">
        <f t="shared" si="14"/>
        <v>1980.524387071838</v>
      </c>
      <c r="M260" s="5">
        <v>50.1</v>
      </c>
      <c r="N260" s="5">
        <v>0.50900000000000001</v>
      </c>
      <c r="O260" s="12" t="s">
        <v>1186</v>
      </c>
      <c r="P260" s="5" t="s">
        <v>1182</v>
      </c>
      <c r="Q260" s="5" t="s">
        <v>1182</v>
      </c>
      <c r="R260" s="13" t="s">
        <v>1185</v>
      </c>
      <c r="S260" s="9">
        <v>263</v>
      </c>
      <c r="T260" s="13" t="s">
        <v>1184</v>
      </c>
      <c r="U260" s="9">
        <v>1</v>
      </c>
      <c r="V260" s="9">
        <f>VLOOKUP(Tabela1[[#This Row],[País/território]],Filiações!$A$3:$D$261,2,0)</f>
        <v>1</v>
      </c>
      <c r="W260" s="13">
        <f>VLOOKUP(Tabela1[[#This Row],[País/território]],Filiações!$A$3:$D$261,3,0)</f>
        <v>1</v>
      </c>
      <c r="Z260" s="9"/>
      <c r="AD260" s="9">
        <v>8</v>
      </c>
      <c r="AE260" s="6"/>
      <c r="AF260" s="6"/>
      <c r="AG260" s="9">
        <v>4</v>
      </c>
      <c r="AH260" s="9">
        <v>2</v>
      </c>
      <c r="AI260" s="1" t="s">
        <v>1181</v>
      </c>
    </row>
    <row r="261" spans="1:35" x14ac:dyDescent="0.25">
      <c r="A261" s="29" t="s">
        <v>1632</v>
      </c>
      <c r="B261" s="30">
        <f>SUBTOTAL(109,Tabela1[População])</f>
        <v>7472356476</v>
      </c>
      <c r="C261" s="31">
        <f>SUBTOTAL(109,Tabela1[Área em Km2])</f>
        <v>150318623.24000001</v>
      </c>
      <c r="D261" s="29"/>
      <c r="E261" s="14"/>
      <c r="F261" s="14"/>
      <c r="G261" s="14"/>
      <c r="H261" s="14"/>
      <c r="I261" s="31">
        <f>SUBTOTAL(109,Tabela1[PIB PPC])</f>
        <v>125847774</v>
      </c>
      <c r="J261" s="31">
        <f>SUBTOTAL(109,Tabela1[PIB nominal])</f>
        <v>77674154</v>
      </c>
      <c r="K261" s="14"/>
      <c r="L261" s="14"/>
      <c r="M261" s="14"/>
      <c r="N261" s="14"/>
      <c r="O261" s="13"/>
      <c r="P261" s="13"/>
      <c r="Q261" s="14"/>
      <c r="R261" s="13"/>
      <c r="S261" s="13"/>
      <c r="T261" s="13"/>
      <c r="U261" s="13">
        <f>SUBTOTAL(109,Tabela1[Membro da ONU])</f>
        <v>193</v>
      </c>
      <c r="V261" s="13" t="e">
        <f>SUBTOTAL(109,Tabela1[Membro do COI])</f>
        <v>#N/A</v>
      </c>
      <c r="W261" s="13" t="e">
        <f>SUBTOTAL(109,Tabela1[Membro da FIFA])</f>
        <v>#N/A</v>
      </c>
      <c r="X261" s="13">
        <f>SUBTOTAL(103,Tabela1[Não soberano vinculado a])</f>
        <v>64</v>
      </c>
      <c r="Y261" s="14"/>
      <c r="Z261" s="13">
        <f>SUBTOTAL(103,Tabela1[Pequeno país?])</f>
        <v>82</v>
      </c>
      <c r="AA261" s="13">
        <f>SUBTOTAL(103,Tabela1[Insular?])</f>
        <v>96</v>
      </c>
      <c r="AB261" s="13">
        <f>SUBTOTAL(103,Tabela1[Transcontinental?])</f>
        <v>10</v>
      </c>
      <c r="AC261" s="13">
        <f>SUBTOTAL(103,Tabela1[Prêmios Nobel])</f>
        <v>72</v>
      </c>
      <c r="AD261" s="13">
        <f>SUBTOTAL(109,Tabela1[Medalhas olímpicas])</f>
        <v>12888</v>
      </c>
      <c r="AE261" s="14">
        <f>SUBTOTAL(103,Tabela1[União Europeia])</f>
        <v>28</v>
      </c>
      <c r="AF261" s="14">
        <f>SUBTOTAL(103,Tabela1[Zona do euro])</f>
        <v>19</v>
      </c>
      <c r="AG261" s="13">
        <f>SUBTOTAL(109,Tabela1[Patrimônios da Unesco])</f>
        <v>853</v>
      </c>
      <c r="AH261" s="13">
        <f>SUBTOTAL(109,Tabela1[1000 lugares])</f>
        <v>723</v>
      </c>
      <c r="AI261" s="14"/>
    </row>
    <row r="262" spans="1:35" x14ac:dyDescent="0.25">
      <c r="E262" s="1"/>
      <c r="F262" s="1"/>
      <c r="G262" s="1"/>
      <c r="H262" s="1"/>
      <c r="I262" s="24"/>
      <c r="J262" s="24"/>
      <c r="K262" s="2"/>
      <c r="L262" s="2"/>
      <c r="M262" s="2"/>
      <c r="N262" s="2"/>
      <c r="O262" s="3"/>
      <c r="P262" s="8"/>
      <c r="Q262" s="1"/>
      <c r="R262" s="4"/>
      <c r="S262" s="4"/>
      <c r="T262" s="4"/>
      <c r="U262" s="4"/>
      <c r="V262" s="9"/>
      <c r="Y262" s="14"/>
      <c r="Z262" s="4"/>
      <c r="AI262" s="1"/>
    </row>
    <row r="263" spans="1:35" x14ac:dyDescent="0.25">
      <c r="A263" s="52" t="s">
        <v>1688</v>
      </c>
      <c r="B263"/>
      <c r="C263"/>
      <c r="D263"/>
      <c r="I263"/>
      <c r="J263"/>
      <c r="M263"/>
      <c r="N263"/>
      <c r="P263"/>
      <c r="V263"/>
      <c r="W263"/>
      <c r="X263"/>
      <c r="Y263"/>
      <c r="AA263"/>
      <c r="AB263"/>
      <c r="AC263"/>
      <c r="AD263"/>
      <c r="AE263"/>
      <c r="AF263"/>
      <c r="AG263"/>
      <c r="AH263"/>
    </row>
    <row r="264" spans="1:35" x14ac:dyDescent="0.25">
      <c r="B264"/>
      <c r="C264"/>
      <c r="D264"/>
      <c r="I264"/>
      <c r="J264"/>
      <c r="M264"/>
      <c r="N264"/>
      <c r="P264"/>
      <c r="V264"/>
      <c r="W264"/>
      <c r="X264"/>
      <c r="Y264"/>
      <c r="AA264"/>
      <c r="AB264"/>
      <c r="AC264"/>
      <c r="AD264"/>
      <c r="AE264"/>
      <c r="AF264"/>
      <c r="AG264"/>
      <c r="AH264"/>
    </row>
    <row r="265" spans="1:35" x14ac:dyDescent="0.25">
      <c r="E265" s="1"/>
      <c r="F265" s="1"/>
      <c r="G265" s="1"/>
      <c r="H265" s="1"/>
      <c r="I265" s="24"/>
      <c r="J265" s="24"/>
      <c r="K265" s="2"/>
      <c r="L265" s="2"/>
      <c r="M265" s="2"/>
      <c r="N265" s="2"/>
      <c r="O265" s="3"/>
      <c r="P265" s="8"/>
      <c r="Q265" s="1"/>
      <c r="R265" s="4"/>
      <c r="S265" s="4"/>
      <c r="T265" s="4"/>
      <c r="U265" s="4"/>
      <c r="V265" s="9"/>
      <c r="Y265" s="14"/>
      <c r="Z265" s="4"/>
      <c r="AI265" s="1"/>
    </row>
    <row r="266" spans="1:35" x14ac:dyDescent="0.25">
      <c r="A266" s="22" t="s">
        <v>1623</v>
      </c>
      <c r="B266" s="22"/>
      <c r="C266" s="22"/>
      <c r="D266" s="22"/>
      <c r="E266" s="1"/>
      <c r="F266" s="1"/>
      <c r="G266" s="1"/>
      <c r="H266" s="1"/>
      <c r="I266" s="24"/>
      <c r="J266" s="24"/>
      <c r="K266" s="2"/>
      <c r="L266" s="2"/>
      <c r="M266" s="2"/>
      <c r="N266" s="2"/>
      <c r="O266" s="3"/>
      <c r="P266" s="8"/>
      <c r="Q266" s="1"/>
      <c r="R266" s="4"/>
      <c r="S266" s="4"/>
      <c r="T266" s="4"/>
      <c r="U266" s="4"/>
      <c r="V266" s="9"/>
      <c r="Y266" s="14"/>
      <c r="Z266" s="4"/>
      <c r="AI266" s="1"/>
    </row>
    <row r="267" spans="1:35" x14ac:dyDescent="0.25">
      <c r="A267" s="28" t="s">
        <v>1622</v>
      </c>
      <c r="B267" s="28"/>
      <c r="C267" s="28"/>
      <c r="D267" s="28"/>
      <c r="E267" s="1"/>
      <c r="F267" s="1"/>
      <c r="G267" s="1"/>
      <c r="H267" s="1"/>
      <c r="I267" s="24"/>
      <c r="J267" s="24"/>
      <c r="K267" s="2"/>
      <c r="L267" s="2"/>
      <c r="M267" s="2"/>
      <c r="N267" s="2"/>
      <c r="O267" s="3"/>
      <c r="P267" s="8"/>
      <c r="Q267" s="1"/>
      <c r="R267" s="4"/>
      <c r="S267" s="4"/>
      <c r="T267" s="4"/>
      <c r="U267" s="4"/>
      <c r="V267" s="9"/>
      <c r="Y267" s="14"/>
      <c r="Z267" s="4"/>
      <c r="AI267" s="1"/>
    </row>
    <row r="268" spans="1:35" x14ac:dyDescent="0.25">
      <c r="A268" s="28" t="s">
        <v>1624</v>
      </c>
      <c r="B268" s="28"/>
      <c r="C268" s="28"/>
      <c r="D268" s="28"/>
      <c r="E268" s="1"/>
      <c r="F268" s="1"/>
      <c r="G268" s="1"/>
      <c r="H268" s="1"/>
      <c r="I268" s="24"/>
      <c r="J268" s="24"/>
      <c r="K268" s="2"/>
      <c r="L268" s="2"/>
      <c r="M268" s="2"/>
      <c r="N268" s="2"/>
      <c r="O268" s="3"/>
      <c r="P268" s="8"/>
      <c r="Q268" s="1"/>
      <c r="R268" s="4"/>
      <c r="S268" s="4"/>
      <c r="T268" s="4"/>
      <c r="U268" s="4"/>
      <c r="V268" s="9"/>
      <c r="Z268" s="4"/>
      <c r="AI268" s="1"/>
    </row>
    <row r="269" spans="1:35" x14ac:dyDescent="0.25">
      <c r="A269" s="28" t="s">
        <v>1625</v>
      </c>
      <c r="B269" s="28"/>
      <c r="C269" s="28"/>
      <c r="D269" s="28"/>
      <c r="E269" s="1"/>
      <c r="F269" s="1"/>
      <c r="G269" s="1"/>
      <c r="H269" s="1"/>
      <c r="I269" s="24"/>
      <c r="J269" s="24"/>
      <c r="K269" s="2"/>
      <c r="L269" s="2"/>
      <c r="M269" s="2"/>
      <c r="N269" s="2"/>
      <c r="O269" s="3"/>
      <c r="P269" s="8"/>
      <c r="Q269" s="1"/>
      <c r="R269" s="4"/>
      <c r="S269" s="4"/>
      <c r="T269" s="4"/>
      <c r="U269" s="4"/>
      <c r="V269" s="9"/>
      <c r="Z269" s="4"/>
      <c r="AI269" s="1"/>
    </row>
    <row r="270" spans="1:35" x14ac:dyDescent="0.25">
      <c r="A270" s="28" t="s">
        <v>1684</v>
      </c>
      <c r="E270" s="1"/>
      <c r="F270" s="1"/>
      <c r="G270" s="1"/>
      <c r="H270" s="1"/>
      <c r="I270" s="24"/>
      <c r="J270" s="24"/>
      <c r="K270" s="2"/>
      <c r="L270" s="2"/>
      <c r="M270" s="2"/>
      <c r="N270" s="2"/>
      <c r="O270" s="3"/>
      <c r="P270" s="8"/>
      <c r="Q270" s="1"/>
      <c r="R270" s="4"/>
      <c r="S270" s="4"/>
      <c r="T270" s="4"/>
      <c r="U270" s="4"/>
      <c r="V270" s="9"/>
      <c r="Z270" s="4"/>
      <c r="AI270" s="1"/>
    </row>
    <row r="271" spans="1:35" x14ac:dyDescent="0.25">
      <c r="A271" s="28" t="s">
        <v>1685</v>
      </c>
      <c r="E271" s="1"/>
      <c r="F271" s="1"/>
      <c r="G271" s="1"/>
      <c r="H271" s="1"/>
      <c r="I271" s="24"/>
      <c r="J271" s="24"/>
      <c r="K271" s="2"/>
      <c r="L271" s="2"/>
      <c r="M271" s="2"/>
      <c r="N271" s="2"/>
      <c r="O271" s="3"/>
      <c r="P271" s="8"/>
      <c r="Q271" s="1"/>
      <c r="R271" s="4"/>
      <c r="S271" s="4"/>
      <c r="T271" s="4"/>
      <c r="U271" s="4"/>
      <c r="V271" s="9"/>
      <c r="Z271" s="4"/>
      <c r="AI271" s="1"/>
    </row>
    <row r="272" spans="1:35" x14ac:dyDescent="0.25">
      <c r="E272" s="1"/>
      <c r="F272" s="1"/>
      <c r="G272" s="1"/>
      <c r="H272" s="1"/>
      <c r="I272" s="24"/>
      <c r="J272" s="24"/>
      <c r="K272" s="2"/>
      <c r="L272" s="2"/>
      <c r="M272" s="2"/>
      <c r="N272" s="2"/>
      <c r="O272" s="3"/>
      <c r="P272" s="8"/>
      <c r="Q272" s="1"/>
      <c r="R272" s="4"/>
      <c r="S272" s="4"/>
      <c r="T272" s="4"/>
      <c r="U272" s="4"/>
      <c r="V272" s="9"/>
      <c r="Z272" s="4"/>
      <c r="AI272" s="1"/>
    </row>
    <row r="273" spans="1:35" x14ac:dyDescent="0.25">
      <c r="E273" s="1"/>
      <c r="F273" s="1"/>
      <c r="G273" s="1"/>
      <c r="H273" s="1"/>
      <c r="I273" s="24"/>
      <c r="J273" s="24"/>
      <c r="K273" s="2"/>
      <c r="L273" s="2"/>
      <c r="M273" s="2"/>
      <c r="N273" s="2"/>
      <c r="O273" s="3"/>
      <c r="P273" s="8"/>
      <c r="Q273" s="1"/>
      <c r="R273" s="4"/>
      <c r="S273" s="4"/>
      <c r="T273" s="4"/>
      <c r="U273" s="4"/>
      <c r="V273" s="9"/>
      <c r="Z273" s="4"/>
      <c r="AI273" s="1"/>
    </row>
    <row r="274" spans="1:35" x14ac:dyDescent="0.25">
      <c r="E274" s="1"/>
      <c r="F274" s="1"/>
      <c r="G274" s="1"/>
      <c r="H274" s="1"/>
      <c r="I274" s="24"/>
      <c r="J274" s="24"/>
      <c r="K274" s="2"/>
      <c r="L274" s="2"/>
      <c r="M274" s="2"/>
      <c r="N274" s="2"/>
      <c r="O274" s="3"/>
      <c r="P274" s="8"/>
      <c r="Q274" s="1"/>
      <c r="R274" s="4"/>
      <c r="S274" s="4"/>
      <c r="T274" s="4"/>
      <c r="U274" s="4"/>
      <c r="V274" s="9"/>
      <c r="Z274" s="4"/>
      <c r="AI274" s="1"/>
    </row>
    <row r="275" spans="1:35" x14ac:dyDescent="0.25">
      <c r="A275" s="1"/>
      <c r="B275" s="5"/>
      <c r="C275" s="5"/>
      <c r="D275" s="5"/>
      <c r="E275" s="1"/>
      <c r="F275" s="1"/>
      <c r="G275" s="1"/>
      <c r="H275" s="1"/>
      <c r="I275" s="24"/>
      <c r="J275" s="24"/>
      <c r="K275" s="2"/>
      <c r="L275" s="2"/>
      <c r="M275" s="2"/>
      <c r="N275" s="2"/>
      <c r="O275" s="3"/>
      <c r="P275" s="8"/>
      <c r="Q275" s="1"/>
      <c r="R275" s="4"/>
      <c r="S275" s="4"/>
      <c r="T275" s="4"/>
      <c r="U275" s="4"/>
      <c r="V275" s="9"/>
      <c r="Z275" s="4"/>
      <c r="AI275" s="1"/>
    </row>
    <row r="276" spans="1:35" x14ac:dyDescent="0.25">
      <c r="A276" s="1"/>
      <c r="B276" s="5"/>
      <c r="C276" s="5"/>
      <c r="D276" s="5"/>
      <c r="E276" s="1"/>
      <c r="F276" s="1"/>
      <c r="G276" s="1"/>
      <c r="H276" s="1"/>
      <c r="I276" s="24"/>
      <c r="J276" s="24"/>
      <c r="K276" s="2"/>
      <c r="L276" s="2"/>
      <c r="M276" s="2"/>
      <c r="N276" s="2"/>
      <c r="O276" s="3"/>
      <c r="P276" s="8"/>
      <c r="Q276" s="1"/>
      <c r="R276" s="4"/>
      <c r="S276" s="4"/>
      <c r="T276" s="4"/>
      <c r="U276" s="4"/>
      <c r="V276" s="9"/>
      <c r="Z276" s="4"/>
      <c r="AI276" s="1"/>
    </row>
    <row r="277" spans="1:35" x14ac:dyDescent="0.25">
      <c r="A277" s="1"/>
      <c r="B277" s="5"/>
      <c r="C277" s="5"/>
      <c r="D277" s="5"/>
      <c r="E277" s="1"/>
      <c r="F277" s="1"/>
      <c r="G277" s="1"/>
      <c r="H277" s="1"/>
      <c r="I277" s="24"/>
      <c r="J277" s="24"/>
      <c r="K277" s="2"/>
      <c r="L277" s="2"/>
      <c r="M277" s="2"/>
      <c r="N277" s="2"/>
      <c r="O277" s="3"/>
      <c r="P277" s="8"/>
      <c r="Q277" s="1"/>
      <c r="R277" s="4"/>
      <c r="S277" s="4"/>
      <c r="T277" s="4"/>
      <c r="U277" s="4"/>
      <c r="V277" s="9"/>
      <c r="Z277" s="4"/>
      <c r="AI277" s="1"/>
    </row>
    <row r="278" spans="1:35" x14ac:dyDescent="0.25">
      <c r="A278" s="1"/>
      <c r="B278" s="5"/>
      <c r="C278" s="5"/>
      <c r="D278" s="5"/>
      <c r="E278" s="1"/>
      <c r="F278" s="1"/>
      <c r="G278" s="1"/>
      <c r="H278" s="1"/>
      <c r="I278" s="24"/>
      <c r="J278" s="24"/>
      <c r="K278" s="2"/>
      <c r="L278" s="2"/>
      <c r="M278" s="2"/>
      <c r="N278" s="2"/>
      <c r="O278" s="3"/>
      <c r="P278" s="8"/>
      <c r="Q278" s="1"/>
      <c r="R278" s="4"/>
      <c r="S278" s="4"/>
      <c r="T278" s="4"/>
      <c r="U278" s="4"/>
      <c r="V278" s="9"/>
      <c r="Z278" s="4"/>
      <c r="AI278" s="1"/>
    </row>
    <row r="279" spans="1:35" x14ac:dyDescent="0.25">
      <c r="A279" s="1"/>
      <c r="B279" s="5"/>
      <c r="C279" s="5"/>
      <c r="D279" s="5"/>
      <c r="E279" s="1"/>
      <c r="F279" s="1"/>
      <c r="G279" s="1"/>
      <c r="H279" s="1"/>
      <c r="I279" s="24"/>
      <c r="J279" s="24"/>
      <c r="K279" s="2"/>
      <c r="L279" s="2"/>
      <c r="M279" s="2"/>
      <c r="N279" s="2"/>
      <c r="O279" s="3"/>
      <c r="P279" s="8"/>
      <c r="Q279" s="1"/>
      <c r="R279" s="4"/>
      <c r="S279" s="4"/>
      <c r="T279" s="4"/>
      <c r="U279" s="4"/>
      <c r="V279" s="9"/>
      <c r="Z279" s="4"/>
      <c r="AI279" s="1"/>
    </row>
    <row r="280" spans="1:35" x14ac:dyDescent="0.25">
      <c r="A280" s="1"/>
      <c r="B280" s="5"/>
      <c r="C280" s="5"/>
      <c r="D280" s="5"/>
      <c r="E280" s="1"/>
      <c r="F280" s="1"/>
      <c r="G280" s="1"/>
      <c r="H280" s="1"/>
      <c r="I280" s="24"/>
      <c r="J280" s="24"/>
      <c r="K280" s="2"/>
      <c r="L280" s="2"/>
      <c r="M280" s="2"/>
      <c r="N280" s="2"/>
      <c r="O280" s="3"/>
      <c r="P280" s="8"/>
      <c r="Q280" s="1"/>
      <c r="R280" s="4"/>
      <c r="S280" s="4"/>
      <c r="T280" s="4"/>
      <c r="U280" s="4"/>
      <c r="V280" s="9"/>
      <c r="Z280" s="4"/>
      <c r="AI280" s="1"/>
    </row>
    <row r="281" spans="1:35" x14ac:dyDescent="0.25">
      <c r="A281" s="1"/>
      <c r="B281" s="5"/>
      <c r="C281" s="5"/>
      <c r="D281" s="5"/>
      <c r="E281" s="1"/>
      <c r="F281" s="1"/>
      <c r="G281" s="1"/>
      <c r="H281" s="1"/>
      <c r="I281" s="24"/>
      <c r="J281" s="24"/>
      <c r="K281" s="2"/>
      <c r="L281" s="2"/>
      <c r="M281" s="2"/>
      <c r="N281" s="2"/>
      <c r="O281" s="3"/>
      <c r="P281" s="8"/>
      <c r="Q281" s="1"/>
      <c r="R281" s="4"/>
      <c r="S281" s="4"/>
      <c r="T281" s="4"/>
      <c r="U281" s="4"/>
      <c r="V281" s="9"/>
      <c r="Z281" s="4"/>
      <c r="AI281" s="1"/>
    </row>
    <row r="282" spans="1:35" x14ac:dyDescent="0.25">
      <c r="A282" s="1"/>
      <c r="B282" s="5"/>
      <c r="C282" s="5"/>
      <c r="D282" s="5"/>
      <c r="E282" s="1"/>
      <c r="F282" s="1"/>
      <c r="G282" s="1"/>
      <c r="H282" s="1"/>
      <c r="I282" s="24"/>
      <c r="J282" s="24"/>
      <c r="K282" s="2"/>
      <c r="L282" s="2"/>
      <c r="M282" s="2"/>
      <c r="N282" s="2"/>
      <c r="O282" s="3"/>
      <c r="P282" s="8"/>
      <c r="Q282" s="1"/>
      <c r="R282" s="4"/>
      <c r="S282" s="4"/>
      <c r="T282" s="4"/>
      <c r="U282" s="4"/>
      <c r="V282" s="9"/>
      <c r="Z282" s="4"/>
      <c r="AI282" s="1"/>
    </row>
    <row r="283" spans="1:35" x14ac:dyDescent="0.25">
      <c r="A283" s="1"/>
      <c r="B283" s="5"/>
      <c r="C283" s="5"/>
      <c r="D283" s="5"/>
      <c r="E283" s="1"/>
      <c r="F283" s="1"/>
      <c r="G283" s="1"/>
      <c r="H283" s="1"/>
      <c r="I283" s="24"/>
      <c r="J283" s="24"/>
      <c r="K283" s="2"/>
      <c r="L283" s="2"/>
      <c r="M283" s="2"/>
      <c r="N283" s="2"/>
      <c r="O283" s="3"/>
      <c r="P283" s="8"/>
      <c r="Q283" s="1"/>
      <c r="R283" s="4"/>
      <c r="S283" s="4"/>
      <c r="T283" s="4"/>
      <c r="U283" s="4"/>
      <c r="V283" s="9"/>
      <c r="Z283" s="4"/>
      <c r="AI283" s="1"/>
    </row>
    <row r="284" spans="1:35" x14ac:dyDescent="0.25">
      <c r="A284" s="1"/>
      <c r="B284" s="5"/>
      <c r="C284" s="5"/>
      <c r="D284" s="5"/>
      <c r="E284" s="1"/>
      <c r="F284" s="1"/>
      <c r="G284" s="1"/>
      <c r="H284" s="1"/>
      <c r="I284" s="24"/>
      <c r="J284" s="24"/>
      <c r="K284" s="2"/>
      <c r="L284" s="2"/>
      <c r="M284" s="2"/>
      <c r="N284" s="2"/>
      <c r="O284" s="3"/>
      <c r="P284" s="8"/>
      <c r="Q284" s="1"/>
      <c r="R284" s="4"/>
      <c r="S284" s="4"/>
      <c r="T284" s="4"/>
      <c r="U284" s="4"/>
      <c r="V284" s="9"/>
      <c r="Z284" s="4"/>
      <c r="AI284" s="1"/>
    </row>
    <row r="285" spans="1:35" x14ac:dyDescent="0.25">
      <c r="A285" s="1"/>
      <c r="B285" s="5"/>
      <c r="C285" s="5"/>
      <c r="D285" s="5"/>
      <c r="E285" s="1"/>
      <c r="F285" s="1"/>
      <c r="G285" s="1"/>
      <c r="H285" s="1"/>
      <c r="I285" s="24"/>
      <c r="J285" s="24"/>
      <c r="K285" s="2"/>
      <c r="L285" s="2"/>
      <c r="M285" s="2"/>
      <c r="N285" s="2"/>
      <c r="O285" s="3"/>
      <c r="P285" s="8"/>
      <c r="Q285" s="1"/>
      <c r="R285" s="4"/>
      <c r="S285" s="4"/>
      <c r="T285" s="4"/>
      <c r="U285" s="4"/>
      <c r="V285" s="9"/>
      <c r="Z285" s="4"/>
      <c r="AI285" s="1"/>
    </row>
    <row r="286" spans="1:35" x14ac:dyDescent="0.25">
      <c r="A286" s="1"/>
      <c r="B286" s="5"/>
      <c r="C286" s="5"/>
      <c r="D286" s="5"/>
      <c r="E286" s="1"/>
      <c r="F286" s="1"/>
      <c r="G286" s="1"/>
      <c r="H286" s="1"/>
      <c r="I286" s="24"/>
      <c r="J286" s="24"/>
      <c r="K286" s="2"/>
      <c r="L286" s="2"/>
      <c r="M286" s="2"/>
      <c r="N286" s="2"/>
      <c r="O286" s="3"/>
      <c r="P286" s="8"/>
      <c r="Q286" s="1"/>
      <c r="R286" s="4"/>
      <c r="S286" s="4"/>
      <c r="T286" s="4"/>
      <c r="U286" s="4"/>
      <c r="V286" s="9"/>
      <c r="Z286" s="4"/>
      <c r="AI286" s="1"/>
    </row>
    <row r="287" spans="1:35" x14ac:dyDescent="0.25">
      <c r="A287" s="1"/>
      <c r="B287" s="5"/>
      <c r="C287" s="5"/>
      <c r="D287" s="5"/>
      <c r="E287" s="1"/>
      <c r="F287" s="1"/>
      <c r="G287" s="1"/>
      <c r="H287" s="1"/>
      <c r="I287" s="24"/>
      <c r="J287" s="24"/>
      <c r="K287" s="2"/>
      <c r="L287" s="2"/>
      <c r="M287" s="2"/>
      <c r="N287" s="2"/>
      <c r="O287" s="3"/>
      <c r="P287" s="8"/>
      <c r="Q287" s="1"/>
      <c r="R287" s="4"/>
      <c r="S287" s="4"/>
      <c r="T287" s="4"/>
      <c r="U287" s="4"/>
      <c r="V287" s="9"/>
      <c r="Z287" s="4"/>
      <c r="AI287" s="1"/>
    </row>
    <row r="288" spans="1:35" x14ac:dyDescent="0.25">
      <c r="A288" s="1"/>
      <c r="B288" s="5"/>
      <c r="C288" s="5"/>
      <c r="D288" s="5"/>
      <c r="E288" s="1"/>
      <c r="F288" s="1"/>
      <c r="G288" s="1"/>
      <c r="H288" s="1"/>
      <c r="I288" s="24"/>
      <c r="J288" s="24"/>
      <c r="K288" s="2"/>
      <c r="L288" s="2"/>
      <c r="M288" s="2"/>
      <c r="N288" s="2"/>
      <c r="O288" s="3"/>
      <c r="P288" s="8"/>
      <c r="Q288" s="1"/>
      <c r="R288" s="4"/>
      <c r="S288" s="4"/>
      <c r="T288" s="4"/>
      <c r="U288" s="4"/>
      <c r="V288" s="9"/>
      <c r="Z288" s="4"/>
      <c r="AI288" s="1"/>
    </row>
    <row r="289" spans="1:35" x14ac:dyDescent="0.25">
      <c r="A289" s="1"/>
      <c r="B289" s="5"/>
      <c r="C289" s="5"/>
      <c r="D289" s="5"/>
      <c r="E289" s="1"/>
      <c r="F289" s="1"/>
      <c r="G289" s="1"/>
      <c r="H289" s="1"/>
      <c r="I289" s="24"/>
      <c r="J289" s="24"/>
      <c r="K289" s="2"/>
      <c r="L289" s="2"/>
      <c r="M289" s="2"/>
      <c r="N289" s="2"/>
      <c r="O289" s="3"/>
      <c r="P289" s="8"/>
      <c r="Q289" s="1"/>
      <c r="R289" s="4"/>
      <c r="S289" s="4"/>
      <c r="T289" s="4"/>
      <c r="U289" s="4"/>
      <c r="V289" s="9"/>
      <c r="Z289" s="4"/>
      <c r="AI289" s="1"/>
    </row>
    <row r="290" spans="1:35" x14ac:dyDescent="0.25">
      <c r="A290" s="1"/>
      <c r="B290" s="5"/>
      <c r="C290" s="5"/>
      <c r="D290" s="5"/>
      <c r="E290" s="1"/>
      <c r="F290" s="1"/>
      <c r="G290" s="1"/>
      <c r="H290" s="1"/>
      <c r="I290" s="24"/>
      <c r="J290" s="24"/>
      <c r="K290" s="2"/>
      <c r="L290" s="2"/>
      <c r="M290" s="2"/>
      <c r="N290" s="2"/>
      <c r="O290" s="3"/>
      <c r="P290" s="8"/>
      <c r="Q290" s="1"/>
      <c r="R290" s="4"/>
      <c r="S290" s="4"/>
      <c r="T290" s="4"/>
      <c r="U290" s="4"/>
      <c r="V290" s="9"/>
      <c r="Z290" s="4"/>
      <c r="AI290" s="1"/>
    </row>
    <row r="291" spans="1:35" x14ac:dyDescent="0.25">
      <c r="A291" s="1"/>
      <c r="B291" s="5"/>
      <c r="C291" s="5"/>
      <c r="D291" s="5"/>
      <c r="E291" s="1"/>
      <c r="F291" s="1"/>
      <c r="G291" s="1"/>
      <c r="H291" s="1"/>
      <c r="I291" s="24"/>
      <c r="J291" s="24"/>
      <c r="K291" s="2"/>
      <c r="L291" s="2"/>
      <c r="M291" s="2"/>
      <c r="N291" s="2"/>
      <c r="O291" s="3"/>
      <c r="P291" s="8"/>
      <c r="Q291" s="1"/>
      <c r="R291" s="4"/>
      <c r="S291" s="4"/>
      <c r="T291" s="4"/>
      <c r="U291" s="4"/>
      <c r="V291" s="9"/>
      <c r="Z291" s="4"/>
      <c r="AI291" s="1"/>
    </row>
    <row r="292" spans="1:35" x14ac:dyDescent="0.25">
      <c r="A292" s="1"/>
      <c r="B292" s="5"/>
      <c r="C292" s="5"/>
      <c r="D292" s="5"/>
      <c r="E292" s="1"/>
      <c r="F292" s="1"/>
      <c r="G292" s="1"/>
      <c r="H292" s="1"/>
      <c r="I292" s="24"/>
      <c r="J292" s="24"/>
      <c r="K292" s="2"/>
      <c r="L292" s="2"/>
      <c r="M292" s="2"/>
      <c r="N292" s="2"/>
      <c r="O292" s="3"/>
      <c r="P292" s="8"/>
      <c r="Q292" s="1"/>
      <c r="R292" s="4"/>
      <c r="S292" s="4"/>
      <c r="T292" s="4"/>
      <c r="U292" s="4"/>
      <c r="V292" s="9"/>
      <c r="Z292" s="4"/>
      <c r="AI292" s="1"/>
    </row>
    <row r="293" spans="1:35" x14ac:dyDescent="0.25">
      <c r="A293" s="1"/>
      <c r="B293" s="5"/>
      <c r="C293" s="5"/>
      <c r="D293" s="5"/>
      <c r="E293" s="1"/>
      <c r="F293" s="1"/>
      <c r="G293" s="1"/>
      <c r="H293" s="1"/>
      <c r="I293" s="24"/>
      <c r="J293" s="24"/>
      <c r="K293" s="2"/>
      <c r="L293" s="2"/>
      <c r="M293" s="2"/>
      <c r="N293" s="2"/>
      <c r="O293" s="3"/>
      <c r="P293" s="8"/>
      <c r="Q293" s="1"/>
      <c r="R293" s="4"/>
      <c r="S293" s="4"/>
      <c r="T293" s="4"/>
      <c r="U293" s="4"/>
      <c r="V293" s="9"/>
      <c r="Z293" s="4"/>
      <c r="AI293" s="1"/>
    </row>
    <row r="294" spans="1:35" x14ac:dyDescent="0.25">
      <c r="A294" s="1"/>
      <c r="B294" s="5"/>
      <c r="C294" s="5"/>
      <c r="D294" s="5"/>
      <c r="E294" s="1"/>
      <c r="F294" s="1"/>
      <c r="G294" s="1"/>
      <c r="H294" s="1"/>
      <c r="I294" s="24"/>
      <c r="J294" s="24"/>
      <c r="K294" s="2"/>
      <c r="L294" s="2"/>
      <c r="M294" s="2"/>
      <c r="N294" s="2"/>
      <c r="O294" s="3"/>
      <c r="P294" s="8"/>
      <c r="Q294" s="1"/>
      <c r="R294" s="4"/>
      <c r="S294" s="4"/>
      <c r="T294" s="4"/>
      <c r="U294" s="4"/>
      <c r="V294" s="9"/>
      <c r="Z294" s="4"/>
      <c r="AI294" s="1"/>
    </row>
    <row r="295" spans="1:35" x14ac:dyDescent="0.25">
      <c r="A295" s="1"/>
      <c r="B295" s="5"/>
      <c r="C295" s="5"/>
      <c r="D295" s="5"/>
      <c r="E295" s="1"/>
      <c r="F295" s="1"/>
      <c r="G295" s="1"/>
      <c r="H295" s="1"/>
      <c r="I295" s="24"/>
      <c r="J295" s="24"/>
      <c r="K295" s="2"/>
      <c r="L295" s="2"/>
      <c r="M295" s="2"/>
      <c r="N295" s="2"/>
      <c r="O295" s="3"/>
      <c r="P295" s="8"/>
      <c r="Q295" s="1"/>
      <c r="R295" s="4"/>
      <c r="S295" s="4"/>
      <c r="T295" s="4"/>
      <c r="U295" s="4"/>
      <c r="V295" s="9"/>
      <c r="Z295" s="4"/>
      <c r="AI295" s="1"/>
    </row>
    <row r="296" spans="1:35" x14ac:dyDescent="0.25">
      <c r="A296" s="1"/>
      <c r="B296" s="5"/>
      <c r="C296" s="5"/>
      <c r="D296" s="5"/>
      <c r="E296" s="1"/>
      <c r="F296" s="1"/>
      <c r="G296" s="1"/>
      <c r="H296" s="1"/>
      <c r="I296" s="24"/>
      <c r="J296" s="24"/>
      <c r="K296" s="2"/>
      <c r="L296" s="2"/>
      <c r="M296" s="2"/>
      <c r="N296" s="2"/>
      <c r="O296" s="3"/>
      <c r="P296" s="8"/>
      <c r="Q296" s="1"/>
      <c r="R296" s="4"/>
      <c r="S296" s="4"/>
      <c r="T296" s="4"/>
      <c r="U296" s="4"/>
      <c r="V296" s="9"/>
      <c r="Z296" s="4"/>
      <c r="AI296" s="1"/>
    </row>
    <row r="297" spans="1:35" x14ac:dyDescent="0.25">
      <c r="A297" s="1"/>
      <c r="B297" s="5"/>
      <c r="C297" s="5"/>
      <c r="D297" s="5"/>
      <c r="E297" s="1"/>
      <c r="F297" s="1"/>
      <c r="G297" s="1"/>
      <c r="H297" s="1"/>
      <c r="I297" s="24"/>
      <c r="J297" s="24"/>
      <c r="K297" s="2"/>
      <c r="L297" s="2"/>
      <c r="M297" s="2"/>
      <c r="N297" s="2"/>
      <c r="O297" s="3"/>
      <c r="P297" s="8"/>
      <c r="Q297" s="1"/>
      <c r="R297" s="4"/>
      <c r="S297" s="4"/>
      <c r="T297" s="4"/>
      <c r="U297" s="4"/>
      <c r="V297" s="9"/>
      <c r="Z297" s="4"/>
      <c r="AI297" s="1"/>
    </row>
    <row r="298" spans="1:35" x14ac:dyDescent="0.25">
      <c r="A298" s="1"/>
      <c r="B298" s="5"/>
      <c r="C298" s="5"/>
      <c r="D298" s="5"/>
      <c r="E298" s="1"/>
      <c r="F298" s="1"/>
      <c r="G298" s="1"/>
      <c r="H298" s="1"/>
      <c r="I298" s="24"/>
      <c r="J298" s="24"/>
      <c r="K298" s="2"/>
      <c r="L298" s="2"/>
      <c r="M298" s="2"/>
      <c r="N298" s="2"/>
      <c r="O298" s="3"/>
      <c r="P298" s="8"/>
      <c r="Q298" s="1"/>
      <c r="R298" s="4"/>
      <c r="S298" s="4"/>
      <c r="T298" s="4"/>
      <c r="U298" s="4"/>
      <c r="V298" s="9"/>
      <c r="Z298" s="4"/>
      <c r="AI298" s="1"/>
    </row>
    <row r="299" spans="1:35" x14ac:dyDescent="0.25">
      <c r="A299" s="1"/>
      <c r="B299" s="5"/>
      <c r="C299" s="5"/>
      <c r="D299" s="5"/>
      <c r="E299" s="1"/>
      <c r="F299" s="1"/>
      <c r="G299" s="1"/>
      <c r="H299" s="1"/>
      <c r="I299" s="24"/>
      <c r="J299" s="24"/>
      <c r="K299" s="2"/>
      <c r="L299" s="2"/>
      <c r="M299" s="2"/>
      <c r="N299" s="2"/>
      <c r="O299" s="3"/>
      <c r="P299" s="8"/>
      <c r="Q299" s="1"/>
      <c r="R299" s="4"/>
      <c r="S299" s="4"/>
      <c r="T299" s="4"/>
      <c r="U299" s="4"/>
      <c r="V299" s="9"/>
      <c r="Z299" s="4"/>
      <c r="AI299" s="1"/>
    </row>
    <row r="300" spans="1:35" x14ac:dyDescent="0.25">
      <c r="A300" s="1"/>
      <c r="B300" s="5"/>
      <c r="C300" s="5"/>
      <c r="D300" s="5"/>
      <c r="E300" s="1"/>
      <c r="F300" s="1"/>
      <c r="G300" s="1"/>
      <c r="H300" s="1"/>
      <c r="I300" s="24"/>
      <c r="J300" s="24"/>
      <c r="K300" s="2"/>
      <c r="L300" s="2"/>
      <c r="M300" s="2"/>
      <c r="N300" s="2"/>
      <c r="O300" s="3"/>
      <c r="P300" s="8"/>
      <c r="Q300" s="1"/>
      <c r="R300" s="4"/>
      <c r="S300" s="4"/>
      <c r="T300" s="4"/>
      <c r="U300" s="4"/>
      <c r="V300" s="9"/>
      <c r="Z300" s="4"/>
      <c r="AI300" s="1"/>
    </row>
    <row r="301" spans="1:35" x14ac:dyDescent="0.25">
      <c r="A301" s="1"/>
      <c r="B301" s="5"/>
      <c r="C301" s="5"/>
      <c r="D301" s="5"/>
      <c r="E301" s="1"/>
      <c r="F301" s="1"/>
      <c r="G301" s="1"/>
      <c r="H301" s="1"/>
      <c r="I301" s="24"/>
      <c r="J301" s="24"/>
      <c r="K301" s="2"/>
      <c r="L301" s="2"/>
      <c r="M301" s="2"/>
      <c r="N301" s="2"/>
      <c r="O301" s="3"/>
      <c r="P301" s="8"/>
      <c r="Q301" s="1"/>
      <c r="R301" s="4"/>
      <c r="S301" s="4"/>
      <c r="T301" s="4"/>
      <c r="U301" s="4"/>
      <c r="V301" s="9"/>
      <c r="Z301" s="4"/>
      <c r="AI301" s="1"/>
    </row>
    <row r="302" spans="1:35" x14ac:dyDescent="0.25">
      <c r="A302" s="1"/>
      <c r="B302" s="5"/>
      <c r="C302" s="5"/>
      <c r="D302" s="5"/>
      <c r="E302" s="1"/>
      <c r="F302" s="1"/>
      <c r="G302" s="1"/>
      <c r="H302" s="1"/>
      <c r="I302" s="24"/>
      <c r="J302" s="24"/>
      <c r="K302" s="2"/>
      <c r="L302" s="2"/>
      <c r="M302" s="2"/>
      <c r="N302" s="2"/>
      <c r="O302" s="3"/>
      <c r="P302" s="8"/>
      <c r="Q302" s="1"/>
      <c r="R302" s="4"/>
      <c r="S302" s="4"/>
      <c r="T302" s="4"/>
      <c r="U302" s="4"/>
      <c r="V302" s="9"/>
      <c r="Z302" s="4"/>
      <c r="AI302" s="1"/>
    </row>
    <row r="303" spans="1:35" x14ac:dyDescent="0.25">
      <c r="A303" s="1"/>
      <c r="B303" s="5"/>
      <c r="C303" s="5"/>
      <c r="D303" s="5"/>
      <c r="E303" s="1"/>
      <c r="F303" s="1"/>
      <c r="G303" s="1"/>
      <c r="H303" s="1"/>
      <c r="I303" s="24"/>
      <c r="J303" s="24"/>
      <c r="K303" s="2"/>
      <c r="L303" s="2"/>
      <c r="M303" s="2"/>
      <c r="N303" s="2"/>
      <c r="O303" s="3"/>
      <c r="P303" s="8"/>
      <c r="Q303" s="1"/>
      <c r="R303" s="4"/>
      <c r="S303" s="4"/>
      <c r="T303" s="4"/>
      <c r="U303" s="4"/>
      <c r="V303" s="9"/>
      <c r="Z303" s="4"/>
      <c r="AI303" s="1"/>
    </row>
    <row r="304" spans="1:35" x14ac:dyDescent="0.25">
      <c r="A304" s="1"/>
      <c r="B304" s="5"/>
      <c r="C304" s="5"/>
      <c r="D304" s="5"/>
      <c r="E304" s="1"/>
      <c r="F304" s="1"/>
      <c r="G304" s="1"/>
      <c r="H304" s="1"/>
      <c r="I304" s="24"/>
      <c r="J304" s="24"/>
      <c r="K304" s="2"/>
      <c r="L304" s="2"/>
      <c r="M304" s="2"/>
      <c r="N304" s="2"/>
      <c r="O304" s="3"/>
      <c r="P304" s="8"/>
      <c r="Q304" s="1"/>
      <c r="R304" s="4"/>
      <c r="S304" s="4"/>
      <c r="T304" s="4"/>
      <c r="U304" s="4"/>
      <c r="V304" s="9"/>
      <c r="Z304" s="4"/>
      <c r="AI304" s="1"/>
    </row>
    <row r="305" spans="1:35" x14ac:dyDescent="0.25">
      <c r="A305" s="1"/>
      <c r="B305" s="5"/>
      <c r="C305" s="5"/>
      <c r="D305" s="5"/>
      <c r="E305" s="1"/>
      <c r="F305" s="1"/>
      <c r="G305" s="1"/>
      <c r="H305" s="1"/>
      <c r="I305" s="24"/>
      <c r="J305" s="24"/>
      <c r="K305" s="2"/>
      <c r="L305" s="2"/>
      <c r="M305" s="2"/>
      <c r="N305" s="2"/>
      <c r="O305" s="3"/>
      <c r="P305" s="8"/>
      <c r="Q305" s="1"/>
      <c r="R305" s="4"/>
      <c r="S305" s="4"/>
      <c r="T305" s="4"/>
      <c r="U305" s="4"/>
      <c r="V305" s="9"/>
      <c r="Z305" s="4"/>
      <c r="AI305" s="1"/>
    </row>
    <row r="306" spans="1:35" x14ac:dyDescent="0.25">
      <c r="A306" s="1"/>
      <c r="B306" s="5"/>
      <c r="C306" s="5"/>
      <c r="D306" s="5"/>
      <c r="E306" s="1"/>
      <c r="F306" s="1"/>
      <c r="G306" s="1"/>
      <c r="H306" s="1"/>
      <c r="I306" s="24"/>
      <c r="J306" s="24"/>
      <c r="K306" s="2"/>
      <c r="L306" s="2"/>
      <c r="M306" s="2"/>
      <c r="N306" s="2"/>
      <c r="O306" s="3"/>
      <c r="P306" s="8"/>
      <c r="Q306" s="1"/>
      <c r="R306" s="4"/>
      <c r="S306" s="4"/>
      <c r="T306" s="4"/>
      <c r="U306" s="4"/>
      <c r="V306" s="9"/>
      <c r="Z306" s="4"/>
      <c r="AI306" s="1"/>
    </row>
    <row r="307" spans="1:35" x14ac:dyDescent="0.25">
      <c r="A307" s="1"/>
      <c r="B307" s="5"/>
      <c r="C307" s="5"/>
      <c r="D307" s="5"/>
      <c r="E307" s="1"/>
      <c r="F307" s="1"/>
      <c r="G307" s="1"/>
      <c r="H307" s="1"/>
      <c r="I307" s="24"/>
      <c r="J307" s="24"/>
      <c r="K307" s="2"/>
      <c r="L307" s="2"/>
      <c r="M307" s="2"/>
      <c r="N307" s="2"/>
      <c r="O307" s="3"/>
      <c r="P307" s="8"/>
      <c r="Q307" s="1"/>
      <c r="R307" s="4"/>
      <c r="S307" s="4"/>
      <c r="T307" s="4"/>
      <c r="U307" s="4"/>
      <c r="V307" s="9"/>
      <c r="Z307" s="4"/>
      <c r="AI307" s="1"/>
    </row>
    <row r="308" spans="1:35" x14ac:dyDescent="0.25">
      <c r="A308" s="1"/>
      <c r="B308" s="5"/>
      <c r="C308" s="5"/>
      <c r="D308" s="5"/>
      <c r="E308" s="1"/>
      <c r="F308" s="1"/>
      <c r="G308" s="1"/>
      <c r="H308" s="1"/>
      <c r="I308" s="24"/>
      <c r="J308" s="24"/>
      <c r="K308" s="2"/>
      <c r="L308" s="2"/>
      <c r="M308" s="2"/>
      <c r="N308" s="2"/>
      <c r="O308" s="3"/>
      <c r="P308" s="8"/>
      <c r="Q308" s="1"/>
      <c r="R308" s="4"/>
      <c r="S308" s="4"/>
      <c r="T308" s="4"/>
      <c r="U308" s="4"/>
      <c r="V308" s="9"/>
      <c r="Z308" s="4"/>
      <c r="AI308" s="1"/>
    </row>
    <row r="309" spans="1:35" x14ac:dyDescent="0.25">
      <c r="A309" s="1"/>
      <c r="B309" s="5"/>
      <c r="C309" s="5"/>
      <c r="D309" s="5"/>
      <c r="E309" s="1"/>
      <c r="F309" s="1"/>
      <c r="G309" s="1"/>
      <c r="H309" s="1"/>
      <c r="I309" s="24"/>
      <c r="J309" s="24"/>
      <c r="K309" s="2"/>
      <c r="L309" s="2"/>
      <c r="M309" s="2"/>
      <c r="N309" s="2"/>
      <c r="O309" s="3"/>
      <c r="P309" s="8"/>
      <c r="Q309" s="1"/>
      <c r="R309" s="4"/>
      <c r="S309" s="4"/>
      <c r="T309" s="4"/>
      <c r="U309" s="4"/>
      <c r="V309" s="9"/>
      <c r="Z309" s="4"/>
      <c r="AI309" s="1"/>
    </row>
    <row r="310" spans="1:35" x14ac:dyDescent="0.25">
      <c r="A310" s="1"/>
      <c r="B310" s="5"/>
      <c r="C310" s="5"/>
      <c r="D310" s="5"/>
      <c r="E310" s="1"/>
      <c r="F310" s="1"/>
      <c r="G310" s="1"/>
      <c r="H310" s="1"/>
      <c r="I310" s="24"/>
      <c r="J310" s="24"/>
      <c r="K310" s="2"/>
      <c r="L310" s="2"/>
      <c r="M310" s="2"/>
      <c r="N310" s="2"/>
      <c r="O310" s="3"/>
      <c r="P310" s="8"/>
      <c r="Q310" s="1"/>
      <c r="R310" s="4"/>
      <c r="S310" s="4"/>
      <c r="T310" s="4"/>
      <c r="U310" s="4"/>
      <c r="V310" s="9"/>
      <c r="Z310" s="4"/>
      <c r="AI310" s="1"/>
    </row>
    <row r="311" spans="1:35" x14ac:dyDescent="0.25">
      <c r="A311" s="1"/>
      <c r="B311" s="5"/>
      <c r="C311" s="5"/>
      <c r="D311" s="5"/>
      <c r="E311" s="1"/>
      <c r="F311" s="1"/>
      <c r="G311" s="1"/>
      <c r="H311" s="1"/>
      <c r="I311" s="24"/>
      <c r="J311" s="24"/>
      <c r="K311" s="2"/>
      <c r="L311" s="2"/>
      <c r="M311" s="2"/>
      <c r="N311" s="2"/>
      <c r="O311" s="3"/>
      <c r="P311" s="8"/>
      <c r="Q311" s="1"/>
      <c r="R311" s="4"/>
      <c r="S311" s="4"/>
      <c r="T311" s="4"/>
      <c r="U311" s="4"/>
      <c r="V311" s="9"/>
      <c r="Z311" s="4"/>
      <c r="AI311" s="1"/>
    </row>
    <row r="312" spans="1:35" x14ac:dyDescent="0.25">
      <c r="A312" s="1"/>
      <c r="B312" s="5"/>
      <c r="C312" s="5"/>
      <c r="D312" s="5"/>
      <c r="E312" s="1"/>
      <c r="F312" s="1"/>
      <c r="G312" s="1"/>
      <c r="H312" s="1"/>
      <c r="I312" s="24"/>
      <c r="J312" s="24"/>
      <c r="K312" s="2"/>
      <c r="L312" s="2"/>
      <c r="M312" s="2"/>
      <c r="N312" s="2"/>
      <c r="O312" s="3"/>
      <c r="P312" s="8"/>
      <c r="Q312" s="1"/>
      <c r="R312" s="4"/>
      <c r="S312" s="4"/>
      <c r="T312" s="4"/>
      <c r="U312" s="4"/>
      <c r="V312" s="9"/>
      <c r="Z312" s="4"/>
      <c r="AI312" s="1"/>
    </row>
    <row r="313" spans="1:35" x14ac:dyDescent="0.25">
      <c r="A313" s="1"/>
      <c r="B313" s="5"/>
      <c r="C313" s="5"/>
      <c r="D313" s="5"/>
      <c r="E313" s="1"/>
      <c r="F313" s="1"/>
      <c r="G313" s="1"/>
      <c r="H313" s="1"/>
      <c r="I313" s="24"/>
      <c r="J313" s="24"/>
      <c r="K313" s="2"/>
      <c r="L313" s="2"/>
      <c r="M313" s="2"/>
      <c r="N313" s="2"/>
      <c r="O313" s="3"/>
      <c r="P313" s="8"/>
      <c r="Q313" s="1"/>
      <c r="R313" s="4"/>
      <c r="S313" s="4"/>
      <c r="T313" s="4"/>
      <c r="U313" s="4"/>
      <c r="V313" s="9"/>
      <c r="Z313" s="4"/>
      <c r="AI313" s="1"/>
    </row>
    <row r="314" spans="1:35" x14ac:dyDescent="0.25">
      <c r="A314" s="1"/>
      <c r="B314" s="5"/>
      <c r="C314" s="5"/>
      <c r="D314" s="5"/>
      <c r="E314" s="1"/>
      <c r="F314" s="1"/>
      <c r="G314" s="1"/>
      <c r="H314" s="1"/>
      <c r="I314" s="24"/>
      <c r="J314" s="24"/>
      <c r="K314" s="2"/>
      <c r="L314" s="2"/>
      <c r="M314" s="2"/>
      <c r="N314" s="2"/>
      <c r="O314" s="3"/>
      <c r="P314" s="8"/>
      <c r="Q314" s="1"/>
      <c r="R314" s="4"/>
      <c r="S314" s="4"/>
      <c r="T314" s="4"/>
      <c r="U314" s="4"/>
      <c r="V314" s="9"/>
      <c r="Z314" s="4"/>
      <c r="AI314" s="1"/>
    </row>
    <row r="315" spans="1:35" x14ac:dyDescent="0.25">
      <c r="A315" s="1"/>
      <c r="B315" s="5"/>
      <c r="C315" s="5"/>
      <c r="D315" s="5"/>
      <c r="E315" s="1"/>
      <c r="F315" s="1"/>
      <c r="G315" s="1"/>
      <c r="H315" s="1"/>
      <c r="I315" s="24"/>
      <c r="J315" s="24"/>
      <c r="K315" s="2"/>
      <c r="L315" s="2"/>
      <c r="M315" s="2"/>
      <c r="N315" s="2"/>
      <c r="O315" s="3"/>
      <c r="P315" s="8"/>
      <c r="Q315" s="1"/>
      <c r="R315" s="4"/>
      <c r="S315" s="4"/>
      <c r="T315" s="4"/>
      <c r="U315" s="4"/>
      <c r="V315" s="9"/>
      <c r="Z315" s="4"/>
      <c r="AI315" s="1"/>
    </row>
    <row r="316" spans="1:35" x14ac:dyDescent="0.25">
      <c r="A316" s="1"/>
      <c r="B316" s="5"/>
      <c r="C316" s="5"/>
      <c r="D316" s="5"/>
      <c r="E316" s="1"/>
      <c r="F316" s="1"/>
      <c r="G316" s="1"/>
      <c r="H316" s="1"/>
      <c r="I316" s="24"/>
      <c r="J316" s="24"/>
      <c r="K316" s="2"/>
      <c r="L316" s="2"/>
      <c r="M316" s="2"/>
      <c r="N316" s="2"/>
      <c r="O316" s="3"/>
      <c r="P316" s="8"/>
      <c r="Q316" s="1"/>
      <c r="R316" s="4"/>
      <c r="S316" s="4"/>
      <c r="T316" s="4"/>
      <c r="U316" s="4"/>
      <c r="V316" s="9"/>
      <c r="Z316" s="4"/>
      <c r="AI316" s="1"/>
    </row>
    <row r="317" spans="1:35" x14ac:dyDescent="0.25">
      <c r="A317" s="1"/>
      <c r="B317" s="5"/>
      <c r="C317" s="5"/>
      <c r="D317" s="5"/>
      <c r="E317" s="1"/>
      <c r="F317" s="1"/>
      <c r="G317" s="1"/>
      <c r="H317" s="1"/>
      <c r="I317" s="24"/>
      <c r="J317" s="24"/>
      <c r="K317" s="2"/>
      <c r="L317" s="2"/>
      <c r="M317" s="2"/>
      <c r="N317" s="2"/>
      <c r="O317" s="3"/>
      <c r="P317" s="8"/>
      <c r="Q317" s="1"/>
      <c r="R317" s="4"/>
      <c r="S317" s="4"/>
      <c r="T317" s="4"/>
      <c r="U317" s="4"/>
      <c r="V317" s="9"/>
      <c r="Z317" s="4"/>
      <c r="AI317" s="1"/>
    </row>
    <row r="318" spans="1:35" x14ac:dyDescent="0.25">
      <c r="A318" s="1"/>
      <c r="B318" s="5"/>
      <c r="C318" s="5"/>
      <c r="D318" s="5"/>
      <c r="E318" s="1"/>
      <c r="F318" s="1"/>
      <c r="G318" s="1"/>
      <c r="H318" s="1"/>
      <c r="I318" s="24"/>
      <c r="J318" s="24"/>
      <c r="K318" s="2"/>
      <c r="L318" s="2"/>
      <c r="M318" s="2"/>
      <c r="N318" s="2"/>
      <c r="O318" s="3"/>
      <c r="P318" s="8"/>
      <c r="Q318" s="1"/>
      <c r="R318" s="4"/>
      <c r="S318" s="4"/>
      <c r="T318" s="4"/>
      <c r="U318" s="4"/>
      <c r="V318" s="9"/>
      <c r="Z318" s="4"/>
      <c r="AI318" s="1"/>
    </row>
    <row r="319" spans="1:35" x14ac:dyDescent="0.25">
      <c r="A319" s="1"/>
      <c r="B319" s="5"/>
      <c r="C319" s="5"/>
      <c r="D319" s="5"/>
      <c r="E319" s="1"/>
      <c r="F319" s="1"/>
      <c r="G319" s="1"/>
      <c r="H319" s="1"/>
      <c r="I319" s="24"/>
      <c r="J319" s="24"/>
      <c r="K319" s="2"/>
      <c r="L319" s="2"/>
      <c r="M319" s="2"/>
      <c r="N319" s="2"/>
      <c r="O319" s="3"/>
      <c r="P319" s="8"/>
      <c r="Q319" s="1"/>
      <c r="R319" s="4"/>
      <c r="S319" s="4"/>
      <c r="T319" s="4"/>
      <c r="U319" s="4"/>
      <c r="V319" s="9"/>
      <c r="Z319" s="4"/>
      <c r="AI319" s="1"/>
    </row>
    <row r="320" spans="1:35" x14ac:dyDescent="0.25">
      <c r="A320" s="1"/>
      <c r="B320" s="5"/>
      <c r="C320" s="5"/>
      <c r="D320" s="5"/>
      <c r="E320" s="1"/>
      <c r="F320" s="1"/>
      <c r="G320" s="1"/>
      <c r="H320" s="1"/>
      <c r="I320" s="24"/>
      <c r="J320" s="24"/>
      <c r="K320" s="2"/>
      <c r="L320" s="2"/>
      <c r="M320" s="2"/>
      <c r="N320" s="2"/>
      <c r="O320" s="3"/>
      <c r="P320" s="8"/>
      <c r="Q320" s="1"/>
      <c r="R320" s="4"/>
      <c r="S320" s="4"/>
      <c r="T320" s="4"/>
      <c r="U320" s="4"/>
      <c r="V320" s="9"/>
      <c r="Z320" s="4"/>
      <c r="AI320" s="1"/>
    </row>
    <row r="321" spans="1:35" x14ac:dyDescent="0.25">
      <c r="A321" s="1"/>
      <c r="B321" s="5"/>
      <c r="C321" s="5"/>
      <c r="D321" s="5"/>
      <c r="E321" s="1"/>
      <c r="F321" s="1"/>
      <c r="G321" s="1"/>
      <c r="H321" s="1"/>
      <c r="I321" s="24"/>
      <c r="J321" s="24"/>
      <c r="K321" s="2"/>
      <c r="L321" s="2"/>
      <c r="M321" s="2"/>
      <c r="N321" s="2"/>
      <c r="O321" s="3"/>
      <c r="P321" s="8"/>
      <c r="Q321" s="1"/>
      <c r="R321" s="4"/>
      <c r="S321" s="4"/>
      <c r="T321" s="4"/>
      <c r="U321" s="4"/>
      <c r="V321" s="9"/>
      <c r="Z321" s="4"/>
      <c r="AI321" s="1"/>
    </row>
    <row r="322" spans="1:35" x14ac:dyDescent="0.25">
      <c r="A322" s="1"/>
      <c r="B322" s="5"/>
      <c r="C322" s="5"/>
      <c r="D322" s="5"/>
      <c r="E322" s="1"/>
      <c r="F322" s="1"/>
      <c r="G322" s="1"/>
      <c r="H322" s="1"/>
      <c r="I322" s="24"/>
      <c r="J322" s="24"/>
      <c r="K322" s="2"/>
      <c r="L322" s="2"/>
      <c r="M322" s="2"/>
      <c r="N322" s="2"/>
      <c r="O322" s="3"/>
      <c r="P322" s="8"/>
      <c r="Q322" s="1"/>
      <c r="R322" s="4"/>
      <c r="S322" s="4"/>
      <c r="T322" s="4"/>
      <c r="U322" s="4"/>
      <c r="V322" s="9"/>
      <c r="Z322" s="4"/>
      <c r="AI322" s="1"/>
    </row>
    <row r="323" spans="1:35" x14ac:dyDescent="0.25">
      <c r="A323" s="1"/>
      <c r="B323" s="5"/>
      <c r="C323" s="5"/>
      <c r="D323" s="5"/>
      <c r="E323" s="1"/>
      <c r="F323" s="1"/>
      <c r="G323" s="1"/>
      <c r="H323" s="1"/>
      <c r="I323" s="24"/>
      <c r="J323" s="24"/>
      <c r="K323" s="2"/>
      <c r="L323" s="2"/>
      <c r="M323" s="2"/>
      <c r="N323" s="2"/>
      <c r="O323" s="3"/>
      <c r="P323" s="8"/>
      <c r="Q323" s="1"/>
      <c r="R323" s="4"/>
      <c r="S323" s="4"/>
      <c r="T323" s="4"/>
      <c r="U323" s="4"/>
      <c r="V323" s="9"/>
      <c r="Z323" s="4"/>
      <c r="AI323" s="1"/>
    </row>
    <row r="324" spans="1:35" x14ac:dyDescent="0.25">
      <c r="A324" s="1"/>
      <c r="B324" s="5"/>
      <c r="C324" s="5"/>
      <c r="D324" s="5"/>
      <c r="E324" s="1"/>
      <c r="F324" s="1"/>
      <c r="G324" s="1"/>
      <c r="H324" s="1"/>
      <c r="I324" s="24"/>
      <c r="J324" s="24"/>
      <c r="K324" s="2"/>
      <c r="L324" s="2"/>
      <c r="M324" s="2"/>
      <c r="N324" s="2"/>
      <c r="O324" s="3"/>
      <c r="P324" s="8"/>
      <c r="Q324" s="1"/>
      <c r="R324" s="4"/>
      <c r="S324" s="4"/>
      <c r="T324" s="4"/>
      <c r="U324" s="4"/>
      <c r="V324" s="9"/>
      <c r="Z324" s="4"/>
      <c r="AI324" s="1"/>
    </row>
    <row r="325" spans="1:35" x14ac:dyDescent="0.25">
      <c r="A325" s="1"/>
      <c r="B325" s="5"/>
      <c r="C325" s="5"/>
      <c r="D325" s="5"/>
      <c r="E325" s="1"/>
      <c r="F325" s="1"/>
      <c r="G325" s="1"/>
      <c r="H325" s="1"/>
      <c r="I325" s="24"/>
      <c r="J325" s="24"/>
      <c r="K325" s="2"/>
      <c r="L325" s="2"/>
      <c r="M325" s="2"/>
      <c r="N325" s="2"/>
      <c r="O325" s="3"/>
      <c r="P325" s="8"/>
      <c r="Q325" s="1"/>
      <c r="R325" s="4"/>
      <c r="S325" s="4"/>
      <c r="T325" s="4"/>
      <c r="U325" s="4"/>
      <c r="V325" s="9"/>
      <c r="Z325" s="4"/>
      <c r="AI325" s="1"/>
    </row>
    <row r="326" spans="1:35" x14ac:dyDescent="0.25">
      <c r="A326" s="1"/>
      <c r="B326" s="5"/>
      <c r="C326" s="5"/>
      <c r="D326" s="5"/>
      <c r="E326" s="1"/>
      <c r="F326" s="1"/>
      <c r="G326" s="1"/>
      <c r="H326" s="1"/>
      <c r="I326" s="24"/>
      <c r="J326" s="24"/>
      <c r="K326" s="2"/>
      <c r="L326" s="2"/>
      <c r="M326" s="2"/>
      <c r="N326" s="2"/>
      <c r="O326" s="3"/>
      <c r="P326" s="8"/>
      <c r="Q326" s="1"/>
      <c r="R326" s="4"/>
      <c r="S326" s="4"/>
      <c r="T326" s="4"/>
      <c r="U326" s="4"/>
      <c r="V326" s="9"/>
      <c r="Z326" s="4"/>
      <c r="AI326" s="1"/>
    </row>
    <row r="327" spans="1:35" x14ac:dyDescent="0.25">
      <c r="A327" s="1"/>
      <c r="B327" s="5"/>
      <c r="C327" s="5"/>
      <c r="D327" s="5"/>
      <c r="E327" s="1"/>
      <c r="F327" s="1"/>
      <c r="G327" s="1"/>
      <c r="H327" s="1"/>
      <c r="I327" s="24"/>
      <c r="J327" s="24"/>
      <c r="K327" s="2"/>
      <c r="L327" s="2"/>
      <c r="M327" s="2"/>
      <c r="N327" s="2"/>
      <c r="O327" s="3"/>
      <c r="P327" s="8"/>
      <c r="Q327" s="1"/>
      <c r="R327" s="4"/>
      <c r="S327" s="4"/>
      <c r="T327" s="4"/>
      <c r="U327" s="4"/>
      <c r="V327" s="9"/>
      <c r="Z327" s="4"/>
      <c r="AI327" s="1"/>
    </row>
    <row r="328" spans="1:35" x14ac:dyDescent="0.25">
      <c r="A328" s="1"/>
      <c r="B328" s="5"/>
      <c r="C328" s="5"/>
      <c r="D328" s="5"/>
      <c r="E328" s="1"/>
      <c r="F328" s="1"/>
      <c r="G328" s="1"/>
      <c r="H328" s="1"/>
      <c r="I328" s="24"/>
      <c r="J328" s="24"/>
      <c r="K328" s="2"/>
      <c r="L328" s="2"/>
      <c r="M328" s="2"/>
      <c r="N328" s="2"/>
      <c r="O328" s="3"/>
      <c r="P328" s="8"/>
      <c r="Q328" s="1"/>
      <c r="R328" s="4"/>
      <c r="S328" s="4"/>
      <c r="T328" s="4"/>
      <c r="U328" s="4"/>
      <c r="V328" s="9"/>
      <c r="Z328" s="4"/>
      <c r="AI328" s="1"/>
    </row>
    <row r="329" spans="1:35" x14ac:dyDescent="0.25">
      <c r="A329" s="1"/>
      <c r="B329" s="5"/>
      <c r="C329" s="5"/>
      <c r="D329" s="5"/>
      <c r="E329" s="1"/>
      <c r="F329" s="1"/>
      <c r="G329" s="1"/>
      <c r="H329" s="1"/>
      <c r="I329" s="24"/>
      <c r="J329" s="24"/>
      <c r="K329" s="2"/>
      <c r="L329" s="2"/>
      <c r="M329" s="2"/>
      <c r="N329" s="2"/>
      <c r="O329" s="3"/>
      <c r="P329" s="8"/>
      <c r="Q329" s="1"/>
      <c r="R329" s="4"/>
      <c r="S329" s="4"/>
      <c r="T329" s="4"/>
      <c r="U329" s="4"/>
      <c r="V329" s="9"/>
      <c r="Z329" s="4"/>
      <c r="AI329" s="1"/>
    </row>
    <row r="330" spans="1:35" x14ac:dyDescent="0.25">
      <c r="A330" s="1"/>
      <c r="B330" s="5"/>
      <c r="C330" s="5"/>
      <c r="D330" s="5"/>
      <c r="E330" s="1"/>
      <c r="F330" s="1"/>
      <c r="G330" s="1"/>
      <c r="H330" s="1"/>
      <c r="I330" s="24"/>
      <c r="J330" s="24"/>
      <c r="K330" s="2"/>
      <c r="L330" s="2"/>
      <c r="M330" s="2"/>
      <c r="N330" s="2"/>
      <c r="O330" s="3"/>
      <c r="P330" s="8"/>
      <c r="Q330" s="1"/>
      <c r="R330" s="4"/>
      <c r="S330" s="4"/>
      <c r="T330" s="4"/>
      <c r="U330" s="4"/>
      <c r="V330" s="9"/>
      <c r="Z330" s="4"/>
      <c r="AI330" s="1"/>
    </row>
    <row r="331" spans="1:35" x14ac:dyDescent="0.25">
      <c r="A331" s="1"/>
      <c r="B331" s="5"/>
      <c r="C331" s="5"/>
      <c r="D331" s="5"/>
      <c r="E331" s="1"/>
      <c r="F331" s="1"/>
      <c r="G331" s="1"/>
      <c r="H331" s="1"/>
      <c r="I331" s="24"/>
      <c r="J331" s="24"/>
      <c r="K331" s="2"/>
      <c r="L331" s="2"/>
      <c r="M331" s="2"/>
      <c r="N331" s="2"/>
      <c r="O331" s="3"/>
      <c r="P331" s="8"/>
      <c r="Q331" s="1"/>
      <c r="R331" s="4"/>
      <c r="S331" s="4"/>
      <c r="T331" s="4"/>
      <c r="U331" s="4"/>
      <c r="V331" s="9"/>
      <c r="Z331" s="4"/>
      <c r="AI331" s="1"/>
    </row>
    <row r="332" spans="1:35" x14ac:dyDescent="0.25">
      <c r="A332" s="1"/>
      <c r="B332" s="5"/>
      <c r="C332" s="5"/>
      <c r="D332" s="5"/>
      <c r="E332" s="1"/>
      <c r="F332" s="1"/>
      <c r="G332" s="1"/>
      <c r="H332" s="1"/>
      <c r="I332" s="24"/>
      <c r="J332" s="24"/>
      <c r="K332" s="2"/>
      <c r="L332" s="2"/>
      <c r="M332" s="2"/>
      <c r="N332" s="2"/>
      <c r="O332" s="3"/>
      <c r="P332" s="8"/>
      <c r="Q332" s="1"/>
      <c r="R332" s="4"/>
      <c r="S332" s="4"/>
      <c r="T332" s="4"/>
      <c r="U332" s="4"/>
      <c r="V332" s="9"/>
      <c r="Z332" s="4"/>
      <c r="AI332" s="1"/>
    </row>
    <row r="333" spans="1:35" x14ac:dyDescent="0.25">
      <c r="A333" s="1"/>
      <c r="B333" s="5"/>
      <c r="C333" s="5"/>
      <c r="D333" s="5"/>
      <c r="E333" s="1"/>
      <c r="F333" s="1"/>
      <c r="G333" s="1"/>
      <c r="H333" s="1"/>
      <c r="I333" s="24"/>
      <c r="J333" s="24"/>
      <c r="K333" s="2"/>
      <c r="L333" s="2"/>
      <c r="M333" s="2"/>
      <c r="N333" s="2"/>
      <c r="O333" s="3"/>
      <c r="P333" s="8"/>
      <c r="Q333" s="1"/>
      <c r="R333" s="4"/>
      <c r="S333" s="4"/>
      <c r="T333" s="4"/>
      <c r="U333" s="4"/>
      <c r="V333" s="9"/>
      <c r="Z333" s="4"/>
      <c r="AI333" s="1"/>
    </row>
    <row r="334" spans="1:35" x14ac:dyDescent="0.25">
      <c r="A334" s="1"/>
      <c r="B334" s="5"/>
      <c r="C334" s="5"/>
      <c r="D334" s="5"/>
      <c r="E334" s="1"/>
      <c r="F334" s="1"/>
      <c r="G334" s="1"/>
      <c r="H334" s="1"/>
      <c r="I334" s="24"/>
      <c r="J334" s="24"/>
      <c r="K334" s="2"/>
      <c r="L334" s="2"/>
      <c r="M334" s="2"/>
      <c r="N334" s="2"/>
      <c r="O334" s="3"/>
      <c r="P334" s="8"/>
      <c r="Q334" s="1"/>
      <c r="R334" s="4"/>
      <c r="S334" s="4"/>
      <c r="T334" s="4"/>
      <c r="U334" s="4"/>
      <c r="V334" s="9"/>
      <c r="Z334" s="4"/>
      <c r="AI334" s="1"/>
    </row>
    <row r="335" spans="1:35" x14ac:dyDescent="0.25">
      <c r="A335" s="1"/>
      <c r="B335" s="5"/>
      <c r="C335" s="5"/>
      <c r="D335" s="5"/>
      <c r="E335" s="1"/>
      <c r="F335" s="1"/>
      <c r="G335" s="1"/>
      <c r="H335" s="1"/>
      <c r="I335" s="24"/>
      <c r="J335" s="24"/>
      <c r="K335" s="2"/>
      <c r="L335" s="2"/>
      <c r="M335" s="2"/>
      <c r="N335" s="2"/>
      <c r="O335" s="3"/>
      <c r="P335" s="8"/>
      <c r="Q335" s="1"/>
      <c r="R335" s="4"/>
      <c r="S335" s="4"/>
      <c r="T335" s="4"/>
      <c r="U335" s="4"/>
      <c r="V335" s="9"/>
      <c r="Z335" s="4"/>
      <c r="AI335" s="1"/>
    </row>
    <row r="336" spans="1:35" x14ac:dyDescent="0.25">
      <c r="A336" s="1"/>
      <c r="B336" s="5"/>
      <c r="C336" s="5"/>
      <c r="D336" s="5"/>
      <c r="E336" s="1"/>
      <c r="F336" s="1"/>
      <c r="G336" s="1"/>
      <c r="H336" s="1"/>
      <c r="I336" s="24"/>
      <c r="J336" s="24"/>
      <c r="K336" s="2"/>
      <c r="L336" s="2"/>
      <c r="M336" s="2"/>
      <c r="N336" s="2"/>
      <c r="O336" s="3"/>
      <c r="P336" s="8"/>
      <c r="Q336" s="1"/>
      <c r="R336" s="4"/>
      <c r="S336" s="4"/>
      <c r="T336" s="4"/>
      <c r="U336" s="4"/>
      <c r="V336" s="9"/>
      <c r="Z336" s="4"/>
      <c r="AI336" s="1"/>
    </row>
    <row r="337" spans="1:35" x14ac:dyDescent="0.25">
      <c r="A337" s="1"/>
      <c r="B337" s="5"/>
      <c r="C337" s="5"/>
      <c r="D337" s="5"/>
      <c r="E337" s="1"/>
      <c r="F337" s="1"/>
      <c r="G337" s="1"/>
      <c r="H337" s="1"/>
      <c r="I337" s="24"/>
      <c r="J337" s="24"/>
      <c r="K337" s="2"/>
      <c r="L337" s="2"/>
      <c r="M337" s="2"/>
      <c r="N337" s="2"/>
      <c r="O337" s="3"/>
      <c r="P337" s="8"/>
      <c r="Q337" s="1"/>
      <c r="R337" s="4"/>
      <c r="S337" s="4"/>
      <c r="T337" s="4"/>
      <c r="U337" s="4"/>
      <c r="V337" s="9"/>
      <c r="Z337" s="4"/>
      <c r="AI337" s="1"/>
    </row>
    <row r="338" spans="1:35" x14ac:dyDescent="0.25">
      <c r="A338" s="1"/>
      <c r="B338" s="5"/>
      <c r="C338" s="5"/>
      <c r="D338" s="5"/>
      <c r="E338" s="1"/>
      <c r="F338" s="1"/>
      <c r="G338" s="1"/>
      <c r="H338" s="1"/>
      <c r="I338" s="24"/>
      <c r="J338" s="24"/>
      <c r="K338" s="2"/>
      <c r="L338" s="2"/>
      <c r="M338" s="2"/>
      <c r="N338" s="2"/>
      <c r="O338" s="3"/>
      <c r="P338" s="8"/>
      <c r="Q338" s="1"/>
      <c r="R338" s="4"/>
      <c r="S338" s="4"/>
      <c r="T338" s="4"/>
      <c r="U338" s="4"/>
      <c r="V338" s="9"/>
      <c r="Z338" s="4"/>
      <c r="AI338" s="1"/>
    </row>
    <row r="339" spans="1:35" x14ac:dyDescent="0.25">
      <c r="A339" s="1"/>
      <c r="B339" s="5"/>
      <c r="C339" s="5"/>
      <c r="D339" s="5"/>
      <c r="E339" s="1"/>
      <c r="F339" s="1"/>
      <c r="G339" s="1"/>
      <c r="H339" s="1"/>
      <c r="I339" s="24"/>
      <c r="J339" s="24"/>
      <c r="K339" s="2"/>
      <c r="L339" s="2"/>
      <c r="M339" s="2"/>
      <c r="N339" s="2"/>
      <c r="O339" s="3"/>
      <c r="P339" s="8"/>
      <c r="Q339" s="1"/>
      <c r="R339" s="4"/>
      <c r="S339" s="4"/>
      <c r="T339" s="4"/>
      <c r="U339" s="4"/>
      <c r="V339" s="9"/>
      <c r="Z339" s="4"/>
      <c r="AI339" s="1"/>
    </row>
    <row r="340" spans="1:35" x14ac:dyDescent="0.25">
      <c r="A340" s="1"/>
      <c r="B340" s="5"/>
      <c r="C340" s="5"/>
      <c r="D340" s="5"/>
      <c r="E340" s="1"/>
      <c r="F340" s="1"/>
      <c r="G340" s="1"/>
      <c r="H340" s="1"/>
      <c r="I340" s="24"/>
      <c r="J340" s="24"/>
      <c r="K340" s="2"/>
      <c r="L340" s="2"/>
      <c r="M340" s="2"/>
      <c r="N340" s="2"/>
      <c r="O340" s="3"/>
      <c r="P340" s="8"/>
      <c r="Q340" s="1"/>
      <c r="R340" s="4"/>
      <c r="S340" s="4"/>
      <c r="T340" s="4"/>
      <c r="U340" s="4"/>
      <c r="V340" s="9"/>
      <c r="Z340" s="4"/>
      <c r="AI340" s="1"/>
    </row>
    <row r="341" spans="1:35" x14ac:dyDescent="0.25">
      <c r="A341" s="1"/>
      <c r="B341" s="5"/>
      <c r="C341" s="5"/>
      <c r="D341" s="5"/>
      <c r="E341" s="1"/>
      <c r="F341" s="1"/>
      <c r="G341" s="1"/>
      <c r="H341" s="1"/>
      <c r="I341" s="24"/>
      <c r="J341" s="24"/>
      <c r="K341" s="2"/>
      <c r="L341" s="2"/>
      <c r="M341" s="2"/>
      <c r="N341" s="2"/>
      <c r="O341" s="3"/>
      <c r="P341" s="8"/>
      <c r="Q341" s="1"/>
      <c r="R341" s="4"/>
      <c r="S341" s="4"/>
      <c r="T341" s="4"/>
      <c r="U341" s="4"/>
      <c r="V341" s="9"/>
      <c r="Z341" s="4"/>
      <c r="AI341" s="1"/>
    </row>
    <row r="342" spans="1:35" x14ac:dyDescent="0.25">
      <c r="A342" s="1"/>
      <c r="B342" s="5"/>
      <c r="C342" s="5"/>
      <c r="D342" s="5"/>
      <c r="E342" s="1"/>
      <c r="F342" s="1"/>
      <c r="G342" s="1"/>
      <c r="H342" s="1"/>
      <c r="I342" s="24"/>
      <c r="J342" s="24"/>
      <c r="K342" s="2"/>
      <c r="L342" s="2"/>
      <c r="M342" s="2"/>
      <c r="N342" s="2"/>
      <c r="O342" s="3"/>
      <c r="P342" s="8"/>
      <c r="Q342" s="1"/>
      <c r="R342" s="4"/>
      <c r="S342" s="4"/>
      <c r="T342" s="4"/>
      <c r="U342" s="4"/>
      <c r="V342" s="9"/>
      <c r="Z342" s="4"/>
      <c r="AI342" s="1"/>
    </row>
    <row r="343" spans="1:35" x14ac:dyDescent="0.25">
      <c r="A343" s="1"/>
      <c r="B343" s="5"/>
      <c r="C343" s="5"/>
      <c r="D343" s="5"/>
      <c r="E343" s="1"/>
      <c r="F343" s="1"/>
      <c r="G343" s="1"/>
      <c r="H343" s="1"/>
      <c r="I343" s="24"/>
      <c r="J343" s="24"/>
      <c r="K343" s="2"/>
      <c r="L343" s="2"/>
      <c r="M343" s="2"/>
      <c r="N343" s="2"/>
      <c r="O343" s="3"/>
      <c r="P343" s="8"/>
      <c r="Q343" s="1"/>
      <c r="R343" s="4"/>
      <c r="S343" s="4"/>
      <c r="T343" s="4"/>
      <c r="U343" s="4"/>
      <c r="V343" s="9"/>
      <c r="Z343" s="4"/>
      <c r="AI343" s="1"/>
    </row>
    <row r="344" spans="1:35" x14ac:dyDescent="0.25">
      <c r="A344" s="1"/>
      <c r="B344" s="5"/>
      <c r="C344" s="5"/>
      <c r="D344" s="5"/>
      <c r="E344" s="1"/>
      <c r="F344" s="1"/>
      <c r="G344" s="1"/>
      <c r="H344" s="1"/>
      <c r="I344" s="24"/>
      <c r="J344" s="24"/>
      <c r="K344" s="2"/>
      <c r="L344" s="2"/>
      <c r="M344" s="2"/>
      <c r="N344" s="2"/>
      <c r="O344" s="3"/>
      <c r="P344" s="8"/>
      <c r="Q344" s="1"/>
      <c r="R344" s="4"/>
      <c r="S344" s="4"/>
      <c r="T344" s="4"/>
      <c r="U344" s="4"/>
      <c r="V344" s="9"/>
      <c r="Z344" s="4"/>
      <c r="AI344" s="1"/>
    </row>
    <row r="345" spans="1:35" x14ac:dyDescent="0.25">
      <c r="A345" s="1"/>
      <c r="B345" s="5"/>
      <c r="C345" s="5"/>
      <c r="D345" s="5"/>
      <c r="E345" s="1"/>
      <c r="F345" s="1"/>
      <c r="G345" s="1"/>
      <c r="H345" s="1"/>
      <c r="I345" s="24"/>
      <c r="J345" s="24"/>
      <c r="K345" s="2"/>
      <c r="L345" s="2"/>
      <c r="M345" s="2"/>
      <c r="N345" s="2"/>
      <c r="O345" s="3"/>
      <c r="P345" s="8"/>
      <c r="Q345" s="1"/>
      <c r="R345" s="4"/>
      <c r="S345" s="4"/>
      <c r="T345" s="4"/>
      <c r="U345" s="4"/>
      <c r="V345" s="9"/>
      <c r="Z345" s="4"/>
      <c r="AI345" s="1"/>
    </row>
    <row r="346" spans="1:35" x14ac:dyDescent="0.25">
      <c r="A346" s="1"/>
      <c r="B346" s="5"/>
      <c r="C346" s="5"/>
      <c r="D346" s="5"/>
      <c r="E346" s="1"/>
      <c r="F346" s="1"/>
      <c r="G346" s="1"/>
      <c r="H346" s="1"/>
      <c r="I346" s="24"/>
      <c r="J346" s="24"/>
      <c r="K346" s="2"/>
      <c r="L346" s="2"/>
      <c r="M346" s="2"/>
      <c r="N346" s="2"/>
      <c r="O346" s="3"/>
      <c r="P346" s="8"/>
      <c r="Q346" s="1"/>
      <c r="R346" s="4"/>
      <c r="S346" s="4"/>
      <c r="T346" s="4"/>
      <c r="U346" s="4"/>
      <c r="V346" s="9"/>
      <c r="Z346" s="4"/>
      <c r="AI346" s="1"/>
    </row>
    <row r="347" spans="1:35" x14ac:dyDescent="0.25">
      <c r="A347" s="1"/>
      <c r="B347" s="5"/>
      <c r="C347" s="5"/>
      <c r="D347" s="5"/>
      <c r="E347" s="1"/>
      <c r="F347" s="1"/>
      <c r="G347" s="1"/>
      <c r="H347" s="1"/>
      <c r="I347" s="24"/>
      <c r="J347" s="24"/>
      <c r="K347" s="2"/>
      <c r="L347" s="2"/>
      <c r="M347" s="2"/>
      <c r="N347" s="2"/>
      <c r="O347" s="3"/>
      <c r="P347" s="8"/>
      <c r="Q347" s="1"/>
      <c r="R347" s="4"/>
      <c r="S347" s="4"/>
      <c r="T347" s="4"/>
      <c r="U347" s="4"/>
      <c r="V347" s="9"/>
      <c r="Z347" s="4"/>
      <c r="AI347" s="1"/>
    </row>
    <row r="348" spans="1:35" x14ac:dyDescent="0.25">
      <c r="A348" s="1"/>
      <c r="B348" s="5"/>
      <c r="C348" s="5"/>
      <c r="D348" s="5"/>
      <c r="E348" s="1"/>
      <c r="F348" s="1"/>
      <c r="G348" s="1"/>
      <c r="H348" s="1"/>
      <c r="I348" s="24"/>
      <c r="J348" s="24"/>
      <c r="K348" s="2"/>
      <c r="L348" s="2"/>
      <c r="M348" s="2"/>
      <c r="N348" s="2"/>
      <c r="O348" s="3"/>
      <c r="P348" s="8"/>
      <c r="Q348" s="1"/>
      <c r="R348" s="4"/>
      <c r="S348" s="4"/>
      <c r="T348" s="4"/>
      <c r="U348" s="4"/>
      <c r="V348" s="9"/>
      <c r="Z348" s="4"/>
      <c r="AI348" s="1"/>
    </row>
    <row r="349" spans="1:35" x14ac:dyDescent="0.25">
      <c r="A349" s="1"/>
      <c r="B349" s="5"/>
      <c r="C349" s="5"/>
      <c r="D349" s="5"/>
      <c r="E349" s="1"/>
      <c r="F349" s="1"/>
      <c r="G349" s="1"/>
      <c r="H349" s="1"/>
      <c r="I349" s="24"/>
      <c r="J349" s="24"/>
      <c r="K349" s="2"/>
      <c r="L349" s="2"/>
      <c r="M349" s="2"/>
      <c r="N349" s="2"/>
      <c r="O349" s="3"/>
      <c r="P349" s="8"/>
      <c r="Q349" s="1"/>
      <c r="R349" s="4"/>
      <c r="S349" s="4"/>
      <c r="T349" s="4"/>
      <c r="U349" s="4"/>
      <c r="V349" s="9"/>
      <c r="Z349" s="4"/>
      <c r="AI349" s="1"/>
    </row>
    <row r="350" spans="1:35" x14ac:dyDescent="0.25">
      <c r="A350" s="1"/>
      <c r="B350" s="5"/>
      <c r="C350" s="5"/>
      <c r="D350" s="5"/>
      <c r="E350" s="1"/>
      <c r="F350" s="1"/>
      <c r="G350" s="1"/>
      <c r="H350" s="1"/>
      <c r="I350" s="24"/>
      <c r="J350" s="24"/>
      <c r="K350" s="2"/>
      <c r="L350" s="2"/>
      <c r="M350" s="2"/>
      <c r="N350" s="2"/>
      <c r="O350" s="3"/>
      <c r="P350" s="8"/>
      <c r="Q350" s="1"/>
      <c r="R350" s="4"/>
      <c r="S350" s="4"/>
      <c r="T350" s="4"/>
      <c r="U350" s="4"/>
      <c r="V350" s="9"/>
      <c r="Z350" s="4"/>
      <c r="AI350" s="1"/>
    </row>
    <row r="351" spans="1:35" x14ac:dyDescent="0.25">
      <c r="A351" s="1"/>
      <c r="B351" s="5"/>
      <c r="C351" s="5"/>
      <c r="D351" s="5"/>
      <c r="E351" s="1"/>
      <c r="F351" s="1"/>
      <c r="G351" s="1"/>
      <c r="H351" s="1"/>
      <c r="I351" s="24"/>
      <c r="J351" s="24"/>
      <c r="K351" s="2"/>
      <c r="L351" s="2"/>
      <c r="M351" s="2"/>
      <c r="N351" s="2"/>
      <c r="O351" s="3"/>
      <c r="P351" s="8"/>
      <c r="Q351" s="1"/>
      <c r="R351" s="4"/>
      <c r="S351" s="4"/>
      <c r="T351" s="4"/>
      <c r="U351" s="4"/>
      <c r="V351" s="9"/>
      <c r="Z351" s="4"/>
      <c r="AI351" s="1"/>
    </row>
    <row r="352" spans="1:35" x14ac:dyDescent="0.25">
      <c r="A352" s="1"/>
      <c r="B352" s="5"/>
      <c r="C352" s="5"/>
      <c r="D352" s="5"/>
      <c r="E352" s="1"/>
      <c r="F352" s="1"/>
      <c r="G352" s="1"/>
      <c r="H352" s="1"/>
      <c r="I352" s="24"/>
      <c r="J352" s="24"/>
      <c r="K352" s="2"/>
      <c r="L352" s="2"/>
      <c r="M352" s="2"/>
      <c r="N352" s="2"/>
      <c r="O352" s="3"/>
      <c r="P352" s="8"/>
      <c r="Q352" s="1"/>
      <c r="R352" s="4"/>
      <c r="S352" s="4"/>
      <c r="T352" s="4"/>
      <c r="U352" s="4"/>
      <c r="V352" s="9"/>
      <c r="Z352" s="4"/>
      <c r="AI352" s="1"/>
    </row>
    <row r="353" spans="1:35" x14ac:dyDescent="0.25">
      <c r="A353" s="1"/>
      <c r="B353" s="5"/>
      <c r="C353" s="5"/>
      <c r="D353" s="5"/>
      <c r="E353" s="1"/>
      <c r="F353" s="1"/>
      <c r="G353" s="1"/>
      <c r="H353" s="1"/>
      <c r="I353" s="24"/>
      <c r="J353" s="24"/>
      <c r="K353" s="2"/>
      <c r="L353" s="2"/>
      <c r="M353" s="2"/>
      <c r="N353" s="2"/>
      <c r="O353" s="3"/>
      <c r="P353" s="8"/>
      <c r="Q353" s="1"/>
      <c r="R353" s="4"/>
      <c r="S353" s="4"/>
      <c r="T353" s="4"/>
      <c r="U353" s="4"/>
      <c r="V353" s="9"/>
      <c r="Z353" s="4"/>
      <c r="AI353" s="1"/>
    </row>
    <row r="354" spans="1:35" x14ac:dyDescent="0.25">
      <c r="A354" s="1"/>
      <c r="B354" s="5"/>
      <c r="C354" s="5"/>
      <c r="D354" s="5"/>
      <c r="E354" s="1"/>
      <c r="F354" s="1"/>
      <c r="G354" s="1"/>
      <c r="H354" s="1"/>
      <c r="I354" s="24"/>
      <c r="J354" s="24"/>
      <c r="K354" s="2"/>
      <c r="L354" s="2"/>
      <c r="M354" s="2"/>
      <c r="N354" s="2"/>
      <c r="O354" s="3"/>
      <c r="P354" s="8"/>
      <c r="Q354" s="1"/>
      <c r="R354" s="4"/>
      <c r="S354" s="4"/>
      <c r="T354" s="4"/>
      <c r="U354" s="4"/>
      <c r="V354" s="9"/>
      <c r="Z354" s="4"/>
      <c r="AI354" s="1"/>
    </row>
    <row r="355" spans="1:35" x14ac:dyDescent="0.25">
      <c r="A355" s="1"/>
      <c r="B355" s="5"/>
      <c r="C355" s="5"/>
      <c r="D355" s="5"/>
      <c r="E355" s="1"/>
      <c r="F355" s="1"/>
      <c r="G355" s="1"/>
      <c r="H355" s="1"/>
      <c r="I355" s="24"/>
      <c r="J355" s="24"/>
      <c r="K355" s="2"/>
      <c r="L355" s="2"/>
      <c r="M355" s="2"/>
      <c r="N355" s="2"/>
      <c r="O355" s="3"/>
      <c r="P355" s="8"/>
      <c r="Q355" s="1"/>
      <c r="R355" s="4"/>
      <c r="S355" s="4"/>
      <c r="T355" s="4"/>
      <c r="U355" s="4"/>
      <c r="V355" s="9"/>
      <c r="Z355" s="4"/>
      <c r="AI355" s="1"/>
    </row>
    <row r="356" spans="1:35" x14ac:dyDescent="0.25">
      <c r="A356" s="1"/>
      <c r="B356" s="5"/>
      <c r="C356" s="5"/>
      <c r="D356" s="5"/>
      <c r="E356" s="1"/>
      <c r="F356" s="1"/>
      <c r="G356" s="1"/>
      <c r="H356" s="1"/>
      <c r="I356" s="24"/>
      <c r="J356" s="24"/>
      <c r="K356" s="2"/>
      <c r="L356" s="2"/>
      <c r="M356" s="2"/>
      <c r="N356" s="2"/>
      <c r="O356" s="3"/>
      <c r="P356" s="8"/>
      <c r="Q356" s="1"/>
      <c r="R356" s="4"/>
      <c r="S356" s="4"/>
      <c r="T356" s="4"/>
      <c r="U356" s="4"/>
      <c r="V356" s="9"/>
      <c r="Z356" s="4"/>
      <c r="AI356" s="1"/>
    </row>
    <row r="357" spans="1:35" x14ac:dyDescent="0.25">
      <c r="A357" s="1"/>
      <c r="B357" s="5"/>
      <c r="C357" s="5"/>
      <c r="D357" s="5"/>
      <c r="E357" s="1"/>
      <c r="F357" s="1"/>
      <c r="G357" s="1"/>
      <c r="H357" s="1"/>
      <c r="I357" s="24"/>
      <c r="J357" s="24"/>
      <c r="K357" s="2"/>
      <c r="L357" s="2"/>
      <c r="M357" s="2"/>
      <c r="N357" s="2"/>
      <c r="O357" s="3"/>
      <c r="P357" s="8"/>
      <c r="Q357" s="1"/>
      <c r="R357" s="4"/>
      <c r="S357" s="4"/>
      <c r="T357" s="4"/>
      <c r="U357" s="4"/>
      <c r="V357" s="9"/>
      <c r="Z357" s="4"/>
      <c r="AI357" s="1"/>
    </row>
    <row r="358" spans="1:35" x14ac:dyDescent="0.25">
      <c r="A358" s="1"/>
      <c r="B358" s="5"/>
      <c r="C358" s="5"/>
      <c r="D358" s="5"/>
      <c r="E358" s="1"/>
      <c r="F358" s="1"/>
      <c r="G358" s="1"/>
      <c r="H358" s="1"/>
      <c r="I358" s="24"/>
      <c r="J358" s="24"/>
      <c r="K358" s="2"/>
      <c r="L358" s="2"/>
      <c r="M358" s="2"/>
      <c r="N358" s="2"/>
      <c r="O358" s="3"/>
      <c r="P358" s="8"/>
      <c r="Q358" s="1"/>
      <c r="R358" s="4"/>
      <c r="S358" s="4"/>
      <c r="T358" s="4"/>
      <c r="U358" s="4"/>
      <c r="V358" s="9"/>
      <c r="Z358" s="4"/>
      <c r="AI358" s="1"/>
    </row>
    <row r="359" spans="1:35" x14ac:dyDescent="0.25">
      <c r="A359" s="1"/>
      <c r="B359" s="5"/>
      <c r="C359" s="5"/>
      <c r="D359" s="5"/>
      <c r="E359" s="1"/>
      <c r="F359" s="1"/>
      <c r="G359" s="1"/>
      <c r="H359" s="1"/>
      <c r="I359" s="24"/>
      <c r="J359" s="24"/>
      <c r="K359" s="2"/>
      <c r="L359" s="2"/>
      <c r="M359" s="2"/>
      <c r="N359" s="2"/>
      <c r="O359" s="3"/>
      <c r="P359" s="8"/>
      <c r="Q359" s="1"/>
      <c r="R359" s="4"/>
      <c r="S359" s="4"/>
      <c r="T359" s="4"/>
      <c r="U359" s="4"/>
      <c r="V359" s="9"/>
      <c r="Z359" s="4"/>
      <c r="AI359" s="1"/>
    </row>
    <row r="360" spans="1:35" x14ac:dyDescent="0.25">
      <c r="A360" s="1"/>
      <c r="B360" s="5"/>
      <c r="C360" s="5"/>
      <c r="D360" s="5"/>
      <c r="E360" s="1"/>
      <c r="F360" s="1"/>
      <c r="G360" s="1"/>
      <c r="H360" s="1"/>
      <c r="I360" s="24"/>
      <c r="J360" s="24"/>
      <c r="K360" s="2"/>
      <c r="L360" s="2"/>
      <c r="M360" s="2"/>
      <c r="N360" s="2"/>
      <c r="O360" s="3"/>
      <c r="P360" s="8"/>
      <c r="Q360" s="1"/>
      <c r="R360" s="4"/>
      <c r="S360" s="4"/>
      <c r="T360" s="4"/>
      <c r="U360" s="4"/>
      <c r="V360" s="9"/>
      <c r="Z360" s="4"/>
      <c r="AI360" s="1"/>
    </row>
    <row r="361" spans="1:35" x14ac:dyDescent="0.25">
      <c r="A361" s="1"/>
      <c r="B361" s="5"/>
      <c r="C361" s="5"/>
      <c r="D361" s="5"/>
      <c r="E361" s="1"/>
      <c r="F361" s="1"/>
      <c r="G361" s="1"/>
      <c r="H361" s="1"/>
      <c r="I361" s="24"/>
      <c r="J361" s="24"/>
      <c r="K361" s="2"/>
      <c r="L361" s="2"/>
      <c r="M361" s="2"/>
      <c r="N361" s="2"/>
      <c r="O361" s="3"/>
      <c r="P361" s="8"/>
      <c r="Q361" s="1"/>
      <c r="R361" s="4"/>
      <c r="S361" s="4"/>
      <c r="T361" s="4"/>
      <c r="U361" s="4"/>
      <c r="V361" s="9"/>
      <c r="Z361" s="4"/>
      <c r="AI361" s="1"/>
    </row>
    <row r="362" spans="1:35" x14ac:dyDescent="0.25">
      <c r="A362" s="1"/>
      <c r="B362" s="5"/>
      <c r="C362" s="5"/>
      <c r="D362" s="5"/>
      <c r="E362" s="1"/>
      <c r="F362" s="1"/>
      <c r="G362" s="1"/>
      <c r="H362" s="1"/>
      <c r="I362" s="24"/>
      <c r="J362" s="24"/>
      <c r="K362" s="2"/>
      <c r="L362" s="2"/>
      <c r="M362" s="2"/>
      <c r="N362" s="2"/>
      <c r="O362" s="3"/>
      <c r="P362" s="8"/>
      <c r="Q362" s="1"/>
      <c r="R362" s="4"/>
      <c r="S362" s="4"/>
      <c r="T362" s="4"/>
      <c r="U362" s="4"/>
      <c r="V362" s="9"/>
      <c r="Z362" s="4"/>
      <c r="AI362" s="1"/>
    </row>
    <row r="363" spans="1:35" x14ac:dyDescent="0.25">
      <c r="A363" s="1"/>
      <c r="B363" s="5"/>
      <c r="C363" s="5"/>
      <c r="D363" s="5"/>
      <c r="E363" s="1"/>
      <c r="F363" s="1"/>
      <c r="G363" s="1"/>
      <c r="H363" s="1"/>
      <c r="I363" s="24"/>
      <c r="J363" s="24"/>
      <c r="K363" s="2"/>
      <c r="L363" s="2"/>
      <c r="M363" s="2"/>
      <c r="N363" s="2"/>
      <c r="O363" s="3"/>
      <c r="P363" s="8"/>
      <c r="Q363" s="1"/>
      <c r="R363" s="4"/>
      <c r="S363" s="4"/>
      <c r="T363" s="4"/>
      <c r="U363" s="4"/>
      <c r="V363" s="9"/>
      <c r="Z363" s="4"/>
      <c r="AI363" s="1"/>
    </row>
    <row r="364" spans="1:35" x14ac:dyDescent="0.25">
      <c r="A364" s="1"/>
      <c r="B364" s="5"/>
      <c r="C364" s="5"/>
      <c r="D364" s="5"/>
      <c r="E364" s="1"/>
      <c r="F364" s="1"/>
      <c r="G364" s="1"/>
      <c r="H364" s="1"/>
      <c r="I364" s="24"/>
      <c r="J364" s="24"/>
      <c r="K364" s="2"/>
      <c r="L364" s="2"/>
      <c r="M364" s="2"/>
      <c r="N364" s="2"/>
      <c r="O364" s="3"/>
      <c r="P364" s="8"/>
      <c r="Q364" s="1"/>
      <c r="R364" s="4"/>
      <c r="S364" s="4"/>
      <c r="T364" s="4"/>
      <c r="U364" s="4"/>
      <c r="V364" s="9"/>
      <c r="Z364" s="4"/>
      <c r="AI364" s="1"/>
    </row>
    <row r="365" spans="1:35" x14ac:dyDescent="0.25">
      <c r="A365" s="1"/>
      <c r="B365" s="5"/>
      <c r="C365" s="5"/>
      <c r="D365" s="5"/>
      <c r="E365" s="1"/>
      <c r="F365" s="1"/>
      <c r="G365" s="1"/>
      <c r="H365" s="1"/>
      <c r="I365" s="24"/>
      <c r="J365" s="24"/>
      <c r="K365" s="2"/>
      <c r="L365" s="2"/>
      <c r="M365" s="2"/>
      <c r="N365" s="2"/>
      <c r="O365" s="3"/>
      <c r="P365" s="8"/>
      <c r="Q365" s="1"/>
      <c r="R365" s="4"/>
      <c r="S365" s="4"/>
      <c r="T365" s="4"/>
      <c r="U365" s="4"/>
      <c r="V365" s="9"/>
      <c r="Z365" s="4"/>
      <c r="AI365" s="1"/>
    </row>
    <row r="366" spans="1:35" x14ac:dyDescent="0.25">
      <c r="A366" s="1"/>
      <c r="B366" s="5"/>
      <c r="C366" s="5"/>
      <c r="D366" s="5"/>
      <c r="E366" s="1"/>
      <c r="F366" s="1"/>
      <c r="G366" s="1"/>
      <c r="H366" s="1"/>
      <c r="I366" s="24"/>
      <c r="J366" s="24"/>
      <c r="K366" s="2"/>
      <c r="L366" s="2"/>
      <c r="M366" s="2"/>
      <c r="N366" s="2"/>
      <c r="O366" s="3"/>
      <c r="P366" s="8"/>
      <c r="Q366" s="1"/>
      <c r="R366" s="4"/>
      <c r="S366" s="4"/>
      <c r="T366" s="4"/>
      <c r="U366" s="4"/>
      <c r="V366" s="9"/>
      <c r="Z366" s="4"/>
      <c r="AI366" s="1"/>
    </row>
    <row r="367" spans="1:35" x14ac:dyDescent="0.25">
      <c r="A367" s="1"/>
      <c r="B367" s="5"/>
      <c r="C367" s="5"/>
      <c r="D367" s="5"/>
      <c r="E367" s="1"/>
      <c r="F367" s="1"/>
      <c r="G367" s="1"/>
      <c r="H367" s="1"/>
      <c r="I367" s="24"/>
      <c r="J367" s="24"/>
      <c r="K367" s="2"/>
      <c r="L367" s="2"/>
      <c r="M367" s="2"/>
      <c r="N367" s="2"/>
      <c r="O367" s="3"/>
      <c r="P367" s="8"/>
      <c r="Q367" s="1"/>
      <c r="R367" s="4"/>
      <c r="S367" s="4"/>
      <c r="T367" s="4"/>
      <c r="U367" s="4"/>
      <c r="V367" s="9"/>
      <c r="Z367" s="4"/>
      <c r="AI367" s="1"/>
    </row>
    <row r="368" spans="1:35" x14ac:dyDescent="0.25">
      <c r="A368" s="1"/>
      <c r="B368" s="5"/>
      <c r="C368" s="5"/>
      <c r="D368" s="5"/>
      <c r="E368" s="1"/>
      <c r="F368" s="1"/>
      <c r="G368" s="1"/>
      <c r="H368" s="1"/>
      <c r="I368" s="24"/>
      <c r="J368" s="24"/>
      <c r="K368" s="2"/>
      <c r="L368" s="2"/>
      <c r="M368" s="2"/>
      <c r="N368" s="2"/>
      <c r="O368" s="3"/>
      <c r="P368" s="8"/>
      <c r="Q368" s="1"/>
      <c r="R368" s="4"/>
      <c r="S368" s="4"/>
      <c r="T368" s="4"/>
      <c r="U368" s="4"/>
      <c r="V368" s="9"/>
      <c r="Z368" s="4"/>
      <c r="AI368" s="1"/>
    </row>
    <row r="369" spans="1:35" x14ac:dyDescent="0.25">
      <c r="A369" s="1"/>
      <c r="B369" s="5"/>
      <c r="C369" s="5"/>
      <c r="D369" s="5"/>
      <c r="E369" s="1"/>
      <c r="F369" s="1"/>
      <c r="G369" s="1"/>
      <c r="H369" s="1"/>
      <c r="I369" s="24"/>
      <c r="J369" s="24"/>
      <c r="K369" s="2"/>
      <c r="L369" s="2"/>
      <c r="M369" s="2"/>
      <c r="N369" s="2"/>
      <c r="O369" s="3"/>
      <c r="P369" s="8"/>
      <c r="Q369" s="1"/>
      <c r="R369" s="4"/>
      <c r="S369" s="4"/>
      <c r="T369" s="4"/>
      <c r="U369" s="4"/>
      <c r="V369" s="9"/>
      <c r="Z369" s="4"/>
      <c r="AI369" s="1"/>
    </row>
    <row r="370" spans="1:35" x14ac:dyDescent="0.25">
      <c r="A370" s="1"/>
      <c r="B370" s="5"/>
      <c r="C370" s="5"/>
      <c r="D370" s="5"/>
      <c r="E370" s="1"/>
      <c r="F370" s="1"/>
      <c r="G370" s="1"/>
      <c r="H370" s="1"/>
      <c r="I370" s="24"/>
      <c r="J370" s="24"/>
      <c r="K370" s="2"/>
      <c r="L370" s="2"/>
      <c r="M370" s="2"/>
      <c r="N370" s="2"/>
      <c r="O370" s="3"/>
      <c r="P370" s="8"/>
      <c r="Q370" s="1"/>
      <c r="R370" s="4"/>
      <c r="S370" s="4"/>
      <c r="T370" s="4"/>
      <c r="U370" s="4"/>
      <c r="V370" s="9"/>
      <c r="Z370" s="4"/>
      <c r="AI370" s="1"/>
    </row>
    <row r="371" spans="1:35" x14ac:dyDescent="0.25">
      <c r="A371" s="1"/>
      <c r="B371" s="5"/>
      <c r="C371" s="5"/>
      <c r="D371" s="5"/>
      <c r="E371" s="1"/>
      <c r="F371" s="1"/>
      <c r="G371" s="1"/>
      <c r="H371" s="1"/>
      <c r="I371" s="24"/>
      <c r="J371" s="24"/>
      <c r="K371" s="2"/>
      <c r="L371" s="2"/>
      <c r="M371" s="2"/>
      <c r="N371" s="2"/>
      <c r="O371" s="3"/>
      <c r="P371" s="8"/>
      <c r="Q371" s="1"/>
      <c r="R371" s="4"/>
      <c r="S371" s="4"/>
      <c r="T371" s="4"/>
      <c r="U371" s="4"/>
      <c r="V371" s="9"/>
      <c r="Z371" s="4"/>
      <c r="AI371" s="1"/>
    </row>
    <row r="372" spans="1:35" x14ac:dyDescent="0.25">
      <c r="A372" s="1"/>
      <c r="B372" s="5"/>
      <c r="C372" s="5"/>
      <c r="D372" s="5"/>
      <c r="E372" s="1"/>
      <c r="F372" s="1"/>
      <c r="G372" s="1"/>
      <c r="H372" s="1"/>
      <c r="I372" s="24"/>
      <c r="J372" s="24"/>
      <c r="K372" s="2"/>
      <c r="L372" s="2"/>
      <c r="M372" s="2"/>
      <c r="N372" s="2"/>
      <c r="O372" s="3"/>
      <c r="P372" s="8"/>
      <c r="Q372" s="1"/>
      <c r="R372" s="4"/>
      <c r="S372" s="4"/>
      <c r="T372" s="4"/>
      <c r="U372" s="4"/>
      <c r="V372" s="9"/>
      <c r="Z372" s="4"/>
      <c r="AI372" s="1"/>
    </row>
    <row r="373" spans="1:35" x14ac:dyDescent="0.25">
      <c r="A373" s="1"/>
      <c r="B373" s="5"/>
      <c r="C373" s="5"/>
      <c r="D373" s="5"/>
      <c r="E373" s="1"/>
      <c r="F373" s="1"/>
      <c r="G373" s="1"/>
      <c r="H373" s="1"/>
      <c r="I373" s="24"/>
      <c r="J373" s="24"/>
      <c r="K373" s="2"/>
      <c r="L373" s="2"/>
      <c r="M373" s="2"/>
      <c r="N373" s="2"/>
      <c r="O373" s="3"/>
      <c r="P373" s="8"/>
      <c r="Q373" s="1"/>
      <c r="R373" s="4"/>
      <c r="S373" s="4"/>
      <c r="T373" s="4"/>
      <c r="U373" s="4"/>
      <c r="V373" s="9"/>
      <c r="Z373" s="4"/>
      <c r="AI373" s="1"/>
    </row>
    <row r="374" spans="1:35" x14ac:dyDescent="0.25">
      <c r="A374" s="1"/>
      <c r="B374" s="5"/>
      <c r="C374" s="5"/>
      <c r="D374" s="5"/>
      <c r="E374" s="1"/>
      <c r="F374" s="1"/>
      <c r="G374" s="1"/>
      <c r="H374" s="1"/>
      <c r="I374" s="24"/>
      <c r="J374" s="24"/>
      <c r="K374" s="2"/>
      <c r="L374" s="2"/>
      <c r="M374" s="2"/>
      <c r="N374" s="2"/>
      <c r="O374" s="3"/>
      <c r="P374" s="8"/>
      <c r="Q374" s="1"/>
      <c r="R374" s="4"/>
      <c r="S374" s="4"/>
      <c r="T374" s="4"/>
      <c r="U374" s="4"/>
      <c r="V374" s="9"/>
      <c r="Z374" s="4"/>
      <c r="AI374" s="1"/>
    </row>
    <row r="375" spans="1:35" x14ac:dyDescent="0.25">
      <c r="A375" s="1"/>
      <c r="B375" s="5"/>
      <c r="C375" s="5"/>
      <c r="D375" s="5"/>
      <c r="E375" s="1"/>
      <c r="F375" s="1"/>
      <c r="G375" s="1"/>
      <c r="H375" s="1"/>
      <c r="I375" s="24"/>
      <c r="J375" s="24"/>
      <c r="K375" s="2"/>
      <c r="L375" s="2"/>
      <c r="M375" s="2"/>
      <c r="N375" s="2"/>
      <c r="O375" s="3"/>
      <c r="P375" s="8"/>
      <c r="Q375" s="1"/>
      <c r="R375" s="4"/>
      <c r="S375" s="4"/>
      <c r="T375" s="4"/>
      <c r="U375" s="4"/>
      <c r="V375" s="9"/>
      <c r="Z375" s="4"/>
      <c r="AI375" s="1"/>
    </row>
    <row r="376" spans="1:35" x14ac:dyDescent="0.25">
      <c r="A376" s="1"/>
      <c r="B376" s="5"/>
      <c r="C376" s="5"/>
      <c r="D376" s="5"/>
      <c r="E376" s="1"/>
      <c r="F376" s="1"/>
      <c r="G376" s="1"/>
      <c r="H376" s="1"/>
      <c r="I376" s="24"/>
      <c r="J376" s="24"/>
      <c r="K376" s="2"/>
      <c r="L376" s="2"/>
      <c r="M376" s="2"/>
      <c r="N376" s="2"/>
      <c r="O376" s="3"/>
      <c r="P376" s="8"/>
      <c r="Q376" s="1"/>
      <c r="R376" s="4"/>
      <c r="S376" s="4"/>
      <c r="T376" s="4"/>
      <c r="U376" s="4"/>
      <c r="V376" s="9"/>
      <c r="Z376" s="4"/>
      <c r="AI376" s="1"/>
    </row>
    <row r="377" spans="1:35" x14ac:dyDescent="0.25">
      <c r="A377" s="1"/>
      <c r="B377" s="5"/>
      <c r="C377" s="5"/>
      <c r="D377" s="5"/>
      <c r="E377" s="1"/>
      <c r="F377" s="1"/>
      <c r="G377" s="1"/>
      <c r="H377" s="1"/>
      <c r="I377" s="24"/>
      <c r="J377" s="24"/>
      <c r="K377" s="2"/>
      <c r="L377" s="2"/>
      <c r="M377" s="2"/>
      <c r="N377" s="2"/>
      <c r="O377" s="3"/>
      <c r="P377" s="8"/>
      <c r="Q377" s="1"/>
      <c r="R377" s="4"/>
      <c r="S377" s="4"/>
      <c r="T377" s="4"/>
      <c r="U377" s="4"/>
      <c r="V377" s="9"/>
      <c r="Z377" s="4"/>
      <c r="AI377" s="1"/>
    </row>
    <row r="378" spans="1:35" x14ac:dyDescent="0.25">
      <c r="A378" s="1"/>
      <c r="B378" s="5"/>
      <c r="C378" s="5"/>
      <c r="D378" s="5"/>
      <c r="E378" s="1"/>
      <c r="F378" s="1"/>
      <c r="G378" s="1"/>
      <c r="H378" s="1"/>
      <c r="I378" s="24"/>
      <c r="J378" s="24"/>
      <c r="K378" s="2"/>
      <c r="L378" s="2"/>
      <c r="M378" s="2"/>
      <c r="N378" s="2"/>
      <c r="O378" s="3"/>
      <c r="P378" s="8"/>
      <c r="Q378" s="1"/>
      <c r="R378" s="4"/>
      <c r="S378" s="4"/>
      <c r="T378" s="4"/>
      <c r="U378" s="4"/>
      <c r="V378" s="9"/>
      <c r="Z378" s="4"/>
      <c r="AI378" s="1"/>
    </row>
    <row r="379" spans="1:35" x14ac:dyDescent="0.25">
      <c r="A379" s="1"/>
      <c r="B379" s="5"/>
      <c r="C379" s="5"/>
      <c r="D379" s="5"/>
      <c r="E379" s="1"/>
      <c r="F379" s="1"/>
      <c r="G379" s="1"/>
      <c r="H379" s="1"/>
      <c r="I379" s="24"/>
      <c r="J379" s="24"/>
      <c r="K379" s="2"/>
      <c r="L379" s="2"/>
      <c r="M379" s="2"/>
      <c r="N379" s="2"/>
      <c r="O379" s="3"/>
      <c r="P379" s="8"/>
      <c r="Q379" s="1"/>
      <c r="R379" s="4"/>
      <c r="S379" s="4"/>
      <c r="T379" s="4"/>
      <c r="U379" s="4"/>
      <c r="V379" s="9"/>
      <c r="Z379" s="4"/>
      <c r="AI379" s="1"/>
    </row>
    <row r="380" spans="1:35" x14ac:dyDescent="0.25">
      <c r="A380" s="1"/>
      <c r="B380" s="5"/>
      <c r="C380" s="5"/>
      <c r="D380" s="5"/>
      <c r="E380" s="1"/>
      <c r="F380" s="1"/>
      <c r="G380" s="1"/>
      <c r="H380" s="1"/>
      <c r="I380" s="24"/>
      <c r="J380" s="24"/>
      <c r="K380" s="2"/>
      <c r="L380" s="2"/>
      <c r="M380" s="2"/>
      <c r="N380" s="2"/>
      <c r="O380" s="3"/>
      <c r="P380" s="8"/>
      <c r="Q380" s="1"/>
      <c r="R380" s="4"/>
      <c r="S380" s="4"/>
      <c r="T380" s="4"/>
      <c r="U380" s="4"/>
      <c r="V380" s="9"/>
      <c r="Z380" s="4"/>
      <c r="AI380" s="1"/>
    </row>
    <row r="381" spans="1:35" x14ac:dyDescent="0.25">
      <c r="A381" s="1"/>
      <c r="B381" s="5"/>
      <c r="C381" s="5"/>
      <c r="D381" s="5"/>
      <c r="E381" s="1"/>
      <c r="F381" s="1"/>
      <c r="G381" s="1"/>
      <c r="H381" s="1"/>
      <c r="I381" s="24"/>
      <c r="J381" s="24"/>
      <c r="K381" s="2"/>
      <c r="L381" s="2"/>
      <c r="M381" s="2"/>
      <c r="N381" s="2"/>
      <c r="O381" s="3"/>
      <c r="P381" s="8"/>
      <c r="Q381" s="1"/>
      <c r="R381" s="4"/>
      <c r="S381" s="4"/>
      <c r="T381" s="4"/>
      <c r="U381" s="4"/>
      <c r="V381" s="9"/>
      <c r="Z381" s="4"/>
      <c r="AI381" s="1"/>
    </row>
    <row r="382" spans="1:35" x14ac:dyDescent="0.25">
      <c r="A382" s="1"/>
      <c r="B382" s="5"/>
      <c r="C382" s="5"/>
      <c r="D382" s="5"/>
      <c r="E382" s="1"/>
      <c r="F382" s="1"/>
      <c r="G382" s="1"/>
      <c r="H382" s="1"/>
      <c r="I382" s="24"/>
      <c r="J382" s="24"/>
      <c r="K382" s="2"/>
      <c r="L382" s="2"/>
      <c r="M382" s="2"/>
      <c r="N382" s="2"/>
      <c r="O382" s="3"/>
      <c r="P382" s="8"/>
      <c r="Q382" s="1"/>
      <c r="R382" s="4"/>
      <c r="S382" s="4"/>
      <c r="T382" s="4"/>
      <c r="U382" s="4"/>
      <c r="V382" s="9"/>
      <c r="Z382" s="4"/>
      <c r="AI382" s="1"/>
    </row>
    <row r="383" spans="1:35" x14ac:dyDescent="0.25">
      <c r="A383" s="1"/>
      <c r="B383" s="5"/>
      <c r="C383" s="5"/>
      <c r="D383" s="5"/>
      <c r="E383" s="1"/>
      <c r="F383" s="1"/>
      <c r="G383" s="1"/>
      <c r="H383" s="1"/>
      <c r="I383" s="24"/>
      <c r="J383" s="24"/>
      <c r="K383" s="2"/>
      <c r="L383" s="2"/>
      <c r="M383" s="2"/>
      <c r="N383" s="2"/>
      <c r="O383" s="3"/>
      <c r="P383" s="8"/>
      <c r="Q383" s="1"/>
      <c r="R383" s="4"/>
      <c r="S383" s="4"/>
      <c r="T383" s="4"/>
      <c r="U383" s="4"/>
      <c r="V383" s="9"/>
      <c r="Z383" s="4"/>
      <c r="AI383" s="1"/>
    </row>
    <row r="384" spans="1:35" x14ac:dyDescent="0.25">
      <c r="A384" s="1"/>
      <c r="B384" s="5"/>
      <c r="C384" s="5"/>
      <c r="D384" s="5"/>
      <c r="E384" s="1"/>
      <c r="F384" s="1"/>
      <c r="G384" s="1"/>
      <c r="H384" s="1"/>
      <c r="I384" s="24"/>
      <c r="J384" s="24"/>
      <c r="K384" s="2"/>
      <c r="L384" s="2"/>
      <c r="M384" s="2"/>
      <c r="N384" s="2"/>
      <c r="O384" s="3"/>
      <c r="P384" s="8"/>
      <c r="Q384" s="1"/>
      <c r="R384" s="4"/>
      <c r="S384" s="4"/>
      <c r="T384" s="4"/>
      <c r="U384" s="4"/>
      <c r="V384" s="9"/>
      <c r="Z384" s="4"/>
      <c r="AI384" s="1"/>
    </row>
    <row r="385" spans="1:35" x14ac:dyDescent="0.25">
      <c r="A385" s="1"/>
      <c r="B385" s="5"/>
      <c r="C385" s="5"/>
      <c r="D385" s="5"/>
      <c r="E385" s="1"/>
      <c r="F385" s="1"/>
      <c r="G385" s="1"/>
      <c r="H385" s="1"/>
      <c r="I385" s="24"/>
      <c r="J385" s="24"/>
      <c r="K385" s="2"/>
      <c r="L385" s="2"/>
      <c r="M385" s="2"/>
      <c r="N385" s="2"/>
      <c r="O385" s="3"/>
      <c r="P385" s="8"/>
      <c r="Q385" s="1"/>
      <c r="R385" s="4"/>
      <c r="S385" s="4"/>
      <c r="T385" s="4"/>
      <c r="U385" s="4"/>
      <c r="V385" s="9"/>
      <c r="Z385" s="4"/>
      <c r="AI385" s="1"/>
    </row>
    <row r="386" spans="1:35" x14ac:dyDescent="0.25">
      <c r="A386" s="1"/>
      <c r="B386" s="5"/>
      <c r="C386" s="5"/>
      <c r="D386" s="5"/>
      <c r="E386" s="1"/>
      <c r="F386" s="1"/>
      <c r="G386" s="1"/>
      <c r="H386" s="1"/>
      <c r="I386" s="24"/>
      <c r="J386" s="24"/>
      <c r="K386" s="2"/>
      <c r="L386" s="2"/>
      <c r="M386" s="2"/>
      <c r="N386" s="2"/>
      <c r="O386" s="3"/>
      <c r="P386" s="8"/>
      <c r="Q386" s="1"/>
      <c r="R386" s="4"/>
      <c r="S386" s="4"/>
      <c r="T386" s="4"/>
      <c r="U386" s="4"/>
      <c r="V386" s="9"/>
      <c r="Z386" s="4"/>
      <c r="AI386" s="1"/>
    </row>
    <row r="387" spans="1:35" x14ac:dyDescent="0.25">
      <c r="A387" s="1"/>
      <c r="B387" s="5"/>
      <c r="C387" s="5"/>
      <c r="D387" s="5"/>
      <c r="E387" s="1"/>
      <c r="F387" s="1"/>
      <c r="G387" s="1"/>
      <c r="H387" s="1"/>
      <c r="I387" s="24"/>
      <c r="J387" s="24"/>
      <c r="K387" s="2"/>
      <c r="L387" s="2"/>
      <c r="M387" s="2"/>
      <c r="N387" s="2"/>
      <c r="O387" s="3"/>
      <c r="P387" s="8"/>
      <c r="Q387" s="1"/>
      <c r="R387" s="4"/>
      <c r="S387" s="4"/>
      <c r="T387" s="4"/>
      <c r="U387" s="4"/>
      <c r="V387" s="9"/>
      <c r="Z387" s="4"/>
      <c r="AI387" s="1"/>
    </row>
    <row r="388" spans="1:35" x14ac:dyDescent="0.25">
      <c r="A388" s="1"/>
      <c r="B388" s="5"/>
      <c r="C388" s="5"/>
      <c r="D388" s="5"/>
      <c r="E388" s="1"/>
      <c r="F388" s="1"/>
      <c r="G388" s="1"/>
      <c r="H388" s="1"/>
      <c r="I388" s="24"/>
      <c r="J388" s="24"/>
      <c r="K388" s="2"/>
      <c r="L388" s="2"/>
      <c r="M388" s="2"/>
      <c r="N388" s="2"/>
      <c r="O388" s="3"/>
      <c r="P388" s="8"/>
      <c r="Q388" s="1"/>
      <c r="R388" s="4"/>
      <c r="S388" s="4"/>
      <c r="T388" s="4"/>
      <c r="U388" s="4"/>
      <c r="V388" s="9"/>
      <c r="Z388" s="4"/>
      <c r="AI388" s="1"/>
    </row>
    <row r="389" spans="1:35" x14ac:dyDescent="0.25">
      <c r="A389" s="1"/>
      <c r="B389" s="5"/>
      <c r="C389" s="5"/>
      <c r="D389" s="5"/>
      <c r="E389" s="1"/>
      <c r="F389" s="1"/>
      <c r="G389" s="1"/>
      <c r="H389" s="1"/>
      <c r="I389" s="24"/>
      <c r="J389" s="24"/>
      <c r="K389" s="2"/>
      <c r="L389" s="2"/>
      <c r="M389" s="2"/>
      <c r="N389" s="2"/>
      <c r="O389" s="3"/>
      <c r="P389" s="8"/>
      <c r="Q389" s="1"/>
      <c r="R389" s="4"/>
      <c r="S389" s="4"/>
      <c r="T389" s="4"/>
      <c r="U389" s="4"/>
      <c r="V389" s="9"/>
      <c r="Z389" s="4"/>
      <c r="AI389" s="1"/>
    </row>
    <row r="390" spans="1:35" x14ac:dyDescent="0.25">
      <c r="A390" s="1"/>
      <c r="B390" s="5"/>
      <c r="C390" s="5"/>
      <c r="D390" s="5"/>
      <c r="E390" s="1"/>
      <c r="F390" s="1"/>
      <c r="G390" s="1"/>
      <c r="H390" s="1"/>
      <c r="I390" s="24"/>
      <c r="J390" s="24"/>
      <c r="K390" s="2"/>
      <c r="L390" s="2"/>
      <c r="M390" s="2"/>
      <c r="N390" s="2"/>
      <c r="O390" s="3"/>
      <c r="P390" s="8"/>
      <c r="Q390" s="1"/>
      <c r="R390" s="4"/>
      <c r="S390" s="4"/>
      <c r="T390" s="4"/>
      <c r="U390" s="4"/>
      <c r="V390" s="9"/>
      <c r="Z390" s="4"/>
      <c r="AI390" s="1"/>
    </row>
    <row r="391" spans="1:35" x14ac:dyDescent="0.25">
      <c r="A391" s="1"/>
      <c r="B391" s="5"/>
      <c r="C391" s="5"/>
      <c r="D391" s="5"/>
      <c r="E391" s="1"/>
      <c r="F391" s="1"/>
      <c r="G391" s="1"/>
      <c r="H391" s="1"/>
      <c r="I391" s="24"/>
      <c r="J391" s="24"/>
      <c r="K391" s="2"/>
      <c r="L391" s="2"/>
      <c r="M391" s="2"/>
      <c r="N391" s="2"/>
      <c r="O391" s="3"/>
      <c r="P391" s="8"/>
      <c r="Q391" s="1"/>
      <c r="R391" s="4"/>
      <c r="S391" s="4"/>
      <c r="T391" s="4"/>
      <c r="U391" s="4"/>
      <c r="V391" s="9"/>
      <c r="Z391" s="4"/>
      <c r="AI391" s="1"/>
    </row>
    <row r="392" spans="1:35" x14ac:dyDescent="0.25">
      <c r="A392" s="1"/>
      <c r="B392" s="5"/>
      <c r="C392" s="5"/>
      <c r="D392" s="5"/>
      <c r="E392" s="1"/>
      <c r="F392" s="1"/>
      <c r="G392" s="1"/>
      <c r="H392" s="1"/>
      <c r="I392" s="24"/>
      <c r="J392" s="24"/>
      <c r="K392" s="2"/>
      <c r="L392" s="2"/>
      <c r="M392" s="2"/>
      <c r="N392" s="2"/>
      <c r="O392" s="3"/>
      <c r="P392" s="8"/>
      <c r="Q392" s="1"/>
      <c r="R392" s="4"/>
      <c r="S392" s="4"/>
      <c r="T392" s="4"/>
      <c r="U392" s="4"/>
      <c r="V392" s="9"/>
      <c r="Z392" s="4"/>
      <c r="AI392" s="1"/>
    </row>
    <row r="393" spans="1:35" x14ac:dyDescent="0.25">
      <c r="A393" s="1"/>
      <c r="B393" s="5"/>
      <c r="C393" s="5"/>
      <c r="D393" s="5"/>
      <c r="E393" s="1"/>
      <c r="F393" s="1"/>
      <c r="G393" s="1"/>
      <c r="H393" s="1"/>
      <c r="I393" s="24"/>
      <c r="J393" s="24"/>
      <c r="K393" s="2"/>
      <c r="L393" s="2"/>
      <c r="M393" s="2"/>
      <c r="N393" s="2"/>
      <c r="O393" s="3"/>
      <c r="P393" s="8"/>
      <c r="Q393" s="1"/>
      <c r="R393" s="4"/>
      <c r="S393" s="4"/>
      <c r="T393" s="4"/>
      <c r="U393" s="4"/>
      <c r="V393" s="9"/>
      <c r="Z393" s="4"/>
      <c r="AI393" s="1"/>
    </row>
    <row r="394" spans="1:35" x14ac:dyDescent="0.25">
      <c r="A394" s="1"/>
      <c r="B394" s="5"/>
      <c r="C394" s="5"/>
      <c r="D394" s="5"/>
      <c r="E394" s="1"/>
      <c r="F394" s="1"/>
      <c r="G394" s="1"/>
      <c r="H394" s="1"/>
      <c r="I394" s="24"/>
      <c r="J394" s="24"/>
      <c r="K394" s="2"/>
      <c r="L394" s="2"/>
      <c r="M394" s="2"/>
      <c r="N394" s="2"/>
      <c r="O394" s="3"/>
      <c r="P394" s="8"/>
      <c r="Q394" s="1"/>
      <c r="R394" s="4"/>
      <c r="S394" s="4"/>
      <c r="T394" s="4"/>
      <c r="U394" s="4"/>
      <c r="V394" s="9"/>
      <c r="Z394" s="4"/>
      <c r="AI394" s="1"/>
    </row>
    <row r="395" spans="1:35" x14ac:dyDescent="0.25">
      <c r="A395" s="1"/>
      <c r="B395" s="5"/>
      <c r="C395" s="5"/>
      <c r="D395" s="5"/>
      <c r="E395" s="1"/>
      <c r="F395" s="1"/>
      <c r="G395" s="1"/>
      <c r="H395" s="1"/>
      <c r="I395" s="24"/>
      <c r="J395" s="24"/>
      <c r="K395" s="2"/>
      <c r="L395" s="2"/>
      <c r="M395" s="2"/>
      <c r="N395" s="2"/>
      <c r="O395" s="3"/>
      <c r="P395" s="8"/>
      <c r="Q395" s="1"/>
      <c r="R395" s="4"/>
      <c r="S395" s="4"/>
      <c r="T395" s="4"/>
      <c r="U395" s="4"/>
      <c r="V395" s="9"/>
      <c r="Z395" s="4"/>
      <c r="AI395" s="1"/>
    </row>
    <row r="396" spans="1:35" x14ac:dyDescent="0.25">
      <c r="A396" s="1"/>
      <c r="B396" s="5"/>
      <c r="C396" s="5"/>
      <c r="D396" s="5"/>
      <c r="E396" s="1"/>
      <c r="F396" s="1"/>
      <c r="G396" s="1"/>
      <c r="H396" s="1"/>
      <c r="I396" s="24"/>
      <c r="J396" s="24"/>
      <c r="K396" s="2"/>
      <c r="L396" s="2"/>
      <c r="M396" s="2"/>
      <c r="N396" s="2"/>
      <c r="O396" s="3"/>
      <c r="P396" s="8"/>
      <c r="Q396" s="1"/>
      <c r="R396" s="4"/>
      <c r="S396" s="4"/>
      <c r="T396" s="4"/>
      <c r="U396" s="4"/>
      <c r="V396" s="9"/>
      <c r="Z396" s="4"/>
      <c r="AI396" s="1"/>
    </row>
    <row r="397" spans="1:35" x14ac:dyDescent="0.25">
      <c r="A397" s="1"/>
      <c r="B397" s="5"/>
      <c r="C397" s="5"/>
      <c r="D397" s="5"/>
      <c r="E397" s="1"/>
      <c r="F397" s="1"/>
      <c r="G397" s="1"/>
      <c r="H397" s="1"/>
      <c r="I397" s="24"/>
      <c r="J397" s="24"/>
      <c r="K397" s="2"/>
      <c r="L397" s="2"/>
      <c r="M397" s="2"/>
      <c r="N397" s="2"/>
      <c r="O397" s="3"/>
      <c r="P397" s="8"/>
      <c r="Q397" s="1"/>
      <c r="R397" s="4"/>
      <c r="S397" s="4"/>
      <c r="T397" s="4"/>
      <c r="U397" s="4"/>
      <c r="V397" s="9"/>
      <c r="Z397" s="4"/>
      <c r="AI397" s="1"/>
    </row>
    <row r="398" spans="1:35" x14ac:dyDescent="0.25">
      <c r="A398" s="1"/>
      <c r="B398" s="5"/>
      <c r="C398" s="5"/>
      <c r="D398" s="5"/>
      <c r="E398" s="1"/>
      <c r="F398" s="1"/>
      <c r="G398" s="1"/>
      <c r="H398" s="1"/>
      <c r="I398" s="24"/>
      <c r="J398" s="24"/>
      <c r="K398" s="2"/>
      <c r="L398" s="2"/>
      <c r="M398" s="2"/>
      <c r="N398" s="2"/>
      <c r="O398" s="3"/>
      <c r="P398" s="8"/>
      <c r="Q398" s="1"/>
      <c r="R398" s="4"/>
      <c r="S398" s="4"/>
      <c r="T398" s="4"/>
      <c r="U398" s="4"/>
      <c r="V398" s="9"/>
      <c r="Z398" s="4"/>
      <c r="AI398" s="1"/>
    </row>
    <row r="399" spans="1:35" x14ac:dyDescent="0.25">
      <c r="A399" s="1"/>
      <c r="B399" s="5"/>
      <c r="C399" s="5"/>
      <c r="D399" s="5"/>
      <c r="E399" s="1"/>
      <c r="F399" s="1"/>
      <c r="G399" s="1"/>
      <c r="H399" s="1"/>
      <c r="I399" s="24"/>
      <c r="J399" s="24"/>
      <c r="K399" s="2"/>
      <c r="L399" s="2"/>
      <c r="M399" s="2"/>
      <c r="N399" s="2"/>
      <c r="O399" s="3"/>
      <c r="P399" s="8"/>
      <c r="Q399" s="1"/>
      <c r="R399" s="4"/>
      <c r="S399" s="4"/>
      <c r="T399" s="4"/>
      <c r="U399" s="4"/>
      <c r="V399" s="9"/>
      <c r="Z399" s="4"/>
      <c r="AI399" s="1"/>
    </row>
    <row r="400" spans="1:35" x14ac:dyDescent="0.25">
      <c r="A400" s="1"/>
      <c r="B400" s="5"/>
      <c r="C400" s="5"/>
      <c r="D400" s="5"/>
      <c r="E400" s="1"/>
      <c r="F400" s="1"/>
      <c r="G400" s="1"/>
      <c r="H400" s="1"/>
      <c r="I400" s="24"/>
      <c r="J400" s="24"/>
      <c r="K400" s="2"/>
      <c r="L400" s="2"/>
      <c r="M400" s="2"/>
      <c r="N400" s="2"/>
      <c r="O400" s="3"/>
      <c r="P400" s="8"/>
      <c r="Q400" s="1"/>
      <c r="R400" s="4"/>
      <c r="S400" s="4"/>
      <c r="T400" s="4"/>
      <c r="U400" s="4"/>
      <c r="V400" s="9"/>
      <c r="Z400" s="4"/>
      <c r="AI400" s="1"/>
    </row>
    <row r="401" spans="1:35" x14ac:dyDescent="0.25">
      <c r="A401" s="1"/>
      <c r="B401" s="5"/>
      <c r="C401" s="5"/>
      <c r="D401" s="5"/>
      <c r="E401" s="1"/>
      <c r="F401" s="1"/>
      <c r="G401" s="1"/>
      <c r="H401" s="1"/>
      <c r="I401" s="24"/>
      <c r="J401" s="24"/>
      <c r="K401" s="2"/>
      <c r="L401" s="2"/>
      <c r="M401" s="2"/>
      <c r="N401" s="2"/>
      <c r="O401" s="3"/>
      <c r="P401" s="8"/>
      <c r="Q401" s="1"/>
      <c r="R401" s="4"/>
      <c r="S401" s="4"/>
      <c r="T401" s="4"/>
      <c r="U401" s="4"/>
      <c r="V401" s="9"/>
      <c r="Z401" s="4"/>
      <c r="AI401" s="1"/>
    </row>
    <row r="402" spans="1:35" x14ac:dyDescent="0.25">
      <c r="A402" s="1"/>
      <c r="B402" s="5"/>
      <c r="C402" s="5"/>
      <c r="D402" s="5"/>
      <c r="E402" s="1"/>
      <c r="F402" s="1"/>
      <c r="G402" s="1"/>
      <c r="H402" s="1"/>
      <c r="I402" s="24"/>
      <c r="J402" s="24"/>
      <c r="K402" s="2"/>
      <c r="L402" s="2"/>
      <c r="M402" s="2"/>
      <c r="N402" s="2"/>
      <c r="O402" s="3"/>
      <c r="P402" s="8"/>
      <c r="Q402" s="1"/>
      <c r="R402" s="4"/>
      <c r="S402" s="4"/>
      <c r="T402" s="4"/>
      <c r="U402" s="4"/>
      <c r="V402" s="9"/>
      <c r="Z402" s="4"/>
      <c r="AI402" s="1"/>
    </row>
    <row r="403" spans="1:35" x14ac:dyDescent="0.25">
      <c r="A403" s="1"/>
      <c r="B403" s="5"/>
      <c r="C403" s="5"/>
      <c r="D403" s="5"/>
      <c r="E403" s="1"/>
      <c r="F403" s="1"/>
      <c r="G403" s="1"/>
      <c r="H403" s="1"/>
      <c r="I403" s="24"/>
      <c r="J403" s="24"/>
      <c r="K403" s="2"/>
      <c r="L403" s="2"/>
      <c r="M403" s="2"/>
      <c r="N403" s="2"/>
      <c r="O403" s="3"/>
      <c r="P403" s="8"/>
      <c r="Q403" s="1"/>
      <c r="R403" s="4"/>
      <c r="S403" s="4"/>
      <c r="T403" s="4"/>
      <c r="U403" s="4"/>
      <c r="V403" s="9"/>
      <c r="Z403" s="4"/>
      <c r="AI403" s="1"/>
    </row>
    <row r="404" spans="1:35" x14ac:dyDescent="0.25">
      <c r="A404" s="1"/>
      <c r="B404" s="5"/>
      <c r="C404" s="5"/>
      <c r="D404" s="5"/>
      <c r="E404" s="1"/>
      <c r="F404" s="1"/>
      <c r="G404" s="1"/>
      <c r="H404" s="1"/>
      <c r="I404" s="24"/>
      <c r="J404" s="24"/>
      <c r="K404" s="2"/>
      <c r="L404" s="2"/>
      <c r="M404" s="2"/>
      <c r="N404" s="2"/>
      <c r="O404" s="3"/>
      <c r="P404" s="8"/>
      <c r="Q404" s="1"/>
      <c r="R404" s="4"/>
      <c r="S404" s="4"/>
      <c r="T404" s="4"/>
      <c r="U404" s="4"/>
      <c r="V404" s="9"/>
      <c r="Z404" s="4"/>
      <c r="AI404" s="1"/>
    </row>
    <row r="405" spans="1:35" x14ac:dyDescent="0.25">
      <c r="A405" s="1"/>
      <c r="B405" s="5"/>
      <c r="C405" s="5"/>
      <c r="D405" s="5"/>
      <c r="E405" s="1"/>
      <c r="F405" s="1"/>
      <c r="G405" s="1"/>
      <c r="H405" s="1"/>
      <c r="I405" s="24"/>
      <c r="J405" s="24"/>
      <c r="K405" s="2"/>
      <c r="L405" s="2"/>
      <c r="M405" s="2"/>
      <c r="N405" s="2"/>
      <c r="O405" s="3"/>
      <c r="P405" s="8"/>
      <c r="Q405" s="1"/>
      <c r="R405" s="4"/>
      <c r="S405" s="4"/>
      <c r="T405" s="4"/>
      <c r="U405" s="4"/>
      <c r="V405" s="9"/>
      <c r="Z405" s="4"/>
      <c r="AI405" s="1"/>
    </row>
    <row r="406" spans="1:35" x14ac:dyDescent="0.25">
      <c r="A406" s="1"/>
      <c r="B406" s="5"/>
      <c r="C406" s="5"/>
      <c r="D406" s="5"/>
      <c r="E406" s="1"/>
      <c r="F406" s="1"/>
      <c r="G406" s="1"/>
      <c r="H406" s="1"/>
      <c r="I406" s="24"/>
      <c r="J406" s="24"/>
      <c r="K406" s="2"/>
      <c r="L406" s="2"/>
      <c r="M406" s="2"/>
      <c r="N406" s="2"/>
      <c r="O406" s="3"/>
      <c r="P406" s="8"/>
      <c r="Q406" s="1"/>
      <c r="R406" s="4"/>
      <c r="S406" s="4"/>
      <c r="T406" s="4"/>
      <c r="U406" s="4"/>
      <c r="V406" s="9"/>
      <c r="Z406" s="4"/>
      <c r="AI406" s="1"/>
    </row>
    <row r="407" spans="1:35" x14ac:dyDescent="0.25">
      <c r="A407" s="1"/>
      <c r="B407" s="5"/>
      <c r="C407" s="5"/>
      <c r="D407" s="5"/>
      <c r="E407" s="1"/>
      <c r="F407" s="1"/>
      <c r="G407" s="1"/>
      <c r="H407" s="1"/>
      <c r="I407" s="24"/>
      <c r="J407" s="24"/>
      <c r="K407" s="2"/>
      <c r="L407" s="2"/>
      <c r="M407" s="2"/>
      <c r="N407" s="2"/>
      <c r="O407" s="3"/>
      <c r="P407" s="8"/>
      <c r="Q407" s="1"/>
      <c r="R407" s="4"/>
      <c r="S407" s="4"/>
      <c r="T407" s="4"/>
      <c r="U407" s="4"/>
      <c r="V407" s="9"/>
      <c r="Z407" s="4"/>
      <c r="AI407" s="1"/>
    </row>
    <row r="408" spans="1:35" x14ac:dyDescent="0.25">
      <c r="A408" s="1"/>
      <c r="B408" s="5"/>
      <c r="C408" s="5"/>
      <c r="D408" s="5"/>
      <c r="E408" s="1"/>
      <c r="F408" s="1"/>
      <c r="G408" s="1"/>
      <c r="H408" s="1"/>
      <c r="I408" s="24"/>
      <c r="J408" s="24"/>
      <c r="K408" s="2"/>
      <c r="L408" s="2"/>
      <c r="M408" s="2"/>
      <c r="N408" s="2"/>
      <c r="O408" s="3"/>
      <c r="P408" s="8"/>
      <c r="Q408" s="1"/>
      <c r="R408" s="4"/>
      <c r="S408" s="4"/>
      <c r="T408" s="4"/>
      <c r="U408" s="4"/>
      <c r="V408" s="9"/>
      <c r="Z408" s="4"/>
      <c r="AI408" s="1"/>
    </row>
    <row r="409" spans="1:35" x14ac:dyDescent="0.25">
      <c r="A409" s="1"/>
      <c r="B409" s="5"/>
      <c r="C409" s="5"/>
      <c r="D409" s="5"/>
      <c r="E409" s="1"/>
      <c r="F409" s="1"/>
      <c r="G409" s="1"/>
      <c r="H409" s="1"/>
      <c r="I409" s="24"/>
      <c r="J409" s="24"/>
      <c r="K409" s="2"/>
      <c r="L409" s="2"/>
      <c r="M409" s="2"/>
      <c r="N409" s="2"/>
      <c r="O409" s="3"/>
      <c r="P409" s="8"/>
      <c r="Q409" s="1"/>
      <c r="R409" s="4"/>
      <c r="S409" s="4"/>
      <c r="T409" s="4"/>
      <c r="U409" s="4"/>
      <c r="V409" s="9"/>
      <c r="Z409" s="4"/>
      <c r="AI409" s="1"/>
    </row>
    <row r="410" spans="1:35" x14ac:dyDescent="0.25">
      <c r="A410" s="1"/>
      <c r="B410" s="5"/>
      <c r="C410" s="5"/>
      <c r="D410" s="5"/>
      <c r="E410" s="1"/>
      <c r="F410" s="1"/>
      <c r="G410" s="1"/>
      <c r="H410" s="1"/>
      <c r="I410" s="24"/>
      <c r="J410" s="24"/>
      <c r="K410" s="2"/>
      <c r="L410" s="2"/>
      <c r="M410" s="2"/>
      <c r="N410" s="2"/>
      <c r="O410" s="3"/>
      <c r="P410" s="8"/>
      <c r="Q410" s="1"/>
      <c r="R410" s="4"/>
      <c r="S410" s="4"/>
      <c r="T410" s="4"/>
      <c r="U410" s="4"/>
      <c r="V410" s="9"/>
      <c r="Z410" s="4"/>
      <c r="AI410" s="1"/>
    </row>
    <row r="411" spans="1:35" x14ac:dyDescent="0.25">
      <c r="A411" s="1"/>
      <c r="B411" s="5"/>
      <c r="C411" s="5"/>
      <c r="D411" s="5"/>
      <c r="E411" s="1"/>
      <c r="F411" s="1"/>
      <c r="G411" s="1"/>
      <c r="H411" s="1"/>
      <c r="I411" s="24"/>
      <c r="J411" s="24"/>
      <c r="K411" s="2"/>
      <c r="L411" s="2"/>
      <c r="M411" s="2"/>
      <c r="N411" s="2"/>
      <c r="O411" s="3"/>
      <c r="P411" s="8"/>
      <c r="Q411" s="1"/>
      <c r="R411" s="4"/>
      <c r="S411" s="4"/>
      <c r="T411" s="4"/>
      <c r="U411" s="4"/>
      <c r="V411" s="9"/>
      <c r="Z411" s="4"/>
      <c r="AI411" s="1"/>
    </row>
    <row r="412" spans="1:35" x14ac:dyDescent="0.25">
      <c r="A412" s="1"/>
      <c r="B412" s="5"/>
      <c r="C412" s="5"/>
      <c r="D412" s="5"/>
      <c r="E412" s="1"/>
      <c r="F412" s="1"/>
      <c r="G412" s="1"/>
      <c r="H412" s="1"/>
      <c r="I412" s="24"/>
      <c r="J412" s="24"/>
      <c r="K412" s="2"/>
      <c r="L412" s="2"/>
      <c r="M412" s="2"/>
      <c r="N412" s="2"/>
      <c r="O412" s="3"/>
      <c r="P412" s="8"/>
      <c r="Q412" s="1"/>
      <c r="R412" s="4"/>
      <c r="S412" s="4"/>
      <c r="T412" s="4"/>
      <c r="U412" s="4"/>
      <c r="V412" s="9"/>
      <c r="Z412" s="4"/>
      <c r="AI412" s="1"/>
    </row>
    <row r="413" spans="1:35" x14ac:dyDescent="0.25">
      <c r="A413" s="1"/>
      <c r="B413" s="5"/>
      <c r="C413" s="5"/>
      <c r="D413" s="5"/>
      <c r="E413" s="1"/>
      <c r="F413" s="1"/>
      <c r="G413" s="1"/>
      <c r="H413" s="1"/>
      <c r="I413" s="24"/>
      <c r="J413" s="24"/>
      <c r="K413" s="2"/>
      <c r="L413" s="2"/>
      <c r="M413" s="2"/>
      <c r="N413" s="2"/>
      <c r="O413" s="3"/>
      <c r="P413" s="8"/>
      <c r="Q413" s="1"/>
      <c r="R413" s="4"/>
      <c r="S413" s="4"/>
      <c r="T413" s="4"/>
      <c r="U413" s="4"/>
      <c r="V413" s="9"/>
      <c r="Z413" s="4"/>
      <c r="AI413" s="1"/>
    </row>
    <row r="414" spans="1:35" x14ac:dyDescent="0.25">
      <c r="A414" s="1"/>
      <c r="B414" s="5"/>
      <c r="C414" s="5"/>
      <c r="D414" s="5"/>
      <c r="E414" s="1"/>
      <c r="F414" s="1"/>
      <c r="G414" s="1"/>
      <c r="H414" s="1"/>
      <c r="I414" s="24"/>
      <c r="J414" s="24"/>
      <c r="K414" s="2"/>
      <c r="L414" s="2"/>
      <c r="M414" s="2"/>
      <c r="N414" s="2"/>
      <c r="O414" s="3"/>
      <c r="P414" s="8"/>
      <c r="Q414" s="1"/>
      <c r="R414" s="4"/>
      <c r="S414" s="4"/>
      <c r="T414" s="4"/>
      <c r="U414" s="4"/>
      <c r="V414" s="9"/>
      <c r="Z414" s="4"/>
      <c r="AI414" s="1"/>
    </row>
    <row r="415" spans="1:35" x14ac:dyDescent="0.25">
      <c r="A415" s="1"/>
      <c r="B415" s="5"/>
      <c r="C415" s="5"/>
      <c r="D415" s="5"/>
      <c r="E415" s="1"/>
      <c r="F415" s="1"/>
      <c r="G415" s="1"/>
      <c r="H415" s="1"/>
      <c r="I415" s="24"/>
      <c r="J415" s="24"/>
      <c r="K415" s="2"/>
      <c r="L415" s="2"/>
      <c r="M415" s="2"/>
      <c r="N415" s="2"/>
      <c r="O415" s="3"/>
      <c r="P415" s="8"/>
      <c r="Q415" s="1"/>
      <c r="R415" s="4"/>
      <c r="S415" s="4"/>
      <c r="T415" s="4"/>
      <c r="U415" s="4"/>
      <c r="V415" s="9"/>
      <c r="Z415" s="4"/>
      <c r="AI415" s="1"/>
    </row>
    <row r="416" spans="1:35" x14ac:dyDescent="0.25">
      <c r="A416" s="1"/>
      <c r="B416" s="5"/>
      <c r="C416" s="5"/>
      <c r="D416" s="5"/>
      <c r="E416" s="1"/>
      <c r="F416" s="1"/>
      <c r="G416" s="1"/>
      <c r="H416" s="1"/>
      <c r="I416" s="24"/>
      <c r="J416" s="24"/>
      <c r="K416" s="2"/>
      <c r="L416" s="2"/>
      <c r="M416" s="2"/>
      <c r="N416" s="2"/>
      <c r="O416" s="3"/>
      <c r="P416" s="8"/>
      <c r="Q416" s="1"/>
      <c r="R416" s="4"/>
      <c r="S416" s="4"/>
      <c r="T416" s="4"/>
      <c r="U416" s="4"/>
      <c r="V416" s="9"/>
      <c r="Z416" s="4"/>
      <c r="AI416" s="1"/>
    </row>
    <row r="417" spans="1:35" x14ac:dyDescent="0.25">
      <c r="A417" s="1"/>
      <c r="B417" s="5"/>
      <c r="C417" s="5"/>
      <c r="D417" s="5"/>
      <c r="E417" s="1"/>
      <c r="F417" s="1"/>
      <c r="G417" s="1"/>
      <c r="H417" s="1"/>
      <c r="I417" s="24"/>
      <c r="J417" s="24"/>
      <c r="K417" s="2"/>
      <c r="L417" s="2"/>
      <c r="M417" s="2"/>
      <c r="N417" s="2"/>
      <c r="O417" s="3"/>
      <c r="P417" s="8"/>
      <c r="Q417" s="1"/>
      <c r="R417" s="4"/>
      <c r="S417" s="4"/>
      <c r="T417" s="4"/>
      <c r="U417" s="4"/>
      <c r="V417" s="9"/>
      <c r="Z417" s="4"/>
      <c r="AI417" s="1"/>
    </row>
    <row r="418" spans="1:35" x14ac:dyDescent="0.25">
      <c r="A418" s="1"/>
      <c r="B418" s="5"/>
      <c r="C418" s="5"/>
      <c r="D418" s="5"/>
      <c r="E418" s="1"/>
      <c r="F418" s="1"/>
      <c r="G418" s="1"/>
      <c r="H418" s="1"/>
      <c r="I418" s="24"/>
      <c r="J418" s="24"/>
      <c r="K418" s="2"/>
      <c r="L418" s="2"/>
      <c r="M418" s="2"/>
      <c r="N418" s="2"/>
      <c r="O418" s="3"/>
      <c r="P418" s="8"/>
      <c r="Q418" s="1"/>
      <c r="R418" s="4"/>
      <c r="S418" s="4"/>
      <c r="T418" s="4"/>
      <c r="U418" s="4"/>
      <c r="V418" s="9"/>
      <c r="Z418" s="4"/>
      <c r="AI418" s="1"/>
    </row>
    <row r="419" spans="1:35" x14ac:dyDescent="0.25">
      <c r="A419" s="1"/>
      <c r="B419" s="5"/>
      <c r="C419" s="5"/>
      <c r="D419" s="5"/>
      <c r="E419" s="1"/>
      <c r="F419" s="1"/>
      <c r="G419" s="1"/>
      <c r="H419" s="1"/>
      <c r="I419" s="24"/>
      <c r="J419" s="24"/>
      <c r="K419" s="2"/>
      <c r="L419" s="2"/>
      <c r="M419" s="2"/>
      <c r="N419" s="2"/>
      <c r="O419" s="3"/>
      <c r="P419" s="8"/>
      <c r="Q419" s="1"/>
      <c r="R419" s="4"/>
      <c r="S419" s="4"/>
      <c r="T419" s="4"/>
      <c r="U419" s="4"/>
      <c r="V419" s="9"/>
      <c r="Z419" s="4"/>
      <c r="AI419" s="1"/>
    </row>
    <row r="420" spans="1:35" x14ac:dyDescent="0.25">
      <c r="A420" s="1"/>
      <c r="B420" s="5"/>
      <c r="C420" s="5"/>
      <c r="D420" s="5"/>
      <c r="E420" s="1"/>
      <c r="F420" s="1"/>
      <c r="G420" s="1"/>
      <c r="H420" s="1"/>
      <c r="I420" s="24"/>
      <c r="J420" s="24"/>
      <c r="K420" s="2"/>
      <c r="L420" s="2"/>
      <c r="M420" s="2"/>
      <c r="N420" s="2"/>
      <c r="O420" s="3"/>
      <c r="P420" s="8"/>
      <c r="Q420" s="1"/>
      <c r="R420" s="4"/>
      <c r="S420" s="4"/>
      <c r="T420" s="4"/>
      <c r="U420" s="4"/>
      <c r="V420" s="9"/>
      <c r="Z420" s="4"/>
      <c r="AI420" s="1"/>
    </row>
    <row r="421" spans="1:35" x14ac:dyDescent="0.25">
      <c r="A421" s="1"/>
      <c r="B421" s="5"/>
      <c r="C421" s="5"/>
      <c r="D421" s="5"/>
      <c r="E421" s="1"/>
      <c r="F421" s="1"/>
      <c r="G421" s="1"/>
      <c r="H421" s="1"/>
      <c r="I421" s="24"/>
      <c r="J421" s="24"/>
      <c r="K421" s="2"/>
      <c r="L421" s="2"/>
      <c r="M421" s="2"/>
      <c r="N421" s="2"/>
      <c r="O421" s="3"/>
      <c r="P421" s="8"/>
      <c r="Q421" s="1"/>
      <c r="R421" s="4"/>
      <c r="S421" s="4"/>
      <c r="T421" s="4"/>
      <c r="U421" s="4"/>
      <c r="V421" s="9"/>
      <c r="Z421" s="4"/>
      <c r="AI421" s="1"/>
    </row>
    <row r="422" spans="1:35" x14ac:dyDescent="0.25">
      <c r="A422" s="1"/>
      <c r="B422" s="5"/>
      <c r="C422" s="5"/>
      <c r="D422" s="5"/>
      <c r="E422" s="1"/>
      <c r="F422" s="1"/>
      <c r="G422" s="1"/>
      <c r="H422" s="1"/>
      <c r="I422" s="24"/>
      <c r="J422" s="24"/>
      <c r="K422" s="2"/>
      <c r="L422" s="2"/>
      <c r="M422" s="2"/>
      <c r="N422" s="2"/>
      <c r="O422" s="3"/>
      <c r="P422" s="8"/>
      <c r="Q422" s="1"/>
      <c r="R422" s="4"/>
      <c r="S422" s="4"/>
      <c r="T422" s="4"/>
      <c r="U422" s="4"/>
      <c r="V422" s="9"/>
      <c r="Z422" s="4"/>
      <c r="AI422" s="1"/>
    </row>
    <row r="423" spans="1:35" x14ac:dyDescent="0.25">
      <c r="A423" s="1"/>
      <c r="B423" s="5"/>
      <c r="C423" s="5"/>
      <c r="D423" s="5"/>
      <c r="E423" s="1"/>
      <c r="F423" s="1"/>
      <c r="G423" s="1"/>
      <c r="H423" s="1"/>
      <c r="I423" s="24"/>
      <c r="J423" s="24"/>
      <c r="K423" s="2"/>
      <c r="L423" s="2"/>
      <c r="M423" s="2"/>
      <c r="N423" s="2"/>
      <c r="O423" s="3"/>
      <c r="P423" s="8"/>
      <c r="Q423" s="1"/>
      <c r="R423" s="4"/>
      <c r="S423" s="4"/>
      <c r="T423" s="4"/>
      <c r="U423" s="4"/>
      <c r="V423" s="9"/>
      <c r="Z423" s="4"/>
      <c r="AI423" s="1"/>
    </row>
    <row r="424" spans="1:35" x14ac:dyDescent="0.25">
      <c r="A424" s="1"/>
      <c r="B424" s="5"/>
      <c r="C424" s="5"/>
      <c r="D424" s="5"/>
      <c r="E424" s="1"/>
      <c r="F424" s="1"/>
      <c r="G424" s="1"/>
      <c r="H424" s="1"/>
      <c r="I424" s="24"/>
      <c r="J424" s="24"/>
      <c r="K424" s="2"/>
      <c r="L424" s="2"/>
      <c r="M424" s="2"/>
      <c r="N424" s="2"/>
      <c r="O424" s="3"/>
      <c r="P424" s="8"/>
      <c r="Q424" s="1"/>
      <c r="R424" s="4"/>
      <c r="S424" s="4"/>
      <c r="T424" s="4"/>
      <c r="U424" s="4"/>
      <c r="V424" s="9"/>
      <c r="Z424" s="4"/>
      <c r="AI424" s="1"/>
    </row>
    <row r="425" spans="1:35" x14ac:dyDescent="0.25">
      <c r="A425" s="1"/>
      <c r="B425" s="5"/>
      <c r="C425" s="5"/>
      <c r="D425" s="5"/>
      <c r="E425" s="1"/>
      <c r="F425" s="1"/>
      <c r="G425" s="1"/>
      <c r="H425" s="1"/>
      <c r="I425" s="24"/>
      <c r="J425" s="24"/>
      <c r="K425" s="2"/>
      <c r="L425" s="2"/>
      <c r="M425" s="2"/>
      <c r="N425" s="2"/>
      <c r="O425" s="3"/>
      <c r="P425" s="8"/>
      <c r="Q425" s="1"/>
      <c r="R425" s="4"/>
      <c r="S425" s="4"/>
      <c r="T425" s="4"/>
      <c r="U425" s="4"/>
      <c r="V425" s="9"/>
      <c r="Z425" s="4"/>
      <c r="AI425" s="1"/>
    </row>
    <row r="426" spans="1:35" x14ac:dyDescent="0.25">
      <c r="A426" s="1"/>
      <c r="B426" s="5"/>
      <c r="C426" s="5"/>
      <c r="D426" s="5"/>
      <c r="E426" s="1"/>
      <c r="F426" s="1"/>
      <c r="G426" s="1"/>
      <c r="H426" s="1"/>
      <c r="I426" s="24"/>
      <c r="J426" s="24"/>
      <c r="K426" s="2"/>
      <c r="L426" s="2"/>
      <c r="M426" s="2"/>
      <c r="N426" s="2"/>
      <c r="O426" s="3"/>
      <c r="P426" s="8"/>
      <c r="Q426" s="1"/>
      <c r="R426" s="4"/>
      <c r="S426" s="4"/>
      <c r="T426" s="4"/>
      <c r="U426" s="4"/>
      <c r="V426" s="9"/>
      <c r="Z426" s="4"/>
      <c r="AI426" s="1"/>
    </row>
    <row r="427" spans="1:35" x14ac:dyDescent="0.25">
      <c r="A427" s="1"/>
      <c r="B427" s="5"/>
      <c r="C427" s="5"/>
      <c r="D427" s="5"/>
      <c r="E427" s="1"/>
      <c r="F427" s="1"/>
      <c r="G427" s="1"/>
      <c r="H427" s="1"/>
      <c r="I427" s="24"/>
      <c r="J427" s="24"/>
      <c r="K427" s="2"/>
      <c r="L427" s="2"/>
      <c r="M427" s="2"/>
      <c r="N427" s="2"/>
      <c r="O427" s="3"/>
      <c r="P427" s="8"/>
      <c r="Q427" s="1"/>
      <c r="R427" s="4"/>
      <c r="S427" s="4"/>
      <c r="T427" s="4"/>
      <c r="U427" s="4"/>
      <c r="V427" s="9"/>
      <c r="Z427" s="4"/>
      <c r="AI427" s="1"/>
    </row>
    <row r="428" spans="1:35" x14ac:dyDescent="0.25">
      <c r="A428" s="1"/>
      <c r="B428" s="5"/>
      <c r="C428" s="5"/>
      <c r="D428" s="5"/>
      <c r="E428" s="1"/>
      <c r="F428" s="1"/>
      <c r="G428" s="1"/>
      <c r="H428" s="1"/>
      <c r="I428" s="24"/>
      <c r="J428" s="24"/>
      <c r="K428" s="2"/>
      <c r="L428" s="2"/>
      <c r="M428" s="2"/>
      <c r="N428" s="2"/>
      <c r="O428" s="3"/>
      <c r="P428" s="8"/>
      <c r="Q428" s="1"/>
      <c r="R428" s="4"/>
      <c r="S428" s="4"/>
      <c r="T428" s="4"/>
      <c r="U428" s="4"/>
      <c r="V428" s="9"/>
      <c r="Z428" s="4"/>
      <c r="AI428" s="1"/>
    </row>
    <row r="429" spans="1:35" x14ac:dyDescent="0.25">
      <c r="A429" s="1"/>
      <c r="B429" s="5"/>
      <c r="C429" s="5"/>
      <c r="D429" s="5"/>
      <c r="E429" s="1"/>
      <c r="F429" s="1"/>
      <c r="G429" s="1"/>
      <c r="H429" s="1"/>
      <c r="I429" s="24"/>
      <c r="J429" s="24"/>
      <c r="K429" s="2"/>
      <c r="L429" s="2"/>
      <c r="M429" s="2"/>
      <c r="N429" s="2"/>
      <c r="O429" s="3"/>
      <c r="P429" s="8"/>
      <c r="Q429" s="1"/>
      <c r="R429" s="4"/>
      <c r="S429" s="4"/>
      <c r="T429" s="4"/>
      <c r="U429" s="4"/>
      <c r="V429" s="9"/>
      <c r="Z429" s="4"/>
      <c r="AI429" s="1"/>
    </row>
    <row r="430" spans="1:35" x14ac:dyDescent="0.25">
      <c r="A430" s="1"/>
      <c r="B430" s="5"/>
      <c r="C430" s="5"/>
      <c r="D430" s="5"/>
      <c r="E430" s="1"/>
      <c r="F430" s="1"/>
      <c r="G430" s="1"/>
      <c r="H430" s="1"/>
      <c r="I430" s="24"/>
      <c r="J430" s="24"/>
      <c r="K430" s="2"/>
      <c r="L430" s="2"/>
      <c r="M430" s="2"/>
      <c r="N430" s="2"/>
      <c r="O430" s="3"/>
      <c r="P430" s="8"/>
      <c r="Q430" s="1"/>
      <c r="R430" s="4"/>
      <c r="S430" s="4"/>
      <c r="T430" s="4"/>
      <c r="U430" s="4"/>
      <c r="V430" s="9"/>
      <c r="Z430" s="4"/>
      <c r="AI430" s="1"/>
    </row>
    <row r="431" spans="1:35" x14ac:dyDescent="0.25">
      <c r="A431" s="1"/>
      <c r="B431" s="5"/>
      <c r="C431" s="5"/>
      <c r="D431" s="5"/>
      <c r="E431" s="1"/>
      <c r="F431" s="1"/>
      <c r="G431" s="1"/>
      <c r="H431" s="1"/>
      <c r="I431" s="24"/>
      <c r="J431" s="24"/>
      <c r="K431" s="2"/>
      <c r="L431" s="2"/>
      <c r="M431" s="2"/>
      <c r="N431" s="2"/>
      <c r="O431" s="3"/>
      <c r="P431" s="8"/>
      <c r="Q431" s="1"/>
      <c r="R431" s="4"/>
      <c r="S431" s="4"/>
      <c r="T431" s="4"/>
      <c r="U431" s="4"/>
      <c r="V431" s="9"/>
      <c r="Z431" s="4"/>
      <c r="AI431" s="1"/>
    </row>
    <row r="432" spans="1:35" x14ac:dyDescent="0.25">
      <c r="A432" s="1"/>
      <c r="B432" s="5"/>
      <c r="C432" s="5"/>
      <c r="D432" s="5"/>
      <c r="E432" s="1"/>
      <c r="F432" s="1"/>
      <c r="G432" s="1"/>
      <c r="H432" s="1"/>
      <c r="I432" s="24"/>
      <c r="J432" s="24"/>
      <c r="K432" s="2"/>
      <c r="L432" s="2"/>
      <c r="M432" s="2"/>
      <c r="N432" s="2"/>
      <c r="O432" s="3"/>
      <c r="P432" s="8"/>
      <c r="Q432" s="1"/>
      <c r="R432" s="4"/>
      <c r="S432" s="4"/>
      <c r="T432" s="4"/>
      <c r="U432" s="4"/>
      <c r="V432" s="9"/>
      <c r="Z432" s="4"/>
      <c r="AI432" s="1"/>
    </row>
    <row r="433" spans="1:35" x14ac:dyDescent="0.25">
      <c r="A433" s="1"/>
      <c r="B433" s="5"/>
      <c r="C433" s="5"/>
      <c r="D433" s="5"/>
      <c r="E433" s="1"/>
      <c r="F433" s="1"/>
      <c r="G433" s="1"/>
      <c r="H433" s="1"/>
      <c r="I433" s="24"/>
      <c r="J433" s="24"/>
      <c r="K433" s="2"/>
      <c r="L433" s="2"/>
      <c r="M433" s="2"/>
      <c r="N433" s="2"/>
      <c r="O433" s="3"/>
      <c r="P433" s="8"/>
      <c r="Q433" s="1"/>
      <c r="R433" s="4"/>
      <c r="S433" s="4"/>
      <c r="T433" s="4"/>
      <c r="U433" s="4"/>
      <c r="V433" s="9"/>
      <c r="Z433" s="4"/>
      <c r="AI433" s="1"/>
    </row>
    <row r="434" spans="1:35" x14ac:dyDescent="0.25">
      <c r="A434" s="1"/>
      <c r="B434" s="5"/>
      <c r="C434" s="5"/>
      <c r="D434" s="5"/>
      <c r="E434" s="1"/>
      <c r="F434" s="1"/>
      <c r="G434" s="1"/>
      <c r="H434" s="1"/>
      <c r="I434" s="24"/>
      <c r="J434" s="24"/>
      <c r="K434" s="2"/>
      <c r="L434" s="2"/>
      <c r="M434" s="2"/>
      <c r="N434" s="2"/>
      <c r="O434" s="3"/>
      <c r="P434" s="8"/>
      <c r="Q434" s="1"/>
      <c r="R434" s="4"/>
      <c r="S434" s="4"/>
      <c r="T434" s="4"/>
      <c r="U434" s="4"/>
      <c r="V434" s="9"/>
      <c r="Z434" s="4"/>
      <c r="AI434" s="1"/>
    </row>
    <row r="435" spans="1:35" x14ac:dyDescent="0.25">
      <c r="A435" s="1"/>
      <c r="B435" s="5"/>
      <c r="C435" s="5"/>
      <c r="D435" s="5"/>
      <c r="E435" s="1"/>
      <c r="F435" s="1"/>
      <c r="G435" s="1"/>
      <c r="H435" s="1"/>
      <c r="I435" s="24"/>
      <c r="J435" s="24"/>
      <c r="K435" s="2"/>
      <c r="L435" s="2"/>
      <c r="M435" s="2"/>
      <c r="N435" s="2"/>
      <c r="O435" s="3"/>
      <c r="P435" s="8"/>
      <c r="Q435" s="1"/>
      <c r="R435" s="4"/>
      <c r="S435" s="4"/>
      <c r="T435" s="4"/>
      <c r="U435" s="4"/>
      <c r="V435" s="9"/>
      <c r="Z435" s="4"/>
      <c r="AI435" s="1"/>
    </row>
    <row r="436" spans="1:35" x14ac:dyDescent="0.25">
      <c r="A436" s="1"/>
      <c r="B436" s="5"/>
      <c r="C436" s="5"/>
      <c r="D436" s="5"/>
      <c r="E436" s="1"/>
      <c r="F436" s="1"/>
      <c r="G436" s="1"/>
      <c r="H436" s="1"/>
      <c r="I436" s="24"/>
      <c r="J436" s="24"/>
      <c r="K436" s="2"/>
      <c r="L436" s="2"/>
      <c r="M436" s="2"/>
      <c r="N436" s="2"/>
      <c r="O436" s="3"/>
      <c r="P436" s="8"/>
      <c r="Q436" s="1"/>
      <c r="R436" s="4"/>
      <c r="S436" s="4"/>
      <c r="T436" s="4"/>
      <c r="U436" s="4"/>
      <c r="V436" s="9"/>
      <c r="Z436" s="4"/>
      <c r="AI436" s="1"/>
    </row>
    <row r="437" spans="1:35" x14ac:dyDescent="0.25">
      <c r="A437" s="1"/>
      <c r="B437" s="5"/>
      <c r="C437" s="5"/>
      <c r="D437" s="5"/>
      <c r="E437" s="1"/>
      <c r="F437" s="1"/>
      <c r="G437" s="1"/>
      <c r="H437" s="1"/>
      <c r="I437" s="24"/>
      <c r="J437" s="24"/>
      <c r="K437" s="2"/>
      <c r="L437" s="2"/>
      <c r="M437" s="2"/>
      <c r="N437" s="2"/>
      <c r="O437" s="3"/>
      <c r="P437" s="8"/>
      <c r="Q437" s="1"/>
      <c r="R437" s="4"/>
      <c r="S437" s="4"/>
      <c r="T437" s="4"/>
      <c r="U437" s="4"/>
      <c r="V437" s="9"/>
      <c r="Z437" s="4"/>
      <c r="AI437" s="1"/>
    </row>
    <row r="438" spans="1:35" x14ac:dyDescent="0.25">
      <c r="A438" s="1"/>
      <c r="B438" s="5"/>
      <c r="C438" s="5"/>
      <c r="D438" s="5"/>
      <c r="E438" s="1"/>
      <c r="F438" s="1"/>
      <c r="G438" s="1"/>
      <c r="H438" s="1"/>
      <c r="I438" s="24"/>
      <c r="J438" s="24"/>
      <c r="K438" s="2"/>
      <c r="L438" s="2"/>
      <c r="M438" s="2"/>
      <c r="N438" s="2"/>
      <c r="O438" s="3"/>
      <c r="P438" s="8"/>
      <c r="Q438" s="1"/>
      <c r="R438" s="4"/>
      <c r="S438" s="4"/>
      <c r="T438" s="4"/>
      <c r="U438" s="4"/>
      <c r="V438" s="9"/>
      <c r="Z438" s="4"/>
      <c r="AI438" s="1"/>
    </row>
    <row r="439" spans="1:35" x14ac:dyDescent="0.25">
      <c r="A439" s="1"/>
      <c r="B439" s="5"/>
      <c r="C439" s="5"/>
      <c r="D439" s="5"/>
      <c r="E439" s="1"/>
      <c r="F439" s="1"/>
      <c r="G439" s="1"/>
      <c r="H439" s="1"/>
      <c r="I439" s="24"/>
      <c r="J439" s="24"/>
      <c r="K439" s="2"/>
      <c r="L439" s="2"/>
      <c r="M439" s="2"/>
      <c r="N439" s="2"/>
      <c r="O439" s="3"/>
      <c r="P439" s="8"/>
      <c r="Q439" s="1"/>
      <c r="R439" s="4"/>
      <c r="S439" s="4"/>
      <c r="T439" s="4"/>
      <c r="U439" s="4"/>
      <c r="V439" s="9"/>
      <c r="Z439" s="4"/>
      <c r="AI439" s="1"/>
    </row>
    <row r="440" spans="1:35" x14ac:dyDescent="0.25">
      <c r="A440" s="1"/>
      <c r="B440" s="5"/>
      <c r="C440" s="5"/>
      <c r="D440" s="5"/>
      <c r="E440" s="1"/>
      <c r="F440" s="1"/>
      <c r="G440" s="1"/>
      <c r="H440" s="1"/>
      <c r="I440" s="24"/>
      <c r="J440" s="24"/>
      <c r="K440" s="2"/>
      <c r="L440" s="2"/>
      <c r="M440" s="2"/>
      <c r="N440" s="2"/>
      <c r="O440" s="3"/>
      <c r="P440" s="8"/>
      <c r="Q440" s="1"/>
      <c r="R440" s="4"/>
      <c r="S440" s="4"/>
      <c r="T440" s="4"/>
      <c r="U440" s="4"/>
      <c r="V440" s="9"/>
      <c r="Z440" s="4"/>
      <c r="AI440" s="1"/>
    </row>
    <row r="441" spans="1:35" x14ac:dyDescent="0.25">
      <c r="A441" s="1"/>
      <c r="B441" s="5"/>
      <c r="C441" s="5"/>
      <c r="D441" s="5"/>
      <c r="E441" s="1"/>
      <c r="F441" s="1"/>
      <c r="G441" s="1"/>
      <c r="H441" s="1"/>
      <c r="I441" s="24"/>
      <c r="J441" s="24"/>
      <c r="K441" s="2"/>
      <c r="L441" s="2"/>
      <c r="M441" s="2"/>
      <c r="N441" s="2"/>
      <c r="O441" s="3"/>
      <c r="P441" s="8"/>
      <c r="Q441" s="1"/>
      <c r="R441" s="4"/>
      <c r="S441" s="4"/>
      <c r="T441" s="4"/>
      <c r="U441" s="4"/>
      <c r="V441" s="9"/>
      <c r="Z441" s="4"/>
      <c r="AI441" s="1"/>
    </row>
    <row r="442" spans="1:35" x14ac:dyDescent="0.25">
      <c r="A442" s="1"/>
      <c r="B442" s="5"/>
      <c r="C442" s="5"/>
      <c r="D442" s="5"/>
      <c r="E442" s="1"/>
      <c r="F442" s="1"/>
      <c r="G442" s="1"/>
      <c r="H442" s="1"/>
      <c r="I442" s="24"/>
      <c r="J442" s="24"/>
      <c r="K442" s="2"/>
      <c r="L442" s="2"/>
      <c r="M442" s="2"/>
      <c r="N442" s="2"/>
      <c r="O442" s="3"/>
      <c r="P442" s="8"/>
      <c r="Q442" s="1"/>
      <c r="R442" s="4"/>
      <c r="S442" s="4"/>
      <c r="T442" s="4"/>
      <c r="U442" s="4"/>
      <c r="V442" s="9"/>
      <c r="Z442" s="4"/>
      <c r="AI442" s="1"/>
    </row>
    <row r="443" spans="1:35" x14ac:dyDescent="0.25">
      <c r="A443" s="1"/>
      <c r="B443" s="5"/>
      <c r="C443" s="5"/>
      <c r="D443" s="5"/>
      <c r="E443" s="1"/>
      <c r="F443" s="1"/>
      <c r="G443" s="1"/>
      <c r="H443" s="1"/>
      <c r="I443" s="24"/>
      <c r="J443" s="24"/>
      <c r="K443" s="2"/>
      <c r="L443" s="2"/>
      <c r="M443" s="2"/>
      <c r="N443" s="2"/>
      <c r="O443" s="3"/>
      <c r="P443" s="8"/>
      <c r="Q443" s="1"/>
      <c r="R443" s="4"/>
      <c r="S443" s="4"/>
      <c r="T443" s="4"/>
      <c r="U443" s="4"/>
      <c r="V443" s="9"/>
      <c r="Z443" s="4"/>
      <c r="AI443" s="1"/>
    </row>
    <row r="444" spans="1:35" x14ac:dyDescent="0.25">
      <c r="A444" s="1"/>
      <c r="B444" s="5"/>
      <c r="C444" s="5"/>
      <c r="D444" s="5"/>
      <c r="E444" s="1"/>
      <c r="F444" s="1"/>
      <c r="G444" s="1"/>
      <c r="H444" s="1"/>
      <c r="I444" s="24"/>
      <c r="J444" s="24"/>
      <c r="K444" s="2"/>
      <c r="L444" s="2"/>
      <c r="M444" s="2"/>
      <c r="N444" s="2"/>
      <c r="O444" s="3"/>
      <c r="P444" s="8"/>
      <c r="Q444" s="1"/>
      <c r="R444" s="4"/>
      <c r="S444" s="4"/>
      <c r="T444" s="4"/>
      <c r="U444" s="4"/>
      <c r="V444" s="9"/>
      <c r="Z444" s="4"/>
      <c r="AI444" s="1"/>
    </row>
    <row r="445" spans="1:35" x14ac:dyDescent="0.25">
      <c r="A445" s="1"/>
      <c r="B445" s="5"/>
      <c r="C445" s="5"/>
      <c r="D445" s="5"/>
      <c r="E445" s="1"/>
      <c r="F445" s="1"/>
      <c r="G445" s="1"/>
      <c r="H445" s="1"/>
      <c r="I445" s="24"/>
      <c r="J445" s="24"/>
      <c r="K445" s="2"/>
      <c r="L445" s="2"/>
      <c r="M445" s="2"/>
      <c r="N445" s="2"/>
      <c r="O445" s="3"/>
      <c r="P445" s="8"/>
      <c r="Q445" s="1"/>
      <c r="R445" s="4"/>
      <c r="S445" s="4"/>
      <c r="T445" s="4"/>
      <c r="U445" s="4"/>
      <c r="V445" s="9"/>
      <c r="Z445" s="4"/>
      <c r="AI445" s="1"/>
    </row>
    <row r="446" spans="1:35" x14ac:dyDescent="0.25">
      <c r="A446" s="1"/>
      <c r="B446" s="5"/>
      <c r="C446" s="5"/>
      <c r="D446" s="5"/>
      <c r="E446" s="1"/>
      <c r="F446" s="1"/>
      <c r="G446" s="1"/>
      <c r="H446" s="1"/>
      <c r="I446" s="24"/>
      <c r="J446" s="24"/>
      <c r="K446" s="2"/>
      <c r="L446" s="2"/>
      <c r="M446" s="2"/>
      <c r="N446" s="2"/>
      <c r="O446" s="3"/>
      <c r="P446" s="8"/>
      <c r="Q446" s="1"/>
      <c r="R446" s="4"/>
      <c r="S446" s="4"/>
      <c r="T446" s="4"/>
      <c r="U446" s="4"/>
      <c r="V446" s="9"/>
      <c r="Z446" s="4"/>
      <c r="AI446" s="1"/>
    </row>
    <row r="447" spans="1:35" x14ac:dyDescent="0.25">
      <c r="A447" s="1"/>
      <c r="B447" s="5"/>
      <c r="C447" s="5"/>
      <c r="D447" s="5"/>
      <c r="E447" s="1"/>
      <c r="F447" s="1"/>
      <c r="G447" s="1"/>
      <c r="H447" s="1"/>
      <c r="I447" s="24"/>
      <c r="J447" s="24"/>
      <c r="K447" s="2"/>
      <c r="L447" s="2"/>
      <c r="M447" s="2"/>
      <c r="N447" s="2"/>
      <c r="O447" s="3"/>
      <c r="P447" s="8"/>
      <c r="Q447" s="1"/>
      <c r="R447" s="4"/>
      <c r="S447" s="4"/>
      <c r="T447" s="4"/>
      <c r="U447" s="4"/>
      <c r="V447" s="9"/>
      <c r="Z447" s="4"/>
      <c r="AI447" s="1"/>
    </row>
    <row r="448" spans="1:35" x14ac:dyDescent="0.25">
      <c r="A448" s="1"/>
      <c r="B448" s="5"/>
      <c r="C448" s="5"/>
      <c r="D448" s="5"/>
      <c r="E448" s="1"/>
      <c r="F448" s="1"/>
      <c r="G448" s="1"/>
      <c r="H448" s="1"/>
      <c r="I448" s="24"/>
      <c r="J448" s="24"/>
      <c r="K448" s="2"/>
      <c r="L448" s="2"/>
      <c r="M448" s="2"/>
      <c r="N448" s="2"/>
      <c r="O448" s="3"/>
      <c r="P448" s="8"/>
      <c r="Q448" s="1"/>
      <c r="R448" s="4"/>
      <c r="S448" s="4"/>
      <c r="T448" s="4"/>
      <c r="U448" s="4"/>
      <c r="V448" s="9"/>
      <c r="Z448" s="4"/>
      <c r="AI448" s="1"/>
    </row>
    <row r="449" spans="1:35" x14ac:dyDescent="0.25">
      <c r="A449" s="1"/>
      <c r="B449" s="5"/>
      <c r="C449" s="5"/>
      <c r="D449" s="5"/>
      <c r="E449" s="1"/>
      <c r="F449" s="1"/>
      <c r="G449" s="1"/>
      <c r="H449" s="1"/>
      <c r="I449" s="24"/>
      <c r="J449" s="24"/>
      <c r="K449" s="2"/>
      <c r="L449" s="2"/>
      <c r="M449" s="2"/>
      <c r="N449" s="2"/>
      <c r="O449" s="3"/>
      <c r="P449" s="8"/>
      <c r="Q449" s="1"/>
      <c r="R449" s="4"/>
      <c r="S449" s="4"/>
      <c r="T449" s="4"/>
      <c r="U449" s="4"/>
      <c r="V449" s="9"/>
      <c r="Z449" s="4"/>
      <c r="AI449" s="1"/>
    </row>
    <row r="450" spans="1:35" x14ac:dyDescent="0.25">
      <c r="A450" s="1"/>
      <c r="B450" s="5"/>
      <c r="C450" s="5"/>
      <c r="D450" s="5"/>
      <c r="E450" s="1"/>
      <c r="F450" s="1"/>
      <c r="G450" s="1"/>
      <c r="H450" s="1"/>
      <c r="I450" s="24"/>
      <c r="J450" s="24"/>
      <c r="K450" s="2"/>
      <c r="L450" s="2"/>
      <c r="M450" s="2"/>
      <c r="N450" s="2"/>
      <c r="O450" s="3"/>
      <c r="P450" s="8"/>
      <c r="Q450" s="1"/>
      <c r="R450" s="4"/>
      <c r="S450" s="4"/>
      <c r="T450" s="4"/>
      <c r="U450" s="4"/>
      <c r="V450" s="9"/>
      <c r="Z450" s="4"/>
      <c r="AI450" s="1"/>
    </row>
    <row r="451" spans="1:35" x14ac:dyDescent="0.25">
      <c r="A451" s="1"/>
      <c r="B451" s="5"/>
      <c r="C451" s="5"/>
      <c r="D451" s="5"/>
      <c r="E451" s="1"/>
      <c r="F451" s="1"/>
      <c r="G451" s="1"/>
      <c r="H451" s="1"/>
      <c r="I451" s="24"/>
      <c r="J451" s="24"/>
      <c r="K451" s="2"/>
      <c r="L451" s="2"/>
      <c r="M451" s="2"/>
      <c r="N451" s="2"/>
      <c r="O451" s="3"/>
      <c r="P451" s="8"/>
      <c r="Q451" s="1"/>
      <c r="R451" s="4"/>
      <c r="S451" s="4"/>
      <c r="T451" s="4"/>
      <c r="U451" s="4"/>
      <c r="V451" s="9"/>
      <c r="Z451" s="4"/>
      <c r="AI451" s="1"/>
    </row>
    <row r="452" spans="1:35" x14ac:dyDescent="0.25">
      <c r="A452" s="1"/>
      <c r="B452" s="5"/>
      <c r="C452" s="5"/>
      <c r="D452" s="5"/>
      <c r="E452" s="1"/>
      <c r="F452" s="1"/>
      <c r="G452" s="1"/>
      <c r="H452" s="1"/>
      <c r="I452" s="24"/>
      <c r="J452" s="24"/>
      <c r="K452" s="2"/>
      <c r="L452" s="2"/>
      <c r="M452" s="2"/>
      <c r="N452" s="2"/>
      <c r="O452" s="3"/>
      <c r="P452" s="8"/>
      <c r="Q452" s="1"/>
      <c r="R452" s="4"/>
      <c r="S452" s="4"/>
      <c r="T452" s="4"/>
      <c r="U452" s="4"/>
      <c r="V452" s="9"/>
      <c r="Z452" s="4"/>
      <c r="AI452" s="1"/>
    </row>
    <row r="453" spans="1:35" x14ac:dyDescent="0.25">
      <c r="A453" s="1"/>
      <c r="B453" s="5"/>
      <c r="C453" s="5"/>
      <c r="D453" s="5"/>
      <c r="E453" s="1"/>
      <c r="F453" s="1"/>
      <c r="G453" s="1"/>
      <c r="H453" s="1"/>
      <c r="I453" s="24"/>
      <c r="J453" s="24"/>
      <c r="K453" s="2"/>
      <c r="L453" s="2"/>
      <c r="M453" s="2"/>
      <c r="N453" s="2"/>
      <c r="O453" s="3"/>
      <c r="P453" s="8"/>
      <c r="Q453" s="1"/>
      <c r="R453" s="4"/>
      <c r="S453" s="4"/>
      <c r="T453" s="4"/>
      <c r="U453" s="4"/>
      <c r="V453" s="9"/>
      <c r="Z453" s="4"/>
      <c r="AI453" s="1"/>
    </row>
    <row r="454" spans="1:35" x14ac:dyDescent="0.25">
      <c r="A454" s="1"/>
      <c r="B454" s="5"/>
      <c r="C454" s="5"/>
      <c r="D454" s="5"/>
      <c r="E454" s="1"/>
      <c r="F454" s="1"/>
      <c r="G454" s="1"/>
      <c r="H454" s="1"/>
      <c r="I454" s="24"/>
      <c r="J454" s="24"/>
      <c r="K454" s="2"/>
      <c r="L454" s="2"/>
      <c r="M454" s="2"/>
      <c r="N454" s="2"/>
      <c r="O454" s="3"/>
      <c r="P454" s="8"/>
      <c r="Q454" s="1"/>
      <c r="R454" s="4"/>
      <c r="S454" s="4"/>
      <c r="T454" s="4"/>
      <c r="U454" s="4"/>
      <c r="V454" s="9"/>
      <c r="Z454" s="4"/>
      <c r="AI454" s="1"/>
    </row>
    <row r="455" spans="1:35" x14ac:dyDescent="0.25">
      <c r="A455" s="1"/>
      <c r="B455" s="5"/>
      <c r="C455" s="5"/>
      <c r="D455" s="5"/>
      <c r="E455" s="1"/>
      <c r="F455" s="1"/>
      <c r="G455" s="1"/>
      <c r="H455" s="1"/>
      <c r="I455" s="24"/>
      <c r="J455" s="24"/>
      <c r="K455" s="2"/>
      <c r="L455" s="2"/>
      <c r="M455" s="2"/>
      <c r="N455" s="2"/>
      <c r="O455" s="3"/>
      <c r="P455" s="8"/>
      <c r="Q455" s="1"/>
      <c r="R455" s="4"/>
      <c r="S455" s="4"/>
      <c r="T455" s="4"/>
      <c r="U455" s="4"/>
      <c r="V455" s="9"/>
      <c r="Z455" s="4"/>
      <c r="AI455" s="1"/>
    </row>
    <row r="456" spans="1:35" x14ac:dyDescent="0.25">
      <c r="A456" s="1"/>
      <c r="B456" s="5"/>
      <c r="C456" s="5"/>
      <c r="D456" s="5"/>
      <c r="E456" s="1"/>
      <c r="F456" s="1"/>
      <c r="G456" s="1"/>
      <c r="H456" s="1"/>
      <c r="I456" s="24"/>
      <c r="J456" s="24"/>
      <c r="K456" s="2"/>
      <c r="L456" s="2"/>
      <c r="M456" s="2"/>
      <c r="N456" s="2"/>
      <c r="O456" s="3"/>
      <c r="P456" s="8"/>
      <c r="Q456" s="1"/>
      <c r="R456" s="4"/>
      <c r="S456" s="4"/>
      <c r="T456" s="4"/>
      <c r="U456" s="4"/>
      <c r="V456" s="9"/>
      <c r="Z456" s="4"/>
      <c r="AI456" s="1"/>
    </row>
    <row r="457" spans="1:35" x14ac:dyDescent="0.25">
      <c r="A457" s="1"/>
      <c r="B457" s="5"/>
      <c r="C457" s="5"/>
      <c r="D457" s="5"/>
      <c r="E457" s="1"/>
      <c r="F457" s="1"/>
      <c r="G457" s="1"/>
      <c r="H457" s="1"/>
      <c r="I457" s="24"/>
      <c r="J457" s="24"/>
      <c r="K457" s="2"/>
      <c r="L457" s="2"/>
      <c r="M457" s="2"/>
      <c r="N457" s="2"/>
      <c r="O457" s="3"/>
      <c r="P457" s="8"/>
      <c r="Q457" s="1"/>
      <c r="R457" s="4"/>
      <c r="S457" s="4"/>
      <c r="T457" s="4"/>
      <c r="U457" s="4"/>
      <c r="V457" s="9"/>
      <c r="Z457" s="4"/>
      <c r="AI457" s="1"/>
    </row>
    <row r="458" spans="1:35" x14ac:dyDescent="0.25">
      <c r="A458" s="1"/>
      <c r="B458" s="5"/>
      <c r="C458" s="5"/>
      <c r="D458" s="5"/>
      <c r="E458" s="1"/>
      <c r="F458" s="1"/>
      <c r="G458" s="1"/>
      <c r="H458" s="1"/>
      <c r="I458" s="24"/>
      <c r="J458" s="24"/>
      <c r="K458" s="2"/>
      <c r="L458" s="2"/>
      <c r="M458" s="2"/>
      <c r="N458" s="2"/>
      <c r="O458" s="3"/>
      <c r="P458" s="8"/>
      <c r="Q458" s="1"/>
      <c r="R458" s="4"/>
      <c r="S458" s="4"/>
      <c r="T458" s="4"/>
      <c r="U458" s="4"/>
      <c r="V458" s="9"/>
      <c r="Z458" s="4"/>
      <c r="AI458" s="1"/>
    </row>
    <row r="459" spans="1:35" x14ac:dyDescent="0.25">
      <c r="A459" s="1"/>
      <c r="B459" s="5"/>
      <c r="C459" s="5"/>
      <c r="D459" s="5"/>
      <c r="E459" s="1"/>
      <c r="F459" s="1"/>
      <c r="G459" s="1"/>
      <c r="H459" s="1"/>
      <c r="I459" s="24"/>
      <c r="J459" s="24"/>
      <c r="K459" s="2"/>
      <c r="L459" s="2"/>
      <c r="M459" s="2"/>
      <c r="N459" s="2"/>
      <c r="O459" s="3"/>
      <c r="P459" s="8"/>
      <c r="Q459" s="1"/>
      <c r="R459" s="4"/>
      <c r="S459" s="4"/>
      <c r="T459" s="4"/>
      <c r="U459" s="4"/>
      <c r="V459" s="9"/>
      <c r="Z459" s="4"/>
      <c r="AI459" s="1"/>
    </row>
    <row r="460" spans="1:35" x14ac:dyDescent="0.25">
      <c r="A460" s="1"/>
      <c r="B460" s="5"/>
      <c r="C460" s="5"/>
      <c r="D460" s="5"/>
      <c r="E460" s="1"/>
      <c r="F460" s="1"/>
      <c r="G460" s="1"/>
      <c r="H460" s="1"/>
      <c r="I460" s="24"/>
      <c r="J460" s="24"/>
      <c r="K460" s="2"/>
      <c r="L460" s="2"/>
      <c r="M460" s="2"/>
      <c r="N460" s="2"/>
      <c r="O460" s="3"/>
      <c r="P460" s="8"/>
      <c r="Q460" s="1"/>
      <c r="R460" s="4"/>
      <c r="S460" s="4"/>
      <c r="T460" s="4"/>
      <c r="U460" s="4"/>
      <c r="V460" s="9"/>
      <c r="Z460" s="4"/>
      <c r="AI460" s="1"/>
    </row>
    <row r="461" spans="1:35" x14ac:dyDescent="0.25">
      <c r="A461" s="1"/>
      <c r="B461" s="5"/>
      <c r="C461" s="5"/>
      <c r="D461" s="5"/>
      <c r="E461" s="1"/>
      <c r="F461" s="1"/>
      <c r="G461" s="1"/>
      <c r="H461" s="1"/>
      <c r="I461" s="24"/>
      <c r="J461" s="24"/>
      <c r="K461" s="2"/>
      <c r="L461" s="2"/>
      <c r="M461" s="2"/>
      <c r="N461" s="2"/>
      <c r="O461" s="3"/>
      <c r="P461" s="8"/>
      <c r="Q461" s="1"/>
      <c r="R461" s="4"/>
      <c r="S461" s="4"/>
      <c r="T461" s="4"/>
      <c r="U461" s="4"/>
      <c r="V461" s="9"/>
      <c r="Z461" s="4"/>
      <c r="AI461" s="1"/>
    </row>
    <row r="462" spans="1:35" x14ac:dyDescent="0.25">
      <c r="A462" s="1"/>
      <c r="B462" s="5"/>
      <c r="C462" s="5"/>
      <c r="D462" s="5"/>
      <c r="E462" s="1"/>
      <c r="F462" s="1"/>
      <c r="G462" s="1"/>
      <c r="H462" s="1"/>
      <c r="I462" s="24"/>
      <c r="J462" s="24"/>
      <c r="K462" s="2"/>
      <c r="L462" s="2"/>
      <c r="M462" s="2"/>
      <c r="N462" s="2"/>
      <c r="O462" s="3"/>
      <c r="P462" s="8"/>
      <c r="Q462" s="1"/>
      <c r="R462" s="4"/>
      <c r="S462" s="4"/>
      <c r="T462" s="4"/>
      <c r="U462" s="4"/>
      <c r="V462" s="9"/>
      <c r="Z462" s="4"/>
      <c r="AI462" s="1"/>
    </row>
    <row r="463" spans="1:35" x14ac:dyDescent="0.25">
      <c r="A463" s="1"/>
      <c r="B463" s="5"/>
      <c r="C463" s="5"/>
      <c r="D463" s="5"/>
      <c r="E463" s="1"/>
      <c r="F463" s="1"/>
      <c r="G463" s="1"/>
      <c r="H463" s="1"/>
      <c r="I463" s="24"/>
      <c r="J463" s="24"/>
      <c r="K463" s="2"/>
      <c r="L463" s="2"/>
      <c r="M463" s="2"/>
      <c r="N463" s="2"/>
      <c r="O463" s="3"/>
      <c r="P463" s="8"/>
      <c r="Q463" s="1"/>
      <c r="R463" s="4"/>
      <c r="S463" s="4"/>
      <c r="T463" s="4"/>
      <c r="U463" s="4"/>
      <c r="V463" s="9"/>
      <c r="Z463" s="4"/>
      <c r="AI463" s="1"/>
    </row>
    <row r="464" spans="1:35" x14ac:dyDescent="0.25">
      <c r="A464" s="1"/>
      <c r="B464" s="5"/>
      <c r="C464" s="5"/>
      <c r="D464" s="5"/>
      <c r="E464" s="1"/>
      <c r="F464" s="1"/>
      <c r="G464" s="1"/>
      <c r="H464" s="1"/>
      <c r="I464" s="24"/>
      <c r="J464" s="24"/>
      <c r="K464" s="2"/>
      <c r="L464" s="2"/>
      <c r="M464" s="2"/>
      <c r="N464" s="2"/>
      <c r="O464" s="3"/>
      <c r="P464" s="8"/>
      <c r="Q464" s="1"/>
      <c r="R464" s="4"/>
      <c r="S464" s="4"/>
      <c r="T464" s="4"/>
      <c r="U464" s="4"/>
      <c r="V464" s="9"/>
      <c r="Z464" s="4"/>
      <c r="AI464" s="1"/>
    </row>
    <row r="465" spans="1:35" x14ac:dyDescent="0.25">
      <c r="A465" s="1"/>
      <c r="B465" s="5"/>
      <c r="C465" s="5"/>
      <c r="D465" s="5"/>
      <c r="E465" s="1"/>
      <c r="F465" s="1"/>
      <c r="G465" s="1"/>
      <c r="H465" s="1"/>
      <c r="I465" s="24"/>
      <c r="J465" s="24"/>
      <c r="K465" s="2"/>
      <c r="L465" s="2"/>
      <c r="M465" s="2"/>
      <c r="N465" s="2"/>
      <c r="O465" s="3"/>
      <c r="P465" s="8"/>
      <c r="Q465" s="1"/>
      <c r="R465" s="4"/>
      <c r="S465" s="4"/>
      <c r="T465" s="4"/>
      <c r="U465" s="4"/>
      <c r="V465" s="9"/>
      <c r="Z465" s="4"/>
      <c r="AI465" s="1"/>
    </row>
    <row r="466" spans="1:35" x14ac:dyDescent="0.25">
      <c r="A466" s="1"/>
      <c r="B466" s="5"/>
      <c r="C466" s="5"/>
      <c r="D466" s="5"/>
      <c r="E466" s="1"/>
      <c r="F466" s="1"/>
      <c r="G466" s="1"/>
      <c r="H466" s="1"/>
      <c r="I466" s="24"/>
      <c r="J466" s="24"/>
      <c r="K466" s="2"/>
      <c r="L466" s="2"/>
      <c r="M466" s="2"/>
      <c r="N466" s="2"/>
      <c r="O466" s="3"/>
      <c r="P466" s="8"/>
      <c r="Q466" s="1"/>
      <c r="R466" s="4"/>
      <c r="S466" s="4"/>
      <c r="T466" s="4"/>
      <c r="U466" s="4"/>
      <c r="V466" s="9"/>
      <c r="Z466" s="4"/>
      <c r="AI466" s="1"/>
    </row>
    <row r="467" spans="1:35" x14ac:dyDescent="0.25">
      <c r="A467" s="1"/>
      <c r="B467" s="5"/>
      <c r="C467" s="5"/>
      <c r="D467" s="5"/>
      <c r="E467" s="1"/>
      <c r="F467" s="1"/>
      <c r="G467" s="1"/>
      <c r="H467" s="1"/>
      <c r="I467" s="24"/>
      <c r="J467" s="24"/>
      <c r="K467" s="2"/>
      <c r="L467" s="2"/>
      <c r="M467" s="2"/>
      <c r="N467" s="2"/>
      <c r="O467" s="3"/>
      <c r="P467" s="8"/>
      <c r="Q467" s="1"/>
      <c r="R467" s="4"/>
      <c r="S467" s="4"/>
      <c r="T467" s="4"/>
      <c r="U467" s="4"/>
      <c r="V467" s="9"/>
      <c r="Z467" s="4"/>
      <c r="AI467" s="1"/>
    </row>
    <row r="468" spans="1:35" x14ac:dyDescent="0.25">
      <c r="A468" s="1"/>
      <c r="B468" s="5"/>
      <c r="C468" s="5"/>
      <c r="D468" s="5"/>
      <c r="E468" s="1"/>
      <c r="F468" s="1"/>
      <c r="G468" s="1"/>
      <c r="H468" s="1"/>
      <c r="I468" s="24"/>
      <c r="J468" s="24"/>
      <c r="K468" s="2"/>
      <c r="L468" s="2"/>
      <c r="M468" s="2"/>
      <c r="N468" s="2"/>
      <c r="O468" s="3"/>
      <c r="P468" s="8"/>
      <c r="Q468" s="1"/>
      <c r="R468" s="4"/>
      <c r="S468" s="4"/>
      <c r="T468" s="4"/>
      <c r="U468" s="4"/>
      <c r="V468" s="9"/>
      <c r="Z468" s="4"/>
      <c r="AI468" s="1"/>
    </row>
    <row r="469" spans="1:35" x14ac:dyDescent="0.25">
      <c r="A469" s="1"/>
      <c r="B469" s="5"/>
      <c r="C469" s="5"/>
      <c r="D469" s="5"/>
      <c r="E469" s="1"/>
      <c r="F469" s="1"/>
      <c r="G469" s="1"/>
      <c r="H469" s="1"/>
      <c r="I469" s="24"/>
      <c r="J469" s="24"/>
      <c r="K469" s="2"/>
      <c r="L469" s="2"/>
      <c r="M469" s="2"/>
      <c r="N469" s="2"/>
      <c r="O469" s="3"/>
      <c r="P469" s="8"/>
      <c r="Q469" s="1"/>
      <c r="R469" s="4"/>
      <c r="S469" s="4"/>
      <c r="T469" s="4"/>
      <c r="U469" s="4"/>
      <c r="V469" s="9"/>
      <c r="Z469" s="4"/>
      <c r="AI469" s="1"/>
    </row>
    <row r="470" spans="1:35" x14ac:dyDescent="0.25">
      <c r="A470" s="1"/>
      <c r="B470" s="5"/>
      <c r="C470" s="5"/>
      <c r="D470" s="5"/>
      <c r="E470" s="1"/>
      <c r="F470" s="1"/>
      <c r="G470" s="1"/>
      <c r="H470" s="1"/>
      <c r="I470" s="24"/>
      <c r="J470" s="24"/>
      <c r="K470" s="2"/>
      <c r="L470" s="2"/>
      <c r="M470" s="2"/>
      <c r="N470" s="2"/>
      <c r="O470" s="3"/>
      <c r="P470" s="8"/>
      <c r="Q470" s="1"/>
      <c r="R470" s="4"/>
      <c r="S470" s="4"/>
      <c r="T470" s="4"/>
      <c r="U470" s="4"/>
      <c r="V470" s="9"/>
      <c r="Z470" s="4"/>
      <c r="AI470" s="1"/>
    </row>
    <row r="471" spans="1:35" x14ac:dyDescent="0.25">
      <c r="A471" s="1"/>
      <c r="B471" s="5"/>
      <c r="C471" s="5"/>
      <c r="D471" s="5"/>
      <c r="E471" s="1"/>
      <c r="F471" s="1"/>
      <c r="G471" s="1"/>
      <c r="H471" s="1"/>
      <c r="I471" s="24"/>
      <c r="J471" s="24"/>
      <c r="K471" s="2"/>
      <c r="L471" s="2"/>
      <c r="M471" s="2"/>
      <c r="N471" s="2"/>
      <c r="O471" s="3"/>
      <c r="P471" s="8"/>
      <c r="Q471" s="1"/>
      <c r="R471" s="4"/>
      <c r="S471" s="4"/>
      <c r="T471" s="4"/>
      <c r="U471" s="4"/>
      <c r="V471" s="9"/>
      <c r="Z471" s="4"/>
      <c r="AI471" s="1"/>
    </row>
    <row r="472" spans="1:35" x14ac:dyDescent="0.25">
      <c r="A472" s="1"/>
      <c r="B472" s="5"/>
      <c r="C472" s="5"/>
      <c r="D472" s="5"/>
      <c r="E472" s="1"/>
      <c r="F472" s="1"/>
      <c r="G472" s="1"/>
      <c r="H472" s="1"/>
      <c r="I472" s="24"/>
      <c r="J472" s="24"/>
      <c r="K472" s="2"/>
      <c r="L472" s="2"/>
      <c r="M472" s="2"/>
      <c r="N472" s="2"/>
      <c r="O472" s="3"/>
      <c r="P472" s="8"/>
      <c r="Q472" s="1"/>
      <c r="R472" s="4"/>
      <c r="S472" s="4"/>
      <c r="T472" s="4"/>
      <c r="U472" s="4"/>
      <c r="V472" s="9"/>
      <c r="Z472" s="4"/>
      <c r="AI472" s="1"/>
    </row>
    <row r="473" spans="1:35" x14ac:dyDescent="0.25">
      <c r="A473" s="1"/>
      <c r="B473" s="5"/>
      <c r="C473" s="5"/>
      <c r="D473" s="5"/>
      <c r="E473" s="1"/>
      <c r="F473" s="1"/>
      <c r="G473" s="1"/>
      <c r="H473" s="1"/>
      <c r="I473" s="24"/>
      <c r="J473" s="24"/>
      <c r="K473" s="2"/>
      <c r="L473" s="2"/>
      <c r="M473" s="2"/>
      <c r="N473" s="2"/>
      <c r="O473" s="3"/>
      <c r="P473" s="8"/>
      <c r="Q473" s="1"/>
      <c r="R473" s="4"/>
      <c r="S473" s="4"/>
      <c r="T473" s="4"/>
      <c r="U473" s="4"/>
      <c r="V473" s="9"/>
      <c r="Z473" s="4"/>
      <c r="AI473" s="1"/>
    </row>
    <row r="474" spans="1:35" x14ac:dyDescent="0.25">
      <c r="A474" s="1"/>
      <c r="B474" s="5"/>
      <c r="C474" s="5"/>
      <c r="D474" s="5"/>
      <c r="E474" s="1"/>
      <c r="F474" s="1"/>
      <c r="G474" s="1"/>
      <c r="H474" s="1"/>
      <c r="I474" s="24"/>
      <c r="J474" s="24"/>
      <c r="K474" s="2"/>
      <c r="L474" s="2"/>
      <c r="M474" s="2"/>
      <c r="N474" s="2"/>
      <c r="O474" s="3"/>
      <c r="P474" s="8"/>
      <c r="Q474" s="1"/>
      <c r="R474" s="4"/>
      <c r="S474" s="4"/>
      <c r="T474" s="4"/>
      <c r="U474" s="4"/>
      <c r="V474" s="9"/>
      <c r="Z474" s="4"/>
      <c r="AI474" s="1"/>
    </row>
    <row r="475" spans="1:35" x14ac:dyDescent="0.25">
      <c r="A475" s="1"/>
      <c r="B475" s="5"/>
      <c r="C475" s="5"/>
      <c r="D475" s="5"/>
      <c r="E475" s="1"/>
      <c r="F475" s="1"/>
      <c r="G475" s="1"/>
      <c r="H475" s="1"/>
      <c r="I475" s="24"/>
      <c r="J475" s="24"/>
      <c r="K475" s="2"/>
      <c r="L475" s="2"/>
      <c r="M475" s="2"/>
      <c r="N475" s="2"/>
      <c r="O475" s="3"/>
      <c r="P475" s="8"/>
      <c r="Q475" s="1"/>
      <c r="R475" s="4"/>
      <c r="S475" s="4"/>
      <c r="T475" s="4"/>
      <c r="U475" s="4"/>
      <c r="V475" s="9"/>
      <c r="Z475" s="4"/>
      <c r="AI475" s="1"/>
    </row>
    <row r="476" spans="1:35" x14ac:dyDescent="0.25">
      <c r="A476" s="1"/>
      <c r="B476" s="5"/>
      <c r="C476" s="5"/>
      <c r="D476" s="5"/>
      <c r="E476" s="1"/>
      <c r="F476" s="1"/>
      <c r="G476" s="1"/>
      <c r="H476" s="1"/>
      <c r="I476" s="24"/>
      <c r="J476" s="24"/>
      <c r="K476" s="2"/>
      <c r="L476" s="2"/>
      <c r="M476" s="2"/>
      <c r="N476" s="2"/>
      <c r="O476" s="3"/>
      <c r="P476" s="8"/>
      <c r="Q476" s="1"/>
      <c r="R476" s="4"/>
      <c r="S476" s="4"/>
      <c r="T476" s="4"/>
      <c r="U476" s="4"/>
      <c r="V476" s="9"/>
      <c r="Z476" s="4"/>
      <c r="AI476" s="1"/>
    </row>
    <row r="477" spans="1:35" x14ac:dyDescent="0.25">
      <c r="A477" s="1"/>
      <c r="B477" s="5"/>
      <c r="C477" s="5"/>
      <c r="D477" s="5"/>
      <c r="E477" s="1"/>
      <c r="F477" s="1"/>
      <c r="G477" s="1"/>
      <c r="H477" s="1"/>
      <c r="I477" s="24"/>
      <c r="J477" s="24"/>
      <c r="K477" s="2"/>
      <c r="L477" s="2"/>
      <c r="M477" s="2"/>
      <c r="N477" s="2"/>
      <c r="O477" s="3"/>
      <c r="P477" s="8"/>
      <c r="Q477" s="1"/>
      <c r="R477" s="4"/>
      <c r="S477" s="4"/>
      <c r="T477" s="4"/>
      <c r="U477" s="4"/>
      <c r="V477" s="9"/>
      <c r="Z477" s="4"/>
      <c r="AI477" s="1"/>
    </row>
    <row r="478" spans="1:35" x14ac:dyDescent="0.25">
      <c r="A478" s="1"/>
      <c r="B478" s="5"/>
      <c r="C478" s="5"/>
      <c r="D478" s="5"/>
      <c r="E478" s="1"/>
      <c r="F478" s="1"/>
      <c r="G478" s="1"/>
      <c r="H478" s="1"/>
      <c r="I478" s="24"/>
      <c r="J478" s="24"/>
      <c r="K478" s="2"/>
      <c r="L478" s="2"/>
      <c r="M478" s="2"/>
      <c r="N478" s="2"/>
      <c r="O478" s="3"/>
      <c r="P478" s="8"/>
      <c r="Q478" s="1"/>
      <c r="R478" s="4"/>
      <c r="S478" s="4"/>
      <c r="T478" s="4"/>
      <c r="U478" s="4"/>
      <c r="V478" s="9"/>
      <c r="Z478" s="4"/>
      <c r="AI478" s="1"/>
    </row>
    <row r="479" spans="1:35" x14ac:dyDescent="0.25">
      <c r="A479" s="1"/>
      <c r="B479" s="5"/>
      <c r="C479" s="5"/>
      <c r="D479" s="5"/>
      <c r="E479" s="1"/>
      <c r="F479" s="1"/>
      <c r="G479" s="1"/>
      <c r="H479" s="1"/>
      <c r="I479" s="24"/>
      <c r="J479" s="24"/>
      <c r="K479" s="2"/>
      <c r="L479" s="2"/>
      <c r="M479" s="2"/>
      <c r="N479" s="2"/>
      <c r="O479" s="3"/>
      <c r="P479" s="8"/>
      <c r="Q479" s="1"/>
      <c r="R479" s="4"/>
      <c r="S479" s="4"/>
      <c r="T479" s="4"/>
      <c r="U479" s="4"/>
      <c r="V479" s="9"/>
      <c r="Z479" s="4"/>
      <c r="AI479" s="1"/>
    </row>
    <row r="480" spans="1:35" x14ac:dyDescent="0.25">
      <c r="A480" s="1"/>
      <c r="B480" s="5"/>
      <c r="C480" s="5"/>
      <c r="D480" s="5"/>
      <c r="E480" s="1"/>
      <c r="F480" s="1"/>
      <c r="G480" s="1"/>
      <c r="H480" s="1"/>
      <c r="I480" s="24"/>
      <c r="J480" s="24"/>
      <c r="K480" s="2"/>
      <c r="L480" s="2"/>
      <c r="M480" s="2"/>
      <c r="N480" s="2"/>
      <c r="O480" s="3"/>
      <c r="P480" s="8"/>
      <c r="Q480" s="1"/>
      <c r="R480" s="4"/>
      <c r="S480" s="4"/>
      <c r="T480" s="4"/>
      <c r="U480" s="4"/>
      <c r="V480" s="9"/>
      <c r="Z480" s="4"/>
      <c r="AI480" s="1"/>
    </row>
    <row r="481" spans="1:35" x14ac:dyDescent="0.25">
      <c r="A481" s="1"/>
      <c r="B481" s="5"/>
      <c r="C481" s="5"/>
      <c r="D481" s="5"/>
      <c r="E481" s="1"/>
      <c r="F481" s="1"/>
      <c r="G481" s="1"/>
      <c r="H481" s="1"/>
      <c r="I481" s="24"/>
      <c r="J481" s="24"/>
      <c r="K481" s="2"/>
      <c r="L481" s="2"/>
      <c r="M481" s="2"/>
      <c r="N481" s="2"/>
      <c r="O481" s="3"/>
      <c r="P481" s="8"/>
      <c r="Q481" s="1"/>
      <c r="R481" s="4"/>
      <c r="S481" s="4"/>
      <c r="T481" s="4"/>
      <c r="U481" s="4"/>
      <c r="V481" s="9"/>
      <c r="Z481" s="4"/>
      <c r="AI481" s="1"/>
    </row>
    <row r="482" spans="1:35" x14ac:dyDescent="0.25">
      <c r="A482" s="1"/>
      <c r="B482" s="5"/>
      <c r="C482" s="5"/>
      <c r="D482" s="5"/>
      <c r="E482" s="1"/>
      <c r="F482" s="1"/>
      <c r="G482" s="1"/>
      <c r="H482" s="1"/>
      <c r="I482" s="24"/>
      <c r="J482" s="24"/>
      <c r="K482" s="2"/>
      <c r="L482" s="2"/>
      <c r="M482" s="2"/>
      <c r="N482" s="2"/>
      <c r="O482" s="3"/>
      <c r="P482" s="8"/>
      <c r="Q482" s="1"/>
      <c r="R482" s="4"/>
      <c r="S482" s="4"/>
      <c r="T482" s="4"/>
      <c r="U482" s="4"/>
      <c r="V482" s="9"/>
      <c r="Z482" s="4"/>
      <c r="AI482" s="1"/>
    </row>
    <row r="483" spans="1:35" x14ac:dyDescent="0.25">
      <c r="A483" s="1"/>
      <c r="B483" s="5"/>
      <c r="C483" s="5"/>
      <c r="D483" s="5"/>
      <c r="E483" s="1"/>
      <c r="F483" s="1"/>
      <c r="G483" s="1"/>
      <c r="H483" s="1"/>
      <c r="I483" s="24"/>
      <c r="J483" s="24"/>
      <c r="K483" s="2"/>
      <c r="L483" s="2"/>
      <c r="M483" s="2"/>
      <c r="N483" s="2"/>
      <c r="O483" s="3"/>
      <c r="P483" s="8"/>
      <c r="Q483" s="1"/>
      <c r="R483" s="4"/>
      <c r="S483" s="4"/>
      <c r="T483" s="4"/>
      <c r="U483" s="4"/>
      <c r="V483" s="9"/>
      <c r="Z483" s="4"/>
      <c r="AI483" s="1"/>
    </row>
    <row r="484" spans="1:35" x14ac:dyDescent="0.25">
      <c r="A484" s="1"/>
      <c r="B484" s="5"/>
      <c r="C484" s="5"/>
      <c r="D484" s="5"/>
      <c r="E484" s="1"/>
      <c r="F484" s="1"/>
      <c r="G484" s="1"/>
      <c r="H484" s="1"/>
      <c r="I484" s="24"/>
      <c r="J484" s="24"/>
      <c r="K484" s="2"/>
      <c r="L484" s="2"/>
      <c r="M484" s="2"/>
      <c r="N484" s="2"/>
      <c r="O484" s="3"/>
      <c r="P484" s="8"/>
      <c r="Q484" s="1"/>
      <c r="R484" s="4"/>
      <c r="S484" s="4"/>
      <c r="T484" s="4"/>
      <c r="U484" s="4"/>
      <c r="V484" s="9"/>
      <c r="Z484" s="4"/>
      <c r="AI484" s="1"/>
    </row>
    <row r="485" spans="1:35" x14ac:dyDescent="0.25">
      <c r="A485" s="1"/>
      <c r="B485" s="5"/>
      <c r="C485" s="5"/>
      <c r="D485" s="5"/>
      <c r="E485" s="1"/>
      <c r="F485" s="1"/>
      <c r="G485" s="1"/>
      <c r="H485" s="1"/>
      <c r="I485" s="24"/>
      <c r="J485" s="24"/>
      <c r="K485" s="2"/>
      <c r="L485" s="2"/>
      <c r="M485" s="2"/>
      <c r="N485" s="2"/>
      <c r="O485" s="3"/>
      <c r="P485" s="8"/>
      <c r="Q485" s="1"/>
      <c r="R485" s="4"/>
      <c r="S485" s="4"/>
      <c r="T485" s="4"/>
      <c r="U485" s="4"/>
      <c r="V485" s="9"/>
      <c r="Z485" s="4"/>
      <c r="AI485" s="1"/>
    </row>
    <row r="486" spans="1:35" x14ac:dyDescent="0.25">
      <c r="A486" s="1"/>
      <c r="B486" s="5"/>
      <c r="C486" s="5"/>
      <c r="D486" s="5"/>
      <c r="E486" s="1"/>
      <c r="F486" s="1"/>
      <c r="G486" s="1"/>
      <c r="H486" s="1"/>
      <c r="I486" s="24"/>
      <c r="J486" s="24"/>
      <c r="K486" s="2"/>
      <c r="L486" s="2"/>
      <c r="M486" s="2"/>
      <c r="N486" s="2"/>
      <c r="O486" s="3"/>
      <c r="P486" s="8"/>
      <c r="Q486" s="1"/>
      <c r="R486" s="4"/>
      <c r="S486" s="4"/>
      <c r="T486" s="4"/>
      <c r="U486" s="4"/>
      <c r="V486" s="9"/>
      <c r="Z486" s="4"/>
      <c r="AI486" s="1"/>
    </row>
    <row r="487" spans="1:35" x14ac:dyDescent="0.25">
      <c r="A487" s="1"/>
      <c r="B487" s="5"/>
      <c r="C487" s="5"/>
      <c r="D487" s="5"/>
      <c r="E487" s="1"/>
      <c r="F487" s="1"/>
      <c r="G487" s="1"/>
      <c r="H487" s="1"/>
      <c r="I487" s="24"/>
      <c r="J487" s="24"/>
      <c r="K487" s="2"/>
      <c r="L487" s="2"/>
      <c r="M487" s="2"/>
      <c r="N487" s="2"/>
      <c r="O487" s="3"/>
      <c r="P487" s="8"/>
      <c r="Q487" s="1"/>
      <c r="R487" s="4"/>
      <c r="S487" s="4"/>
      <c r="T487" s="4"/>
      <c r="U487" s="4"/>
      <c r="V487" s="9"/>
      <c r="Z487" s="4"/>
      <c r="AI487" s="1"/>
    </row>
    <row r="488" spans="1:35" x14ac:dyDescent="0.25">
      <c r="A488" s="1"/>
      <c r="B488" s="5"/>
      <c r="C488" s="5"/>
      <c r="D488" s="5"/>
      <c r="E488" s="1"/>
      <c r="F488" s="1"/>
      <c r="G488" s="1"/>
      <c r="H488" s="1"/>
      <c r="I488" s="24"/>
      <c r="J488" s="24"/>
      <c r="K488" s="2"/>
      <c r="L488" s="2"/>
      <c r="M488" s="2"/>
      <c r="N488" s="2"/>
      <c r="O488" s="3"/>
      <c r="P488" s="8"/>
      <c r="Q488" s="1"/>
      <c r="R488" s="4"/>
      <c r="S488" s="4"/>
      <c r="T488" s="4"/>
      <c r="U488" s="4"/>
      <c r="V488" s="9"/>
      <c r="Z488" s="4"/>
      <c r="AI488" s="1"/>
    </row>
    <row r="489" spans="1:35" x14ac:dyDescent="0.25">
      <c r="A489" s="1"/>
      <c r="B489" s="5"/>
      <c r="C489" s="5"/>
      <c r="D489" s="5"/>
      <c r="E489" s="1"/>
      <c r="F489" s="1"/>
      <c r="G489" s="1"/>
      <c r="H489" s="1"/>
      <c r="I489" s="24"/>
      <c r="J489" s="24"/>
      <c r="K489" s="2"/>
      <c r="L489" s="2"/>
      <c r="M489" s="2"/>
      <c r="N489" s="2"/>
      <c r="O489" s="3"/>
      <c r="P489" s="8"/>
      <c r="Q489" s="1"/>
      <c r="R489" s="4"/>
      <c r="S489" s="4"/>
      <c r="T489" s="4"/>
      <c r="U489" s="4"/>
      <c r="V489" s="9"/>
      <c r="Z489" s="4"/>
      <c r="AI489" s="1"/>
    </row>
    <row r="490" spans="1:35" x14ac:dyDescent="0.25">
      <c r="A490" s="1"/>
      <c r="B490" s="5"/>
      <c r="C490" s="5"/>
      <c r="D490" s="5"/>
      <c r="E490" s="1"/>
      <c r="F490" s="1"/>
      <c r="G490" s="1"/>
      <c r="H490" s="1"/>
      <c r="I490" s="24"/>
      <c r="J490" s="24"/>
      <c r="K490" s="2"/>
      <c r="L490" s="2"/>
      <c r="M490" s="2"/>
      <c r="N490" s="2"/>
      <c r="O490" s="3"/>
      <c r="P490" s="8"/>
      <c r="Q490" s="1"/>
      <c r="R490" s="4"/>
      <c r="S490" s="4"/>
      <c r="T490" s="4"/>
      <c r="U490" s="4"/>
      <c r="V490" s="9"/>
      <c r="Z490" s="4"/>
      <c r="AI490" s="1"/>
    </row>
    <row r="491" spans="1:35" x14ac:dyDescent="0.25">
      <c r="A491" s="1"/>
      <c r="B491" s="5"/>
      <c r="C491" s="5"/>
      <c r="D491" s="5"/>
      <c r="E491" s="1"/>
      <c r="F491" s="1"/>
      <c r="G491" s="1"/>
      <c r="H491" s="1"/>
      <c r="I491" s="24"/>
      <c r="J491" s="24"/>
      <c r="K491" s="2"/>
      <c r="L491" s="2"/>
      <c r="M491" s="2"/>
      <c r="N491" s="2"/>
      <c r="O491" s="3"/>
      <c r="P491" s="8"/>
      <c r="Q491" s="1"/>
      <c r="R491" s="4"/>
      <c r="S491" s="4"/>
      <c r="T491" s="4"/>
      <c r="U491" s="4"/>
      <c r="V491" s="9"/>
      <c r="Z491" s="4"/>
      <c r="AI491" s="1"/>
    </row>
    <row r="492" spans="1:35" x14ac:dyDescent="0.25">
      <c r="A492" s="1"/>
      <c r="B492" s="5"/>
      <c r="C492" s="5"/>
      <c r="D492" s="5"/>
      <c r="E492" s="1"/>
      <c r="F492" s="1"/>
      <c r="G492" s="1"/>
      <c r="H492" s="1"/>
      <c r="I492" s="24"/>
      <c r="J492" s="24"/>
      <c r="K492" s="2"/>
      <c r="L492" s="2"/>
      <c r="M492" s="2"/>
      <c r="N492" s="2"/>
      <c r="O492" s="3"/>
      <c r="P492" s="8"/>
      <c r="Q492" s="1"/>
      <c r="R492" s="4"/>
      <c r="S492" s="4"/>
      <c r="T492" s="4"/>
      <c r="U492" s="4"/>
      <c r="V492" s="9"/>
      <c r="Z492" s="4"/>
      <c r="AI492" s="1"/>
    </row>
    <row r="493" spans="1:35" x14ac:dyDescent="0.25">
      <c r="A493" s="1"/>
      <c r="B493" s="5"/>
      <c r="C493" s="5"/>
      <c r="D493" s="5"/>
      <c r="E493" s="1"/>
      <c r="F493" s="1"/>
      <c r="G493" s="1"/>
      <c r="H493" s="1"/>
      <c r="I493" s="24"/>
      <c r="J493" s="24"/>
      <c r="K493" s="2"/>
      <c r="L493" s="2"/>
      <c r="M493" s="2"/>
      <c r="N493" s="2"/>
      <c r="O493" s="3"/>
      <c r="P493" s="8"/>
      <c r="Q493" s="1"/>
      <c r="R493" s="4"/>
      <c r="S493" s="4"/>
      <c r="T493" s="4"/>
      <c r="U493" s="4"/>
      <c r="V493" s="9"/>
      <c r="Z493" s="4"/>
      <c r="AI493" s="1"/>
    </row>
    <row r="494" spans="1:35" x14ac:dyDescent="0.25">
      <c r="A494" s="1"/>
      <c r="B494" s="5"/>
      <c r="C494" s="5"/>
      <c r="D494" s="5"/>
      <c r="E494" s="1"/>
      <c r="F494" s="1"/>
      <c r="G494" s="1"/>
      <c r="H494" s="1"/>
      <c r="I494" s="24"/>
      <c r="J494" s="24"/>
      <c r="K494" s="2"/>
      <c r="L494" s="2"/>
      <c r="M494" s="2"/>
      <c r="N494" s="2"/>
      <c r="O494" s="3"/>
      <c r="P494" s="8"/>
      <c r="Q494" s="1"/>
      <c r="R494" s="4"/>
      <c r="S494" s="4"/>
      <c r="T494" s="4"/>
      <c r="U494" s="4"/>
      <c r="V494" s="9"/>
      <c r="Z494" s="4"/>
      <c r="AI494" s="1"/>
    </row>
    <row r="495" spans="1:35" x14ac:dyDescent="0.25">
      <c r="A495" s="1"/>
      <c r="B495" s="5"/>
      <c r="C495" s="5"/>
      <c r="D495" s="5"/>
      <c r="E495" s="1"/>
      <c r="F495" s="1"/>
      <c r="G495" s="1"/>
      <c r="H495" s="1"/>
      <c r="I495" s="24"/>
      <c r="J495" s="24"/>
      <c r="K495" s="2"/>
      <c r="L495" s="2"/>
      <c r="M495" s="2"/>
      <c r="N495" s="2"/>
      <c r="O495" s="3"/>
      <c r="P495" s="8"/>
      <c r="Q495" s="1"/>
      <c r="R495" s="4"/>
      <c r="S495" s="4"/>
      <c r="T495" s="4"/>
      <c r="U495" s="4"/>
      <c r="V495" s="9"/>
      <c r="Z495" s="4"/>
      <c r="AI495" s="1"/>
    </row>
    <row r="496" spans="1:35" x14ac:dyDescent="0.25">
      <c r="A496" s="1"/>
      <c r="B496" s="5"/>
      <c r="C496" s="5"/>
      <c r="D496" s="5"/>
      <c r="E496" s="1"/>
      <c r="F496" s="1"/>
      <c r="G496" s="1"/>
      <c r="H496" s="1"/>
      <c r="I496" s="24"/>
      <c r="J496" s="24"/>
      <c r="K496" s="2"/>
      <c r="L496" s="2"/>
      <c r="M496" s="2"/>
      <c r="N496" s="2"/>
      <c r="O496" s="3"/>
      <c r="P496" s="8"/>
      <c r="Q496" s="1"/>
      <c r="R496" s="4"/>
      <c r="S496" s="4"/>
      <c r="T496" s="4"/>
      <c r="U496" s="4"/>
      <c r="V496" s="9"/>
      <c r="Z496" s="4"/>
      <c r="AI496" s="1"/>
    </row>
    <row r="497" spans="1:35" x14ac:dyDescent="0.25">
      <c r="A497" s="1"/>
      <c r="B497" s="5"/>
      <c r="C497" s="5"/>
      <c r="D497" s="5"/>
      <c r="E497" s="1"/>
      <c r="F497" s="1"/>
      <c r="G497" s="1"/>
      <c r="H497" s="1"/>
      <c r="I497" s="24"/>
      <c r="J497" s="24"/>
      <c r="K497" s="2"/>
      <c r="L497" s="2"/>
      <c r="M497" s="2"/>
      <c r="N497" s="2"/>
      <c r="O497" s="3"/>
      <c r="P497" s="8"/>
      <c r="Q497" s="1"/>
      <c r="R497" s="4"/>
      <c r="S497" s="4"/>
      <c r="T497" s="4"/>
      <c r="U497" s="4"/>
      <c r="V497" s="9"/>
      <c r="Z497" s="4"/>
      <c r="AI497" s="1"/>
    </row>
    <row r="498" spans="1:35" x14ac:dyDescent="0.25">
      <c r="A498" s="1"/>
      <c r="B498" s="5"/>
      <c r="C498" s="5"/>
      <c r="D498" s="5"/>
      <c r="E498" s="1"/>
      <c r="F498" s="1"/>
      <c r="G498" s="1"/>
      <c r="H498" s="1"/>
      <c r="I498" s="24"/>
      <c r="J498" s="24"/>
      <c r="K498" s="2"/>
      <c r="L498" s="2"/>
      <c r="M498" s="2"/>
      <c r="N498" s="2"/>
      <c r="O498" s="3"/>
      <c r="P498" s="8"/>
      <c r="Q498" s="1"/>
      <c r="R498" s="4"/>
      <c r="S498" s="4"/>
      <c r="T498" s="4"/>
      <c r="U498" s="4"/>
      <c r="V498" s="9"/>
      <c r="Z498" s="4"/>
      <c r="AI498" s="1"/>
    </row>
    <row r="499" spans="1:35" x14ac:dyDescent="0.25">
      <c r="A499" s="1"/>
      <c r="B499" s="5"/>
      <c r="C499" s="5"/>
      <c r="D499" s="5"/>
      <c r="E499" s="1"/>
      <c r="F499" s="1"/>
      <c r="G499" s="1"/>
      <c r="H499" s="1"/>
      <c r="I499" s="24"/>
      <c r="J499" s="24"/>
      <c r="K499" s="2"/>
      <c r="L499" s="2"/>
      <c r="M499" s="2"/>
      <c r="N499" s="2"/>
      <c r="O499" s="3"/>
      <c r="P499" s="8"/>
      <c r="Q499" s="1"/>
      <c r="R499" s="4"/>
      <c r="S499" s="4"/>
      <c r="T499" s="4"/>
      <c r="U499" s="4"/>
      <c r="V499" s="9"/>
      <c r="Z499" s="4"/>
      <c r="AI499" s="1"/>
    </row>
    <row r="500" spans="1:35" x14ac:dyDescent="0.25">
      <c r="A500" s="1"/>
      <c r="B500" s="5"/>
      <c r="C500" s="5"/>
      <c r="D500" s="5"/>
      <c r="E500" s="1"/>
      <c r="F500" s="1"/>
      <c r="G500" s="1"/>
      <c r="H500" s="1"/>
      <c r="I500" s="24"/>
      <c r="J500" s="24"/>
      <c r="K500" s="2"/>
      <c r="L500" s="2"/>
      <c r="M500" s="2"/>
      <c r="N500" s="2"/>
      <c r="O500" s="3"/>
      <c r="P500" s="8"/>
      <c r="Q500" s="1"/>
      <c r="R500" s="4"/>
      <c r="S500" s="4"/>
      <c r="T500" s="4"/>
      <c r="U500" s="4"/>
      <c r="V500" s="9"/>
      <c r="Z500" s="4"/>
      <c r="AI500" s="1"/>
    </row>
    <row r="501" spans="1:35" x14ac:dyDescent="0.25">
      <c r="A501" s="1"/>
      <c r="B501" s="5"/>
      <c r="C501" s="5"/>
      <c r="D501" s="5"/>
      <c r="E501" s="1"/>
      <c r="F501" s="1"/>
      <c r="G501" s="1"/>
      <c r="H501" s="1"/>
      <c r="I501" s="24"/>
      <c r="J501" s="24"/>
      <c r="K501" s="2"/>
      <c r="L501" s="2"/>
      <c r="M501" s="2"/>
      <c r="N501" s="2"/>
      <c r="O501" s="3"/>
      <c r="P501" s="8"/>
      <c r="Q501" s="1"/>
      <c r="R501" s="4"/>
      <c r="S501" s="4"/>
      <c r="T501" s="4"/>
      <c r="U501" s="4"/>
      <c r="V501" s="9"/>
      <c r="Z501" s="4"/>
      <c r="AI501" s="1"/>
    </row>
    <row r="502" spans="1:35" x14ac:dyDescent="0.25">
      <c r="A502" s="1"/>
      <c r="B502" s="5"/>
      <c r="C502" s="5"/>
      <c r="D502" s="5"/>
      <c r="E502" s="1"/>
      <c r="F502" s="1"/>
      <c r="G502" s="1"/>
      <c r="H502" s="1"/>
      <c r="I502" s="24"/>
      <c r="J502" s="24"/>
      <c r="K502" s="2"/>
      <c r="L502" s="2"/>
      <c r="M502" s="2"/>
      <c r="N502" s="2"/>
      <c r="O502" s="3"/>
      <c r="P502" s="8"/>
      <c r="Q502" s="1"/>
      <c r="R502" s="4"/>
      <c r="S502" s="4"/>
      <c r="T502" s="4"/>
      <c r="U502" s="4"/>
      <c r="V502" s="9"/>
      <c r="Z502" s="4"/>
      <c r="AI502" s="1"/>
    </row>
    <row r="503" spans="1:35" x14ac:dyDescent="0.25">
      <c r="A503" s="1"/>
      <c r="B503" s="5"/>
      <c r="C503" s="5"/>
      <c r="D503" s="5"/>
      <c r="E503" s="1"/>
      <c r="F503" s="1"/>
      <c r="G503" s="1"/>
      <c r="H503" s="1"/>
      <c r="I503" s="24"/>
      <c r="J503" s="24"/>
      <c r="K503" s="2"/>
      <c r="L503" s="2"/>
      <c r="M503" s="2"/>
      <c r="N503" s="2"/>
      <c r="O503" s="3"/>
      <c r="P503" s="8"/>
      <c r="Q503" s="1"/>
      <c r="R503" s="4"/>
      <c r="S503" s="4"/>
      <c r="T503" s="4"/>
      <c r="U503" s="4"/>
      <c r="V503" s="9"/>
      <c r="Z503" s="4"/>
      <c r="AI503" s="1"/>
    </row>
    <row r="504" spans="1:35" x14ac:dyDescent="0.25">
      <c r="A504" s="1"/>
      <c r="B504" s="5"/>
      <c r="C504" s="5"/>
      <c r="D504" s="5"/>
      <c r="E504" s="1"/>
      <c r="F504" s="1"/>
      <c r="G504" s="1"/>
      <c r="H504" s="1"/>
      <c r="I504" s="24"/>
      <c r="J504" s="24"/>
      <c r="K504" s="2"/>
      <c r="L504" s="2"/>
      <c r="M504" s="2"/>
      <c r="N504" s="2"/>
      <c r="O504" s="3"/>
      <c r="P504" s="8"/>
      <c r="Q504" s="1"/>
      <c r="R504" s="4"/>
      <c r="S504" s="4"/>
      <c r="T504" s="4"/>
      <c r="U504" s="4"/>
      <c r="V504" s="9"/>
      <c r="Z504" s="4"/>
      <c r="AI504" s="1"/>
    </row>
    <row r="505" spans="1:35" x14ac:dyDescent="0.25">
      <c r="A505" s="1"/>
      <c r="B505" s="5"/>
      <c r="C505" s="5"/>
      <c r="D505" s="5"/>
      <c r="E505" s="1"/>
      <c r="F505" s="1"/>
      <c r="G505" s="1"/>
      <c r="H505" s="1"/>
      <c r="I505" s="24"/>
      <c r="J505" s="24"/>
      <c r="K505" s="2"/>
      <c r="L505" s="2"/>
      <c r="M505" s="2"/>
      <c r="N505" s="2"/>
      <c r="O505" s="3"/>
      <c r="P505" s="8"/>
      <c r="Q505" s="1"/>
      <c r="R505" s="4"/>
      <c r="S505" s="4"/>
      <c r="T505" s="4"/>
      <c r="U505" s="4"/>
      <c r="V505" s="9"/>
      <c r="Z505" s="4"/>
      <c r="AI505" s="1"/>
    </row>
    <row r="506" spans="1:35" x14ac:dyDescent="0.25">
      <c r="A506" s="1"/>
      <c r="B506" s="5"/>
      <c r="C506" s="5"/>
      <c r="D506" s="5"/>
      <c r="E506" s="1"/>
      <c r="F506" s="1"/>
      <c r="G506" s="1"/>
      <c r="H506" s="1"/>
      <c r="I506" s="24"/>
      <c r="J506" s="24"/>
      <c r="K506" s="2"/>
      <c r="L506" s="2"/>
      <c r="M506" s="2"/>
      <c r="N506" s="2"/>
      <c r="O506" s="3"/>
      <c r="P506" s="8"/>
      <c r="Q506" s="1"/>
      <c r="R506" s="4"/>
      <c r="S506" s="4"/>
      <c r="T506" s="4"/>
      <c r="U506" s="4"/>
      <c r="V506" s="9"/>
      <c r="Z506" s="4"/>
      <c r="AI506" s="1"/>
    </row>
    <row r="507" spans="1:35" x14ac:dyDescent="0.25">
      <c r="A507" s="1"/>
      <c r="B507" s="5"/>
      <c r="C507" s="5"/>
      <c r="D507" s="5"/>
      <c r="E507" s="1"/>
      <c r="F507" s="1"/>
      <c r="G507" s="1"/>
      <c r="H507" s="1"/>
      <c r="I507" s="24"/>
      <c r="J507" s="24"/>
      <c r="K507" s="2"/>
      <c r="L507" s="2"/>
      <c r="M507" s="2"/>
      <c r="N507" s="2"/>
      <c r="O507" s="3"/>
      <c r="P507" s="8"/>
      <c r="Q507" s="1"/>
      <c r="R507" s="4"/>
      <c r="S507" s="4"/>
      <c r="T507" s="4"/>
      <c r="U507" s="4"/>
      <c r="V507" s="9"/>
      <c r="Z507" s="4"/>
      <c r="AI507" s="1"/>
    </row>
    <row r="508" spans="1:35" x14ac:dyDescent="0.25">
      <c r="A508" s="1"/>
      <c r="B508" s="5"/>
      <c r="C508" s="5"/>
      <c r="D508" s="5"/>
      <c r="E508" s="1"/>
      <c r="F508" s="1"/>
      <c r="G508" s="1"/>
      <c r="H508" s="1"/>
      <c r="I508" s="24"/>
      <c r="J508" s="24"/>
      <c r="K508" s="2"/>
      <c r="L508" s="2"/>
      <c r="M508" s="2"/>
      <c r="N508" s="2"/>
      <c r="O508" s="3"/>
      <c r="P508" s="8"/>
      <c r="Q508" s="1"/>
      <c r="R508" s="4"/>
      <c r="S508" s="4"/>
      <c r="T508" s="4"/>
      <c r="U508" s="4"/>
      <c r="V508" s="9"/>
      <c r="Z508" s="4"/>
      <c r="AI508" s="1"/>
    </row>
    <row r="509" spans="1:35" x14ac:dyDescent="0.25">
      <c r="A509" s="1"/>
      <c r="B509" s="5"/>
      <c r="C509" s="5"/>
      <c r="D509" s="5"/>
      <c r="E509" s="1"/>
      <c r="F509" s="1"/>
      <c r="G509" s="1"/>
      <c r="H509" s="1"/>
      <c r="I509" s="24"/>
      <c r="J509" s="24"/>
      <c r="K509" s="2"/>
      <c r="L509" s="2"/>
      <c r="M509" s="2"/>
      <c r="N509" s="2"/>
      <c r="O509" s="3"/>
      <c r="P509" s="8"/>
      <c r="Q509" s="1"/>
      <c r="R509" s="4"/>
      <c r="S509" s="4"/>
      <c r="T509" s="4"/>
      <c r="U509" s="4"/>
      <c r="V509" s="9"/>
      <c r="Z509" s="4"/>
      <c r="AI509" s="1"/>
    </row>
    <row r="510" spans="1:35" x14ac:dyDescent="0.25">
      <c r="A510" s="1"/>
      <c r="B510" s="5"/>
      <c r="C510" s="5"/>
      <c r="D510" s="5"/>
      <c r="E510" s="1"/>
      <c r="F510" s="1"/>
      <c r="G510" s="1"/>
      <c r="H510" s="1"/>
      <c r="I510" s="24"/>
      <c r="J510" s="24"/>
      <c r="K510" s="2"/>
      <c r="L510" s="2"/>
      <c r="M510" s="2"/>
      <c r="N510" s="2"/>
      <c r="O510" s="3"/>
      <c r="P510" s="8"/>
      <c r="Q510" s="1"/>
      <c r="R510" s="4"/>
      <c r="S510" s="4"/>
      <c r="T510" s="4"/>
      <c r="U510" s="4"/>
      <c r="V510" s="9"/>
      <c r="Z510" s="4"/>
      <c r="AI510" s="1"/>
    </row>
    <row r="511" spans="1:35" x14ac:dyDescent="0.25">
      <c r="A511" s="1"/>
      <c r="B511" s="5"/>
      <c r="C511" s="5"/>
      <c r="D511" s="5"/>
      <c r="E511" s="1"/>
      <c r="F511" s="1"/>
      <c r="G511" s="1"/>
      <c r="H511" s="1"/>
      <c r="I511" s="24"/>
      <c r="J511" s="24"/>
      <c r="K511" s="2"/>
      <c r="L511" s="2"/>
      <c r="M511" s="2"/>
      <c r="N511" s="2"/>
      <c r="O511" s="3"/>
      <c r="P511" s="8"/>
      <c r="Q511" s="1"/>
      <c r="R511" s="4"/>
      <c r="S511" s="4"/>
      <c r="T511" s="4"/>
      <c r="U511" s="4"/>
      <c r="V511" s="9"/>
      <c r="Z511" s="4"/>
      <c r="AI511" s="1"/>
    </row>
    <row r="512" spans="1:35" x14ac:dyDescent="0.25">
      <c r="A512" s="1"/>
      <c r="B512" s="5"/>
      <c r="C512" s="5"/>
      <c r="D512" s="5"/>
      <c r="E512" s="1"/>
      <c r="F512" s="1"/>
      <c r="G512" s="1"/>
      <c r="H512" s="1"/>
      <c r="I512" s="24"/>
      <c r="J512" s="24"/>
      <c r="K512" s="2"/>
      <c r="L512" s="2"/>
      <c r="M512" s="2"/>
      <c r="N512" s="2"/>
      <c r="O512" s="3"/>
      <c r="P512" s="8"/>
      <c r="Q512" s="1"/>
      <c r="R512" s="4"/>
      <c r="S512" s="4"/>
      <c r="T512" s="4"/>
      <c r="U512" s="4"/>
      <c r="V512" s="9"/>
      <c r="Z512" s="4"/>
      <c r="AI512" s="1"/>
    </row>
    <row r="513" spans="1:35" x14ac:dyDescent="0.25">
      <c r="A513" s="1"/>
      <c r="B513" s="5"/>
      <c r="C513" s="5"/>
      <c r="D513" s="5"/>
      <c r="E513" s="1"/>
      <c r="F513" s="1"/>
      <c r="G513" s="1"/>
      <c r="H513" s="1"/>
      <c r="I513" s="24"/>
      <c r="J513" s="24"/>
      <c r="K513" s="2"/>
      <c r="L513" s="2"/>
      <c r="M513" s="2"/>
      <c r="N513" s="2"/>
      <c r="O513" s="3"/>
      <c r="P513" s="8"/>
      <c r="Q513" s="1"/>
      <c r="R513" s="4"/>
      <c r="S513" s="4"/>
      <c r="T513" s="4"/>
      <c r="U513" s="4"/>
      <c r="V513" s="9"/>
      <c r="Z513" s="4"/>
      <c r="AI513" s="1"/>
    </row>
    <row r="514" spans="1:35" x14ac:dyDescent="0.25">
      <c r="A514" s="1"/>
      <c r="B514" s="5"/>
      <c r="C514" s="5"/>
      <c r="D514" s="5"/>
      <c r="E514" s="1"/>
      <c r="F514" s="1"/>
      <c r="G514" s="1"/>
      <c r="H514" s="1"/>
      <c r="I514" s="24"/>
      <c r="J514" s="24"/>
      <c r="K514" s="2"/>
      <c r="L514" s="2"/>
      <c r="M514" s="2"/>
      <c r="N514" s="2"/>
      <c r="O514" s="3"/>
      <c r="P514" s="8"/>
      <c r="Q514" s="1"/>
      <c r="R514" s="4"/>
      <c r="S514" s="4"/>
      <c r="T514" s="4"/>
      <c r="U514" s="4"/>
      <c r="V514" s="9"/>
      <c r="Z514" s="4"/>
      <c r="AI514" s="1"/>
    </row>
    <row r="515" spans="1:35" x14ac:dyDescent="0.25">
      <c r="A515" s="1"/>
      <c r="B515" s="5"/>
      <c r="C515" s="5"/>
      <c r="D515" s="5"/>
      <c r="E515" s="1"/>
      <c r="F515" s="1"/>
      <c r="G515" s="1"/>
      <c r="H515" s="1"/>
      <c r="I515" s="24"/>
      <c r="J515" s="24"/>
      <c r="K515" s="2"/>
      <c r="L515" s="2"/>
      <c r="M515" s="2"/>
      <c r="N515" s="2"/>
      <c r="O515" s="3"/>
      <c r="P515" s="8"/>
      <c r="Q515" s="1"/>
      <c r="R515" s="4"/>
      <c r="S515" s="4"/>
      <c r="T515" s="4"/>
      <c r="U515" s="4"/>
      <c r="V515" s="9"/>
      <c r="Z515" s="4"/>
      <c r="AI515" s="1"/>
    </row>
    <row r="516" spans="1:35" x14ac:dyDescent="0.25">
      <c r="A516" s="1"/>
      <c r="B516" s="5"/>
      <c r="C516" s="5"/>
      <c r="D516" s="5"/>
      <c r="E516" s="1"/>
      <c r="F516" s="1"/>
      <c r="G516" s="1"/>
      <c r="H516" s="1"/>
      <c r="I516" s="24"/>
      <c r="J516" s="24"/>
      <c r="K516" s="2"/>
      <c r="L516" s="2"/>
      <c r="M516" s="2"/>
      <c r="N516" s="2"/>
      <c r="O516" s="3"/>
      <c r="P516" s="8"/>
      <c r="Q516" s="1"/>
      <c r="R516" s="4"/>
      <c r="S516" s="4"/>
      <c r="T516" s="4"/>
      <c r="U516" s="4"/>
      <c r="V516" s="9"/>
      <c r="Z516" s="4"/>
      <c r="AI516" s="1"/>
    </row>
    <row r="517" spans="1:35" x14ac:dyDescent="0.25">
      <c r="A517" s="1"/>
      <c r="B517" s="5"/>
      <c r="C517" s="5"/>
      <c r="D517" s="5"/>
      <c r="E517" s="1"/>
      <c r="F517" s="1"/>
      <c r="G517" s="1"/>
      <c r="H517" s="1"/>
      <c r="I517" s="24"/>
      <c r="J517" s="24"/>
      <c r="K517" s="2"/>
      <c r="L517" s="2"/>
      <c r="M517" s="2"/>
      <c r="N517" s="2"/>
      <c r="O517" s="3"/>
      <c r="P517" s="8"/>
      <c r="Q517" s="1"/>
      <c r="R517" s="4"/>
      <c r="S517" s="4"/>
      <c r="T517" s="4"/>
      <c r="U517" s="4"/>
      <c r="V517" s="9"/>
      <c r="Z517" s="4"/>
      <c r="AI517" s="1"/>
    </row>
    <row r="518" spans="1:35" x14ac:dyDescent="0.25">
      <c r="A518" s="1"/>
      <c r="B518" s="5"/>
      <c r="C518" s="5"/>
      <c r="D518" s="5"/>
      <c r="E518" s="1"/>
      <c r="F518" s="1"/>
      <c r="G518" s="1"/>
      <c r="H518" s="1"/>
      <c r="I518" s="24"/>
      <c r="J518" s="24"/>
      <c r="K518" s="2"/>
      <c r="L518" s="2"/>
      <c r="M518" s="2"/>
      <c r="N518" s="2"/>
      <c r="O518" s="3"/>
      <c r="P518" s="8"/>
      <c r="Q518" s="1"/>
      <c r="R518" s="4"/>
      <c r="S518" s="4"/>
      <c r="T518" s="4"/>
      <c r="U518" s="4"/>
      <c r="V518" s="9"/>
      <c r="Z518" s="4"/>
      <c r="AI518" s="1"/>
    </row>
    <row r="519" spans="1:35" x14ac:dyDescent="0.25">
      <c r="A519" s="1"/>
      <c r="B519" s="5"/>
      <c r="C519" s="5"/>
      <c r="D519" s="5"/>
      <c r="E519" s="1"/>
      <c r="F519" s="1"/>
      <c r="G519" s="1"/>
      <c r="H519" s="1"/>
      <c r="I519" s="24"/>
      <c r="J519" s="24"/>
      <c r="K519" s="2"/>
      <c r="L519" s="2"/>
      <c r="M519" s="2"/>
      <c r="N519" s="2"/>
      <c r="O519" s="3"/>
      <c r="P519" s="8"/>
      <c r="Q519" s="1"/>
      <c r="R519" s="4"/>
      <c r="S519" s="4"/>
      <c r="T519" s="4"/>
      <c r="U519" s="4"/>
      <c r="V519" s="9"/>
      <c r="Z519" s="4"/>
      <c r="AI519" s="1"/>
    </row>
    <row r="520" spans="1:35" x14ac:dyDescent="0.25">
      <c r="A520" s="1"/>
      <c r="B520" s="5"/>
      <c r="C520" s="5"/>
      <c r="D520" s="5"/>
      <c r="E520" s="1"/>
      <c r="F520" s="1"/>
      <c r="G520" s="1"/>
      <c r="H520" s="1"/>
      <c r="I520" s="24"/>
      <c r="J520" s="24"/>
      <c r="K520" s="2"/>
      <c r="L520" s="2"/>
      <c r="M520" s="2"/>
      <c r="N520" s="2"/>
      <c r="O520" s="3"/>
      <c r="P520" s="8"/>
      <c r="Q520" s="1"/>
      <c r="R520" s="4"/>
      <c r="S520" s="4"/>
      <c r="T520" s="4"/>
      <c r="U520" s="4"/>
      <c r="V520" s="9"/>
      <c r="Z520" s="4"/>
      <c r="AI520" s="1"/>
    </row>
    <row r="521" spans="1:35" x14ac:dyDescent="0.25">
      <c r="A521" s="1"/>
      <c r="B521" s="5"/>
      <c r="C521" s="5"/>
      <c r="D521" s="5"/>
      <c r="E521" s="1"/>
      <c r="F521" s="1"/>
      <c r="G521" s="1"/>
      <c r="H521" s="1"/>
      <c r="I521" s="24"/>
      <c r="J521" s="24"/>
      <c r="K521" s="2"/>
      <c r="L521" s="2"/>
      <c r="M521" s="2"/>
      <c r="N521" s="2"/>
      <c r="O521" s="3"/>
      <c r="P521" s="8"/>
      <c r="Q521" s="1"/>
      <c r="R521" s="4"/>
      <c r="S521" s="4"/>
      <c r="T521" s="4"/>
      <c r="U521" s="4"/>
      <c r="V521" s="9"/>
      <c r="Z521" s="4"/>
      <c r="AI521" s="1"/>
    </row>
    <row r="522" spans="1:35" x14ac:dyDescent="0.25">
      <c r="A522" s="1"/>
      <c r="B522" s="5"/>
      <c r="C522" s="5"/>
      <c r="D522" s="5"/>
      <c r="E522" s="1"/>
      <c r="F522" s="1"/>
      <c r="G522" s="1"/>
      <c r="H522" s="1"/>
      <c r="I522" s="24"/>
      <c r="J522" s="24"/>
      <c r="K522" s="2"/>
      <c r="L522" s="2"/>
      <c r="M522" s="2"/>
      <c r="N522" s="2"/>
      <c r="O522" s="3"/>
      <c r="P522" s="8"/>
      <c r="Q522" s="1"/>
      <c r="R522" s="4"/>
      <c r="S522" s="4"/>
      <c r="T522" s="4"/>
      <c r="U522" s="4"/>
      <c r="V522" s="9"/>
      <c r="Z522" s="4"/>
      <c r="AI522" s="1"/>
    </row>
    <row r="523" spans="1:35" x14ac:dyDescent="0.25">
      <c r="A523" s="1"/>
      <c r="B523" s="5"/>
      <c r="C523" s="5"/>
      <c r="D523" s="5"/>
      <c r="E523" s="1"/>
      <c r="F523" s="1"/>
      <c r="G523" s="1"/>
      <c r="H523" s="1"/>
      <c r="I523" s="24"/>
      <c r="J523" s="24"/>
      <c r="K523" s="2"/>
      <c r="L523" s="2"/>
      <c r="M523" s="2"/>
      <c r="N523" s="2"/>
      <c r="O523" s="3"/>
      <c r="P523" s="8"/>
      <c r="Q523" s="1"/>
      <c r="R523" s="4"/>
      <c r="S523" s="4"/>
      <c r="T523" s="4"/>
      <c r="U523" s="4"/>
      <c r="V523" s="9"/>
      <c r="Z523" s="4"/>
      <c r="AI523" s="1"/>
    </row>
    <row r="524" spans="1:35" x14ac:dyDescent="0.25">
      <c r="A524" s="1"/>
      <c r="B524" s="5"/>
      <c r="C524" s="5"/>
      <c r="D524" s="5"/>
      <c r="E524" s="1"/>
      <c r="F524" s="1"/>
      <c r="G524" s="1"/>
      <c r="H524" s="1"/>
      <c r="I524" s="24"/>
      <c r="J524" s="24"/>
      <c r="K524" s="2"/>
      <c r="L524" s="2"/>
      <c r="M524" s="2"/>
      <c r="N524" s="2"/>
      <c r="O524" s="3"/>
      <c r="P524" s="8"/>
      <c r="Q524" s="1"/>
      <c r="R524" s="4"/>
      <c r="S524" s="4"/>
      <c r="T524" s="4"/>
      <c r="U524" s="4"/>
      <c r="V524" s="9"/>
      <c r="Z524" s="4"/>
      <c r="AI524" s="1"/>
    </row>
    <row r="525" spans="1:35" x14ac:dyDescent="0.25">
      <c r="A525" s="1"/>
      <c r="B525" s="5"/>
      <c r="C525" s="5"/>
      <c r="D525" s="5"/>
      <c r="E525" s="1"/>
      <c r="F525" s="1"/>
      <c r="G525" s="1"/>
      <c r="H525" s="1"/>
      <c r="I525" s="24"/>
      <c r="J525" s="24"/>
      <c r="K525" s="2"/>
      <c r="L525" s="2"/>
      <c r="M525" s="2"/>
      <c r="N525" s="2"/>
      <c r="O525" s="3"/>
      <c r="P525" s="8"/>
      <c r="Q525" s="1"/>
      <c r="R525" s="4"/>
      <c r="S525" s="4"/>
      <c r="T525" s="4"/>
      <c r="U525" s="4"/>
      <c r="V525" s="9"/>
      <c r="Z525" s="4"/>
      <c r="AI525" s="1"/>
    </row>
    <row r="526" spans="1:35" x14ac:dyDescent="0.25">
      <c r="A526" s="1"/>
      <c r="B526" s="5"/>
      <c r="C526" s="5"/>
      <c r="D526" s="5"/>
      <c r="E526" s="1"/>
      <c r="F526" s="1"/>
      <c r="G526" s="1"/>
      <c r="H526" s="1"/>
      <c r="I526" s="24"/>
      <c r="J526" s="24"/>
      <c r="K526" s="2"/>
      <c r="L526" s="2"/>
      <c r="M526" s="2"/>
      <c r="N526" s="2"/>
      <c r="O526" s="3"/>
      <c r="P526" s="8"/>
      <c r="Q526" s="1"/>
      <c r="R526" s="4"/>
      <c r="S526" s="4"/>
      <c r="T526" s="4"/>
      <c r="U526" s="4"/>
      <c r="V526" s="9"/>
      <c r="Z526" s="4"/>
      <c r="AI526" s="1"/>
    </row>
    <row r="527" spans="1:35" x14ac:dyDescent="0.25">
      <c r="A527" s="1"/>
      <c r="B527" s="5"/>
      <c r="C527" s="5"/>
      <c r="D527" s="5"/>
      <c r="E527" s="1"/>
      <c r="F527" s="1"/>
      <c r="G527" s="1"/>
      <c r="H527" s="1"/>
      <c r="I527" s="24"/>
      <c r="J527" s="24"/>
      <c r="K527" s="2"/>
      <c r="L527" s="2"/>
      <c r="M527" s="2"/>
      <c r="N527" s="2"/>
      <c r="O527" s="3"/>
      <c r="P527" s="8"/>
      <c r="Q527" s="1"/>
      <c r="R527" s="4"/>
      <c r="S527" s="4"/>
      <c r="T527" s="4"/>
      <c r="U527" s="4"/>
      <c r="V527" s="9"/>
      <c r="Z527" s="4"/>
      <c r="AI527" s="1"/>
    </row>
    <row r="528" spans="1:35" x14ac:dyDescent="0.25">
      <c r="A528" s="1"/>
      <c r="B528" s="5"/>
      <c r="C528" s="5"/>
      <c r="D528" s="5"/>
      <c r="E528" s="1"/>
      <c r="F528" s="1"/>
      <c r="G528" s="1"/>
      <c r="H528" s="1"/>
      <c r="I528" s="24"/>
      <c r="J528" s="24"/>
      <c r="K528" s="2"/>
      <c r="L528" s="2"/>
      <c r="M528" s="2"/>
      <c r="N528" s="2"/>
      <c r="O528" s="3"/>
      <c r="P528" s="8"/>
      <c r="Q528" s="1"/>
      <c r="R528" s="4"/>
      <c r="S528" s="4"/>
      <c r="T528" s="4"/>
      <c r="U528" s="4"/>
      <c r="V528" s="9"/>
      <c r="Z528" s="4"/>
      <c r="AI528" s="1"/>
    </row>
    <row r="529" spans="1:35" x14ac:dyDescent="0.25">
      <c r="A529" s="1"/>
      <c r="B529" s="5"/>
      <c r="C529" s="5"/>
      <c r="D529" s="5"/>
      <c r="E529" s="1"/>
      <c r="F529" s="1"/>
      <c r="G529" s="1"/>
      <c r="H529" s="1"/>
      <c r="I529" s="24"/>
      <c r="J529" s="24"/>
      <c r="K529" s="2"/>
      <c r="L529" s="2"/>
      <c r="M529" s="2"/>
      <c r="N529" s="2"/>
      <c r="O529" s="3"/>
      <c r="P529" s="8"/>
      <c r="Q529" s="1"/>
      <c r="R529" s="4"/>
      <c r="S529" s="4"/>
      <c r="T529" s="4"/>
      <c r="U529" s="4"/>
      <c r="V529" s="9"/>
      <c r="Z529" s="4"/>
      <c r="AI529" s="1"/>
    </row>
    <row r="530" spans="1:35" x14ac:dyDescent="0.25">
      <c r="A530" s="1"/>
      <c r="B530" s="5"/>
      <c r="C530" s="5"/>
      <c r="D530" s="5"/>
      <c r="E530" s="1"/>
      <c r="F530" s="1"/>
      <c r="G530" s="1"/>
      <c r="H530" s="1"/>
      <c r="I530" s="24"/>
      <c r="J530" s="24"/>
      <c r="K530" s="2"/>
      <c r="L530" s="2"/>
      <c r="M530" s="2"/>
      <c r="N530" s="2"/>
      <c r="O530" s="3"/>
      <c r="P530" s="8"/>
      <c r="Q530" s="1"/>
      <c r="R530" s="4"/>
      <c r="S530" s="4"/>
      <c r="T530" s="4"/>
      <c r="U530" s="4"/>
      <c r="V530" s="9"/>
      <c r="Z530" s="4"/>
      <c r="AI530" s="1"/>
    </row>
    <row r="531" spans="1:35" x14ac:dyDescent="0.25">
      <c r="A531" s="1"/>
      <c r="B531" s="5"/>
      <c r="C531" s="5"/>
      <c r="D531" s="5"/>
      <c r="E531" s="1"/>
      <c r="F531" s="1"/>
      <c r="G531" s="1"/>
      <c r="H531" s="1"/>
      <c r="I531" s="24"/>
      <c r="J531" s="24"/>
      <c r="K531" s="2"/>
      <c r="L531" s="2"/>
      <c r="M531" s="2"/>
      <c r="N531" s="2"/>
      <c r="O531" s="3"/>
      <c r="P531" s="8"/>
      <c r="Q531" s="1"/>
      <c r="R531" s="4"/>
      <c r="S531" s="4"/>
      <c r="T531" s="4"/>
      <c r="U531" s="4"/>
      <c r="V531" s="9"/>
      <c r="Z531" s="4"/>
      <c r="AI531" s="1"/>
    </row>
    <row r="532" spans="1:35" x14ac:dyDescent="0.25">
      <c r="A532" s="1"/>
      <c r="B532" s="5"/>
      <c r="C532" s="5"/>
      <c r="D532" s="5"/>
      <c r="E532" s="1"/>
      <c r="F532" s="1"/>
      <c r="G532" s="1"/>
      <c r="H532" s="1"/>
      <c r="I532" s="24"/>
      <c r="J532" s="24"/>
      <c r="K532" s="2"/>
      <c r="L532" s="2"/>
      <c r="M532" s="2"/>
      <c r="N532" s="2"/>
      <c r="O532" s="3"/>
      <c r="P532" s="8"/>
      <c r="Q532" s="1"/>
      <c r="R532" s="4"/>
      <c r="S532" s="4"/>
      <c r="T532" s="4"/>
      <c r="U532" s="4"/>
      <c r="V532" s="9"/>
      <c r="Z532" s="4"/>
      <c r="AI532" s="1"/>
    </row>
    <row r="533" spans="1:35" x14ac:dyDescent="0.25">
      <c r="A533" s="1"/>
      <c r="B533" s="5"/>
      <c r="C533" s="5"/>
      <c r="D533" s="5"/>
      <c r="E533" s="1"/>
      <c r="F533" s="1"/>
      <c r="G533" s="1"/>
      <c r="H533" s="1"/>
      <c r="I533" s="24"/>
      <c r="J533" s="24"/>
      <c r="K533" s="2"/>
      <c r="L533" s="2"/>
      <c r="M533" s="2"/>
      <c r="N533" s="2"/>
      <c r="O533" s="3"/>
      <c r="P533" s="8"/>
      <c r="Q533" s="1"/>
      <c r="R533" s="4"/>
      <c r="S533" s="4"/>
      <c r="T533" s="4"/>
      <c r="U533" s="4"/>
      <c r="V533" s="9"/>
      <c r="Z533" s="4"/>
      <c r="AI533" s="1"/>
    </row>
    <row r="534" spans="1:35" x14ac:dyDescent="0.25">
      <c r="A534" s="1"/>
      <c r="B534" s="5"/>
      <c r="C534" s="5"/>
      <c r="D534" s="5"/>
      <c r="E534" s="1"/>
      <c r="F534" s="1"/>
      <c r="G534" s="1"/>
      <c r="H534" s="1"/>
      <c r="I534" s="24"/>
      <c r="J534" s="24"/>
      <c r="K534" s="2"/>
      <c r="L534" s="2"/>
      <c r="M534" s="2"/>
      <c r="N534" s="2"/>
      <c r="O534" s="3"/>
      <c r="P534" s="8"/>
      <c r="Q534" s="1"/>
      <c r="R534" s="4"/>
      <c r="S534" s="4"/>
      <c r="T534" s="4"/>
      <c r="U534" s="4"/>
      <c r="V534" s="9"/>
      <c r="Z534" s="4"/>
      <c r="AI534" s="1"/>
    </row>
    <row r="535" spans="1:35" x14ac:dyDescent="0.25">
      <c r="A535" s="1"/>
      <c r="B535" s="5"/>
      <c r="C535" s="5"/>
      <c r="D535" s="5"/>
      <c r="E535" s="1"/>
      <c r="F535" s="1"/>
      <c r="G535" s="1"/>
      <c r="H535" s="1"/>
      <c r="I535" s="24"/>
      <c r="J535" s="24"/>
      <c r="K535" s="2"/>
      <c r="L535" s="2"/>
      <c r="M535" s="2"/>
      <c r="N535" s="2"/>
      <c r="O535" s="3"/>
      <c r="P535" s="8"/>
      <c r="Q535" s="1"/>
      <c r="R535" s="4"/>
      <c r="S535" s="4"/>
      <c r="T535" s="4"/>
      <c r="U535" s="4"/>
      <c r="V535" s="9"/>
      <c r="Z535" s="4"/>
      <c r="AI535" s="1"/>
    </row>
    <row r="536" spans="1:35" x14ac:dyDescent="0.25">
      <c r="A536" s="1"/>
      <c r="B536" s="5"/>
      <c r="C536" s="5"/>
      <c r="D536" s="5"/>
      <c r="E536" s="1"/>
      <c r="F536" s="1"/>
      <c r="G536" s="1"/>
      <c r="H536" s="1"/>
      <c r="I536" s="24"/>
      <c r="J536" s="24"/>
      <c r="K536" s="2"/>
      <c r="L536" s="2"/>
      <c r="M536" s="2"/>
      <c r="N536" s="2"/>
      <c r="O536" s="3"/>
      <c r="P536" s="8"/>
      <c r="Q536" s="1"/>
      <c r="R536" s="4"/>
      <c r="S536" s="4"/>
      <c r="T536" s="4"/>
      <c r="U536" s="4"/>
      <c r="V536" s="9"/>
      <c r="Z536" s="4"/>
      <c r="AI536" s="1"/>
    </row>
    <row r="537" spans="1:35" x14ac:dyDescent="0.25">
      <c r="A537" s="1"/>
      <c r="B537" s="5"/>
      <c r="C537" s="5"/>
      <c r="D537" s="5"/>
      <c r="E537" s="1"/>
      <c r="F537" s="1"/>
      <c r="G537" s="1"/>
      <c r="H537" s="1"/>
      <c r="I537" s="24"/>
      <c r="J537" s="24"/>
      <c r="K537" s="2"/>
      <c r="L537" s="2"/>
      <c r="M537" s="2"/>
      <c r="N537" s="2"/>
      <c r="O537" s="3"/>
      <c r="P537" s="8"/>
      <c r="Q537" s="1"/>
      <c r="R537" s="4"/>
      <c r="S537" s="4"/>
      <c r="T537" s="4"/>
      <c r="U537" s="4"/>
      <c r="V537" s="9"/>
      <c r="Z537" s="4"/>
      <c r="AI537" s="1"/>
    </row>
    <row r="538" spans="1:35" x14ac:dyDescent="0.25">
      <c r="A538" s="1"/>
      <c r="B538" s="5"/>
      <c r="C538" s="5"/>
      <c r="D538" s="5"/>
      <c r="E538" s="1"/>
      <c r="F538" s="1"/>
      <c r="G538" s="1"/>
      <c r="H538" s="1"/>
      <c r="I538" s="24"/>
      <c r="J538" s="24"/>
      <c r="K538" s="2"/>
      <c r="L538" s="2"/>
      <c r="M538" s="2"/>
      <c r="N538" s="2"/>
      <c r="O538" s="3"/>
      <c r="P538" s="8"/>
      <c r="Q538" s="1"/>
      <c r="R538" s="4"/>
      <c r="S538" s="4"/>
      <c r="T538" s="4"/>
      <c r="U538" s="4"/>
      <c r="V538" s="9"/>
      <c r="Z538" s="4"/>
      <c r="AI538" s="1"/>
    </row>
    <row r="539" spans="1:35" x14ac:dyDescent="0.25">
      <c r="A539" s="1"/>
      <c r="B539" s="5"/>
      <c r="C539" s="5"/>
      <c r="D539" s="5"/>
      <c r="E539" s="1"/>
      <c r="F539" s="1"/>
      <c r="G539" s="1"/>
      <c r="H539" s="1"/>
      <c r="I539" s="24"/>
      <c r="J539" s="24"/>
      <c r="K539" s="2"/>
      <c r="L539" s="2"/>
      <c r="M539" s="2"/>
      <c r="N539" s="2"/>
      <c r="O539" s="3"/>
      <c r="P539" s="8"/>
      <c r="Q539" s="1"/>
      <c r="R539" s="4"/>
      <c r="S539" s="4"/>
      <c r="T539" s="4"/>
      <c r="U539" s="4"/>
      <c r="V539" s="9"/>
      <c r="Z539" s="4"/>
      <c r="AI539" s="1"/>
    </row>
    <row r="540" spans="1:35" x14ac:dyDescent="0.25">
      <c r="A540" s="1"/>
      <c r="B540" s="5"/>
      <c r="C540" s="5"/>
      <c r="D540" s="5"/>
      <c r="E540" s="1"/>
      <c r="F540" s="1"/>
      <c r="G540" s="1"/>
      <c r="H540" s="1"/>
      <c r="I540" s="24"/>
      <c r="J540" s="24"/>
      <c r="K540" s="2"/>
      <c r="L540" s="2"/>
      <c r="M540" s="2"/>
      <c r="N540" s="2"/>
      <c r="O540" s="3"/>
      <c r="P540" s="8"/>
      <c r="Q540" s="1"/>
      <c r="R540" s="4"/>
      <c r="S540" s="4"/>
      <c r="T540" s="4"/>
      <c r="U540" s="4"/>
      <c r="V540" s="9"/>
      <c r="Z540" s="4"/>
      <c r="AI540" s="1"/>
    </row>
    <row r="541" spans="1:35" x14ac:dyDescent="0.25">
      <c r="A541" s="1"/>
      <c r="B541" s="5"/>
      <c r="C541" s="5"/>
      <c r="D541" s="5"/>
      <c r="E541" s="1"/>
      <c r="F541" s="1"/>
      <c r="G541" s="1"/>
      <c r="H541" s="1"/>
      <c r="I541" s="24"/>
      <c r="J541" s="24"/>
      <c r="K541" s="2"/>
      <c r="L541" s="2"/>
      <c r="M541" s="2"/>
      <c r="N541" s="2"/>
      <c r="O541" s="3"/>
      <c r="P541" s="8"/>
      <c r="Q541" s="1"/>
      <c r="R541" s="4"/>
      <c r="S541" s="4"/>
      <c r="T541" s="4"/>
      <c r="U541" s="4"/>
      <c r="V541" s="9"/>
      <c r="Z541" s="4"/>
      <c r="AI541" s="1"/>
    </row>
    <row r="542" spans="1:35" x14ac:dyDescent="0.25">
      <c r="A542" s="1"/>
      <c r="B542" s="5"/>
      <c r="C542" s="5"/>
      <c r="D542" s="5"/>
      <c r="E542" s="1"/>
      <c r="F542" s="1"/>
      <c r="G542" s="1"/>
      <c r="H542" s="1"/>
      <c r="I542" s="24"/>
      <c r="J542" s="24"/>
      <c r="K542" s="2"/>
      <c r="L542" s="2"/>
      <c r="M542" s="2"/>
      <c r="N542" s="2"/>
      <c r="O542" s="3"/>
      <c r="P542" s="8"/>
      <c r="Q542" s="1"/>
      <c r="R542" s="4"/>
      <c r="S542" s="4"/>
      <c r="T542" s="4"/>
      <c r="U542" s="4"/>
      <c r="V542" s="9"/>
      <c r="Z542" s="4"/>
      <c r="AI542" s="1"/>
    </row>
    <row r="543" spans="1:35" x14ac:dyDescent="0.25">
      <c r="A543" s="1"/>
      <c r="B543" s="5"/>
      <c r="C543" s="5"/>
      <c r="D543" s="5"/>
      <c r="E543" s="1"/>
      <c r="F543" s="1"/>
      <c r="G543" s="1"/>
      <c r="H543" s="1"/>
      <c r="I543" s="24"/>
      <c r="J543" s="24"/>
      <c r="K543" s="2"/>
      <c r="L543" s="2"/>
      <c r="M543" s="2"/>
      <c r="N543" s="2"/>
      <c r="O543" s="3"/>
      <c r="P543" s="8"/>
      <c r="Q543" s="1"/>
      <c r="R543" s="4"/>
      <c r="S543" s="4"/>
      <c r="T543" s="4"/>
      <c r="U543" s="4"/>
      <c r="V543" s="9"/>
      <c r="Z543" s="4"/>
      <c r="AI543" s="1"/>
    </row>
    <row r="544" spans="1:35" x14ac:dyDescent="0.25">
      <c r="A544" s="1"/>
      <c r="B544" s="5"/>
      <c r="C544" s="5"/>
      <c r="D544" s="5"/>
      <c r="E544" s="1"/>
      <c r="F544" s="1"/>
      <c r="G544" s="1"/>
      <c r="H544" s="1"/>
      <c r="I544" s="24"/>
      <c r="J544" s="24"/>
      <c r="K544" s="2"/>
      <c r="L544" s="2"/>
      <c r="M544" s="2"/>
      <c r="N544" s="2"/>
      <c r="O544" s="3"/>
      <c r="P544" s="8"/>
      <c r="Q544" s="1"/>
      <c r="R544" s="4"/>
      <c r="S544" s="4"/>
      <c r="T544" s="4"/>
      <c r="U544" s="4"/>
      <c r="V544" s="9"/>
      <c r="Z544" s="4"/>
      <c r="AI544" s="1"/>
    </row>
    <row r="545" spans="1:35" x14ac:dyDescent="0.25">
      <c r="A545" s="1"/>
      <c r="B545" s="5"/>
      <c r="C545" s="5"/>
      <c r="D545" s="5"/>
      <c r="E545" s="1"/>
      <c r="F545" s="1"/>
      <c r="G545" s="1"/>
      <c r="H545" s="1"/>
      <c r="I545" s="24"/>
      <c r="J545" s="24"/>
      <c r="K545" s="2"/>
      <c r="L545" s="2"/>
      <c r="M545" s="2"/>
      <c r="N545" s="2"/>
      <c r="O545" s="3"/>
      <c r="P545" s="8"/>
      <c r="Q545" s="1"/>
      <c r="R545" s="4"/>
      <c r="S545" s="4"/>
      <c r="T545" s="4"/>
      <c r="U545" s="4"/>
      <c r="V545" s="9"/>
      <c r="Z545" s="4"/>
      <c r="AI545" s="1"/>
    </row>
    <row r="546" spans="1:35" x14ac:dyDescent="0.25">
      <c r="A546" s="1"/>
      <c r="B546" s="5"/>
      <c r="C546" s="5"/>
      <c r="D546" s="5"/>
      <c r="E546" s="1"/>
      <c r="F546" s="1"/>
      <c r="G546" s="1"/>
      <c r="H546" s="1"/>
      <c r="I546" s="24"/>
      <c r="J546" s="24"/>
      <c r="K546" s="2"/>
      <c r="L546" s="2"/>
      <c r="M546" s="2"/>
      <c r="N546" s="2"/>
      <c r="O546" s="3"/>
      <c r="P546" s="8"/>
      <c r="Q546" s="1"/>
      <c r="R546" s="4"/>
      <c r="S546" s="4"/>
      <c r="T546" s="4"/>
      <c r="U546" s="4"/>
      <c r="V546" s="9"/>
      <c r="Z546" s="4"/>
      <c r="AI546" s="1"/>
    </row>
    <row r="547" spans="1:35" x14ac:dyDescent="0.25">
      <c r="A547" s="1"/>
      <c r="B547" s="5"/>
      <c r="C547" s="5"/>
      <c r="D547" s="5"/>
      <c r="E547" s="1"/>
      <c r="F547" s="1"/>
      <c r="G547" s="1"/>
      <c r="H547" s="1"/>
      <c r="I547" s="24"/>
      <c r="J547" s="24"/>
      <c r="K547" s="2"/>
      <c r="L547" s="2"/>
      <c r="M547" s="2"/>
      <c r="N547" s="2"/>
      <c r="O547" s="3"/>
      <c r="P547" s="8"/>
      <c r="Q547" s="1"/>
      <c r="R547" s="4"/>
      <c r="S547" s="4"/>
      <c r="T547" s="4"/>
      <c r="U547" s="4"/>
      <c r="V547" s="9"/>
      <c r="Z547" s="4"/>
      <c r="AI547" s="1"/>
    </row>
    <row r="548" spans="1:35" x14ac:dyDescent="0.25">
      <c r="A548" s="1"/>
      <c r="B548" s="5"/>
      <c r="C548" s="5"/>
      <c r="D548" s="5"/>
      <c r="E548" s="1"/>
      <c r="F548" s="1"/>
      <c r="G548" s="1"/>
      <c r="H548" s="1"/>
      <c r="I548" s="24"/>
      <c r="J548" s="24"/>
      <c r="K548" s="2"/>
      <c r="L548" s="2"/>
      <c r="M548" s="2"/>
      <c r="N548" s="2"/>
      <c r="O548" s="3"/>
      <c r="P548" s="8"/>
      <c r="Q548" s="1"/>
      <c r="R548" s="4"/>
      <c r="S548" s="4"/>
      <c r="T548" s="4"/>
      <c r="U548" s="4"/>
      <c r="V548" s="9"/>
      <c r="Z548" s="4"/>
      <c r="AI548" s="1"/>
    </row>
    <row r="549" spans="1:35" x14ac:dyDescent="0.25">
      <c r="A549" s="1"/>
      <c r="B549" s="5"/>
      <c r="C549" s="5"/>
      <c r="D549" s="5"/>
      <c r="E549" s="1"/>
      <c r="F549" s="1"/>
      <c r="G549" s="1"/>
      <c r="H549" s="1"/>
      <c r="I549" s="24"/>
      <c r="J549" s="24"/>
      <c r="K549" s="2"/>
      <c r="L549" s="2"/>
      <c r="M549" s="2"/>
      <c r="N549" s="2"/>
      <c r="O549" s="3"/>
      <c r="P549" s="8"/>
      <c r="Q549" s="1"/>
      <c r="R549" s="4"/>
      <c r="S549" s="4"/>
      <c r="T549" s="4"/>
      <c r="U549" s="4"/>
      <c r="V549" s="9"/>
      <c r="Z549" s="4"/>
      <c r="AI549" s="1"/>
    </row>
    <row r="550" spans="1:35" x14ac:dyDescent="0.25">
      <c r="A550" s="1"/>
      <c r="B550" s="5"/>
      <c r="C550" s="5"/>
      <c r="D550" s="5"/>
      <c r="E550" s="1"/>
      <c r="F550" s="1"/>
      <c r="G550" s="1"/>
      <c r="H550" s="1"/>
      <c r="I550" s="24"/>
      <c r="J550" s="24"/>
      <c r="K550" s="2"/>
      <c r="L550" s="2"/>
      <c r="M550" s="2"/>
      <c r="N550" s="2"/>
      <c r="O550" s="3"/>
      <c r="P550" s="8"/>
      <c r="Q550" s="1"/>
      <c r="R550" s="4"/>
      <c r="S550" s="4"/>
      <c r="T550" s="4"/>
      <c r="U550" s="4"/>
      <c r="V550" s="9"/>
      <c r="Z550" s="4"/>
      <c r="AI550" s="1"/>
    </row>
    <row r="551" spans="1:35" x14ac:dyDescent="0.25">
      <c r="A551" s="1"/>
      <c r="B551" s="5"/>
      <c r="C551" s="5"/>
      <c r="D551" s="5"/>
      <c r="E551" s="1"/>
      <c r="F551" s="1"/>
      <c r="G551" s="1"/>
      <c r="H551" s="1"/>
      <c r="I551" s="24"/>
      <c r="J551" s="24"/>
      <c r="K551" s="2"/>
      <c r="L551" s="2"/>
      <c r="M551" s="2"/>
      <c r="N551" s="2"/>
      <c r="O551" s="3"/>
      <c r="P551" s="8"/>
      <c r="Q551" s="1"/>
      <c r="R551" s="4"/>
      <c r="S551" s="4"/>
      <c r="T551" s="4"/>
      <c r="U551" s="4"/>
      <c r="V551" s="9"/>
      <c r="Z551" s="4"/>
      <c r="AI551" s="1"/>
    </row>
    <row r="552" spans="1:35" x14ac:dyDescent="0.25">
      <c r="A552" s="1"/>
      <c r="B552" s="5"/>
      <c r="C552" s="5"/>
      <c r="D552" s="5"/>
      <c r="E552" s="1"/>
      <c r="F552" s="1"/>
      <c r="G552" s="1"/>
      <c r="H552" s="1"/>
      <c r="I552" s="24"/>
      <c r="J552" s="24"/>
      <c r="K552" s="2"/>
      <c r="L552" s="2"/>
      <c r="M552" s="2"/>
      <c r="N552" s="2"/>
      <c r="O552" s="3"/>
      <c r="P552" s="8"/>
      <c r="Q552" s="1"/>
      <c r="R552" s="4"/>
      <c r="S552" s="4"/>
      <c r="T552" s="4"/>
      <c r="U552" s="4"/>
      <c r="V552" s="9"/>
      <c r="Z552" s="4"/>
      <c r="AI552" s="1"/>
    </row>
    <row r="553" spans="1:35" x14ac:dyDescent="0.25">
      <c r="A553" s="1"/>
      <c r="B553" s="5"/>
      <c r="C553" s="5"/>
      <c r="D553" s="5"/>
      <c r="E553" s="1"/>
      <c r="F553" s="1"/>
      <c r="G553" s="1"/>
      <c r="H553" s="1"/>
      <c r="I553" s="24"/>
      <c r="J553" s="24"/>
      <c r="K553" s="2"/>
      <c r="L553" s="2"/>
      <c r="M553" s="2"/>
      <c r="N553" s="2"/>
      <c r="O553" s="3"/>
      <c r="P553" s="8"/>
      <c r="Q553" s="1"/>
      <c r="R553" s="4"/>
      <c r="S553" s="4"/>
      <c r="T553" s="4"/>
      <c r="U553" s="4"/>
      <c r="V553" s="9"/>
      <c r="Z553" s="4"/>
      <c r="AI553" s="1"/>
    </row>
    <row r="554" spans="1:35" x14ac:dyDescent="0.25">
      <c r="A554" s="1"/>
      <c r="B554" s="5"/>
      <c r="C554" s="5"/>
      <c r="D554" s="5"/>
      <c r="E554" s="1"/>
      <c r="F554" s="1"/>
      <c r="G554" s="1"/>
      <c r="H554" s="1"/>
      <c r="I554" s="24"/>
      <c r="J554" s="24"/>
      <c r="K554" s="2"/>
      <c r="L554" s="2"/>
      <c r="M554" s="2"/>
      <c r="N554" s="2"/>
      <c r="O554" s="3"/>
      <c r="P554" s="8"/>
      <c r="Q554" s="1"/>
      <c r="R554" s="4"/>
      <c r="S554" s="4"/>
      <c r="T554" s="4"/>
      <c r="U554" s="4"/>
      <c r="V554" s="9"/>
      <c r="Z554" s="4"/>
      <c r="AI554" s="1"/>
    </row>
    <row r="555" spans="1:35" x14ac:dyDescent="0.25">
      <c r="A555" s="1"/>
      <c r="B555" s="5"/>
      <c r="C555" s="5"/>
      <c r="D555" s="5"/>
      <c r="E555" s="1"/>
      <c r="F555" s="1"/>
      <c r="G555" s="1"/>
      <c r="H555" s="1"/>
      <c r="I555" s="24"/>
      <c r="J555" s="24"/>
      <c r="K555" s="2"/>
      <c r="L555" s="2"/>
      <c r="M555" s="2"/>
      <c r="N555" s="2"/>
      <c r="O555" s="3"/>
      <c r="P555" s="8"/>
      <c r="Q555" s="1"/>
      <c r="R555" s="4"/>
      <c r="S555" s="4"/>
      <c r="T555" s="4"/>
      <c r="U555" s="4"/>
      <c r="V555" s="9"/>
      <c r="Z555" s="4"/>
      <c r="AI555" s="1"/>
    </row>
    <row r="556" spans="1:35" x14ac:dyDescent="0.25">
      <c r="A556" s="1"/>
      <c r="B556" s="5"/>
      <c r="C556" s="5"/>
      <c r="D556" s="5"/>
      <c r="E556" s="1"/>
      <c r="F556" s="1"/>
      <c r="G556" s="1"/>
      <c r="H556" s="1"/>
      <c r="I556" s="24"/>
      <c r="J556" s="24"/>
      <c r="K556" s="2"/>
      <c r="L556" s="2"/>
      <c r="M556" s="2"/>
      <c r="N556" s="2"/>
      <c r="O556" s="3"/>
      <c r="P556" s="8"/>
      <c r="Q556" s="1"/>
      <c r="R556" s="4"/>
      <c r="S556" s="4"/>
      <c r="T556" s="4"/>
      <c r="U556" s="4"/>
      <c r="V556" s="9"/>
      <c r="Z556" s="4"/>
      <c r="AI556" s="1"/>
    </row>
    <row r="557" spans="1:35" x14ac:dyDescent="0.25">
      <c r="A557" s="1"/>
      <c r="B557" s="5"/>
      <c r="C557" s="5"/>
      <c r="D557" s="5"/>
      <c r="E557" s="1"/>
      <c r="F557" s="1"/>
      <c r="G557" s="1"/>
      <c r="H557" s="1"/>
      <c r="I557" s="24"/>
      <c r="J557" s="24"/>
      <c r="K557" s="2"/>
      <c r="L557" s="2"/>
      <c r="M557" s="2"/>
      <c r="N557" s="2"/>
      <c r="O557" s="3"/>
      <c r="P557" s="8"/>
      <c r="Q557" s="1"/>
      <c r="R557" s="4"/>
      <c r="S557" s="4"/>
      <c r="T557" s="4"/>
      <c r="U557" s="4"/>
      <c r="V557" s="9"/>
      <c r="Z557" s="4"/>
      <c r="AI557" s="1"/>
    </row>
    <row r="558" spans="1:35" x14ac:dyDescent="0.25">
      <c r="A558" s="1"/>
      <c r="B558" s="5"/>
      <c r="C558" s="5"/>
      <c r="D558" s="5"/>
      <c r="E558" s="1"/>
      <c r="F558" s="1"/>
      <c r="G558" s="1"/>
      <c r="H558" s="1"/>
      <c r="I558" s="24"/>
      <c r="J558" s="24"/>
      <c r="K558" s="2"/>
      <c r="L558" s="2"/>
      <c r="M558" s="2"/>
      <c r="N558" s="2"/>
      <c r="O558" s="3"/>
      <c r="P558" s="8"/>
      <c r="Q558" s="1"/>
      <c r="R558" s="4"/>
      <c r="S558" s="4"/>
      <c r="T558" s="4"/>
      <c r="U558" s="4"/>
      <c r="V558" s="9"/>
      <c r="Z558" s="4"/>
      <c r="AI558" s="1"/>
    </row>
    <row r="559" spans="1:35" x14ac:dyDescent="0.25">
      <c r="A559" s="1"/>
      <c r="B559" s="5"/>
      <c r="C559" s="5"/>
      <c r="D559" s="5"/>
      <c r="E559" s="1"/>
      <c r="F559" s="1"/>
      <c r="G559" s="1"/>
      <c r="H559" s="1"/>
      <c r="I559" s="24"/>
      <c r="J559" s="24"/>
      <c r="K559" s="2"/>
      <c r="L559" s="2"/>
      <c r="M559" s="2"/>
      <c r="N559" s="2"/>
      <c r="O559" s="3"/>
      <c r="P559" s="8"/>
      <c r="Q559" s="1"/>
      <c r="R559" s="4"/>
      <c r="S559" s="4"/>
      <c r="T559" s="4"/>
      <c r="U559" s="4"/>
      <c r="V559" s="9"/>
      <c r="Z559" s="4"/>
      <c r="AI559" s="1"/>
    </row>
    <row r="560" spans="1:35" x14ac:dyDescent="0.25">
      <c r="A560" s="1"/>
      <c r="B560" s="5"/>
      <c r="C560" s="5"/>
      <c r="D560" s="5"/>
      <c r="E560" s="1"/>
      <c r="F560" s="1"/>
      <c r="G560" s="1"/>
      <c r="H560" s="1"/>
      <c r="I560" s="24"/>
      <c r="J560" s="24"/>
      <c r="K560" s="2"/>
      <c r="L560" s="2"/>
      <c r="M560" s="2"/>
      <c r="N560" s="2"/>
      <c r="O560" s="3"/>
      <c r="P560" s="8"/>
      <c r="Q560" s="1"/>
      <c r="R560" s="4"/>
      <c r="S560" s="4"/>
      <c r="T560" s="4"/>
      <c r="U560" s="4"/>
      <c r="V560" s="9"/>
      <c r="Z560" s="4"/>
      <c r="AI560" s="1"/>
    </row>
    <row r="561" spans="1:35" x14ac:dyDescent="0.25">
      <c r="A561" s="1"/>
      <c r="B561" s="5"/>
      <c r="C561" s="5"/>
      <c r="D561" s="5"/>
      <c r="E561" s="1"/>
      <c r="F561" s="1"/>
      <c r="G561" s="1"/>
      <c r="H561" s="1"/>
      <c r="I561" s="24"/>
      <c r="J561" s="24"/>
      <c r="K561" s="2"/>
      <c r="L561" s="2"/>
      <c r="M561" s="2"/>
      <c r="N561" s="2"/>
      <c r="O561" s="3"/>
      <c r="P561" s="8"/>
      <c r="Q561" s="1"/>
      <c r="R561" s="4"/>
      <c r="S561" s="4"/>
      <c r="T561" s="4"/>
      <c r="U561" s="4"/>
      <c r="V561" s="9"/>
      <c r="Z561" s="4"/>
      <c r="AI561" s="1"/>
    </row>
    <row r="562" spans="1:35" x14ac:dyDescent="0.25">
      <c r="A562" s="1"/>
      <c r="B562" s="5"/>
      <c r="C562" s="5"/>
      <c r="D562" s="5"/>
      <c r="E562" s="1"/>
      <c r="F562" s="1"/>
      <c r="G562" s="1"/>
      <c r="H562" s="1"/>
      <c r="I562" s="24"/>
      <c r="J562" s="24"/>
      <c r="K562" s="2"/>
      <c r="L562" s="2"/>
      <c r="M562" s="2"/>
      <c r="N562" s="2"/>
      <c r="O562" s="3"/>
      <c r="P562" s="8"/>
      <c r="Q562" s="1"/>
      <c r="R562" s="4"/>
      <c r="S562" s="4"/>
      <c r="T562" s="4"/>
      <c r="U562" s="4"/>
      <c r="V562" s="9"/>
      <c r="Z562" s="4"/>
      <c r="AI562" s="1"/>
    </row>
    <row r="563" spans="1:35" x14ac:dyDescent="0.25">
      <c r="A563" s="1"/>
      <c r="B563" s="5"/>
      <c r="C563" s="5"/>
      <c r="D563" s="5"/>
      <c r="E563" s="1"/>
      <c r="F563" s="1"/>
      <c r="G563" s="1"/>
      <c r="H563" s="1"/>
      <c r="I563" s="24"/>
      <c r="J563" s="24"/>
      <c r="K563" s="2"/>
      <c r="L563" s="2"/>
      <c r="M563" s="2"/>
      <c r="N563" s="2"/>
      <c r="O563" s="3"/>
      <c r="P563" s="8"/>
      <c r="Q563" s="1"/>
      <c r="R563" s="4"/>
      <c r="S563" s="4"/>
      <c r="T563" s="4"/>
      <c r="U563" s="4"/>
      <c r="V563" s="9"/>
      <c r="Z563" s="4"/>
      <c r="AI563" s="1"/>
    </row>
    <row r="564" spans="1:35" x14ac:dyDescent="0.25">
      <c r="A564" s="1"/>
      <c r="B564" s="5"/>
      <c r="C564" s="5"/>
      <c r="D564" s="5"/>
      <c r="E564" s="1"/>
      <c r="F564" s="1"/>
      <c r="G564" s="1"/>
      <c r="H564" s="1"/>
      <c r="I564" s="24"/>
      <c r="J564" s="24"/>
      <c r="K564" s="2"/>
      <c r="L564" s="2"/>
      <c r="M564" s="2"/>
      <c r="N564" s="2"/>
      <c r="O564" s="3"/>
      <c r="P564" s="8"/>
      <c r="Q564" s="1"/>
      <c r="R564" s="4"/>
      <c r="S564" s="4"/>
      <c r="T564" s="4"/>
      <c r="U564" s="4"/>
      <c r="V564" s="9"/>
      <c r="Z564" s="4"/>
      <c r="AI564" s="1"/>
    </row>
    <row r="565" spans="1:35" x14ac:dyDescent="0.25">
      <c r="A565" s="1"/>
      <c r="B565" s="5"/>
      <c r="C565" s="5"/>
      <c r="D565" s="5"/>
      <c r="E565" s="1"/>
      <c r="F565" s="1"/>
      <c r="G565" s="1"/>
      <c r="H565" s="1"/>
      <c r="I565" s="24"/>
      <c r="J565" s="24"/>
      <c r="K565" s="2"/>
      <c r="L565" s="2"/>
      <c r="M565" s="2"/>
      <c r="N565" s="2"/>
      <c r="O565" s="3"/>
      <c r="P565" s="8"/>
      <c r="Q565" s="1"/>
      <c r="R565" s="4"/>
      <c r="S565" s="4"/>
      <c r="T565" s="4"/>
      <c r="U565" s="4"/>
      <c r="V565" s="9"/>
      <c r="Z565" s="4"/>
      <c r="AI565" s="1"/>
    </row>
    <row r="566" spans="1:35" x14ac:dyDescent="0.25">
      <c r="A566" s="1"/>
      <c r="B566" s="5"/>
      <c r="C566" s="5"/>
      <c r="D566" s="5"/>
      <c r="E566" s="1"/>
      <c r="F566" s="1"/>
      <c r="G566" s="1"/>
      <c r="H566" s="1"/>
      <c r="I566" s="24"/>
      <c r="J566" s="24"/>
      <c r="K566" s="2"/>
      <c r="L566" s="2"/>
      <c r="M566" s="2"/>
      <c r="N566" s="2"/>
      <c r="O566" s="3"/>
      <c r="P566" s="8"/>
      <c r="Q566" s="1"/>
      <c r="R566" s="4"/>
      <c r="S566" s="4"/>
      <c r="T566" s="4"/>
      <c r="U566" s="4"/>
      <c r="V566" s="9"/>
      <c r="Z566" s="4"/>
      <c r="AI566" s="1"/>
    </row>
    <row r="567" spans="1:35" x14ac:dyDescent="0.25">
      <c r="A567" s="1"/>
      <c r="B567" s="5"/>
      <c r="C567" s="5"/>
      <c r="D567" s="5"/>
      <c r="E567" s="1"/>
      <c r="F567" s="1"/>
      <c r="G567" s="1"/>
      <c r="H567" s="1"/>
      <c r="I567" s="24"/>
      <c r="J567" s="24"/>
      <c r="K567" s="2"/>
      <c r="L567" s="2"/>
      <c r="M567" s="2"/>
      <c r="N567" s="2"/>
      <c r="O567" s="3"/>
      <c r="P567" s="8"/>
      <c r="Q567" s="1"/>
      <c r="R567" s="4"/>
      <c r="S567" s="4"/>
      <c r="T567" s="4"/>
      <c r="U567" s="4"/>
      <c r="V567" s="9"/>
      <c r="Z567" s="4"/>
      <c r="AI567" s="1"/>
    </row>
    <row r="568" spans="1:35" x14ac:dyDescent="0.25">
      <c r="A568" s="1"/>
      <c r="B568" s="5"/>
      <c r="C568" s="5"/>
      <c r="D568" s="5"/>
      <c r="E568" s="1"/>
      <c r="F568" s="1"/>
      <c r="G568" s="1"/>
      <c r="H568" s="1"/>
      <c r="I568" s="24"/>
      <c r="J568" s="24"/>
      <c r="K568" s="2"/>
      <c r="L568" s="2"/>
      <c r="M568" s="2"/>
      <c r="N568" s="2"/>
      <c r="O568" s="3"/>
      <c r="P568" s="8"/>
      <c r="Q568" s="1"/>
      <c r="R568" s="4"/>
      <c r="S568" s="4"/>
      <c r="T568" s="4"/>
      <c r="U568" s="4"/>
      <c r="V568" s="9"/>
      <c r="Z568" s="4"/>
      <c r="AI568" s="1"/>
    </row>
    <row r="569" spans="1:35" x14ac:dyDescent="0.25">
      <c r="A569" s="1"/>
      <c r="B569" s="5"/>
      <c r="C569" s="5"/>
      <c r="D569" s="5"/>
      <c r="E569" s="1"/>
      <c r="F569" s="1"/>
      <c r="G569" s="1"/>
      <c r="H569" s="1"/>
      <c r="I569" s="24"/>
      <c r="J569" s="24"/>
      <c r="K569" s="2"/>
      <c r="L569" s="2"/>
      <c r="M569" s="2"/>
      <c r="N569" s="2"/>
      <c r="O569" s="3"/>
      <c r="P569" s="8"/>
      <c r="Q569" s="1"/>
      <c r="R569" s="4"/>
      <c r="S569" s="4"/>
      <c r="T569" s="4"/>
      <c r="U569" s="4"/>
      <c r="V569" s="9"/>
      <c r="Z569" s="4"/>
      <c r="AI569" s="1"/>
    </row>
    <row r="570" spans="1:35" x14ac:dyDescent="0.25">
      <c r="A570" s="1"/>
      <c r="B570" s="5"/>
      <c r="C570" s="5"/>
      <c r="D570" s="5"/>
      <c r="E570" s="1"/>
      <c r="F570" s="1"/>
      <c r="G570" s="1"/>
      <c r="H570" s="1"/>
      <c r="I570" s="24"/>
      <c r="J570" s="24"/>
      <c r="K570" s="2"/>
      <c r="L570" s="2"/>
      <c r="M570" s="2"/>
      <c r="N570" s="2"/>
      <c r="O570" s="3"/>
      <c r="P570" s="8"/>
      <c r="Q570" s="1"/>
      <c r="R570" s="4"/>
      <c r="S570" s="4"/>
      <c r="T570" s="4"/>
      <c r="U570" s="4"/>
      <c r="V570" s="9"/>
      <c r="Z570" s="4"/>
      <c r="AI570" s="1"/>
    </row>
    <row r="571" spans="1:35" x14ac:dyDescent="0.25">
      <c r="A571" s="1"/>
      <c r="B571" s="5"/>
      <c r="C571" s="5"/>
      <c r="D571" s="5"/>
      <c r="E571" s="1"/>
      <c r="F571" s="1"/>
      <c r="G571" s="1"/>
      <c r="H571" s="1"/>
      <c r="I571" s="24"/>
      <c r="J571" s="24"/>
      <c r="K571" s="2"/>
      <c r="L571" s="2"/>
      <c r="M571" s="2"/>
      <c r="N571" s="2"/>
      <c r="O571" s="3"/>
      <c r="P571" s="8"/>
      <c r="Q571" s="1"/>
      <c r="R571" s="4"/>
      <c r="S571" s="4"/>
      <c r="T571" s="4"/>
      <c r="U571" s="4"/>
      <c r="V571" s="9"/>
      <c r="Z571" s="4"/>
      <c r="AI571" s="1"/>
    </row>
    <row r="572" spans="1:35" x14ac:dyDescent="0.25">
      <c r="A572" s="1"/>
      <c r="B572" s="5"/>
      <c r="C572" s="5"/>
      <c r="D572" s="5"/>
      <c r="E572" s="1"/>
      <c r="F572" s="1"/>
      <c r="G572" s="1"/>
      <c r="H572" s="1"/>
      <c r="I572" s="24"/>
      <c r="J572" s="24"/>
      <c r="K572" s="2"/>
      <c r="L572" s="2"/>
      <c r="M572" s="2"/>
      <c r="N572" s="2"/>
      <c r="O572" s="3"/>
      <c r="P572" s="8"/>
      <c r="Q572" s="1"/>
      <c r="R572" s="4"/>
      <c r="S572" s="4"/>
      <c r="T572" s="4"/>
      <c r="U572" s="4"/>
      <c r="V572" s="9"/>
      <c r="Z572" s="4"/>
      <c r="AI572" s="1"/>
    </row>
    <row r="573" spans="1:35" x14ac:dyDescent="0.25">
      <c r="A573" s="1"/>
      <c r="B573" s="5"/>
      <c r="C573" s="5"/>
      <c r="D573" s="5"/>
      <c r="E573" s="1"/>
      <c r="F573" s="1"/>
      <c r="G573" s="1"/>
      <c r="H573" s="1"/>
      <c r="I573" s="24"/>
      <c r="J573" s="24"/>
      <c r="K573" s="2"/>
      <c r="L573" s="2"/>
      <c r="M573" s="2"/>
      <c r="N573" s="2"/>
      <c r="O573" s="3"/>
      <c r="P573" s="8"/>
      <c r="Q573" s="1"/>
      <c r="R573" s="4"/>
      <c r="S573" s="4"/>
      <c r="T573" s="4"/>
      <c r="U573" s="4"/>
      <c r="V573" s="9"/>
      <c r="Z573" s="4"/>
      <c r="AI573" s="1"/>
    </row>
    <row r="574" spans="1:35" x14ac:dyDescent="0.25">
      <c r="A574" s="1"/>
      <c r="B574" s="5"/>
      <c r="C574" s="5"/>
      <c r="D574" s="5"/>
      <c r="E574" s="1"/>
      <c r="F574" s="1"/>
      <c r="G574" s="1"/>
      <c r="H574" s="1"/>
      <c r="I574" s="24"/>
      <c r="J574" s="24"/>
      <c r="K574" s="2"/>
      <c r="L574" s="2"/>
      <c r="M574" s="2"/>
      <c r="N574" s="2"/>
      <c r="O574" s="3"/>
      <c r="P574" s="8"/>
      <c r="Q574" s="1"/>
      <c r="R574" s="4"/>
      <c r="S574" s="4"/>
      <c r="T574" s="4"/>
      <c r="U574" s="4"/>
      <c r="V574" s="9"/>
      <c r="Z574" s="4"/>
      <c r="AI574" s="1"/>
    </row>
    <row r="575" spans="1:35" x14ac:dyDescent="0.25">
      <c r="A575" s="1"/>
      <c r="B575" s="5"/>
      <c r="C575" s="5"/>
      <c r="D575" s="5"/>
      <c r="E575" s="1"/>
      <c r="F575" s="1"/>
      <c r="G575" s="1"/>
      <c r="H575" s="1"/>
      <c r="I575" s="24"/>
      <c r="J575" s="24"/>
      <c r="K575" s="2"/>
      <c r="L575" s="2"/>
      <c r="M575" s="2"/>
      <c r="N575" s="2"/>
      <c r="O575" s="3"/>
      <c r="P575" s="8"/>
      <c r="Q575" s="1"/>
      <c r="R575" s="4"/>
      <c r="S575" s="4"/>
      <c r="T575" s="4"/>
      <c r="U575" s="4"/>
      <c r="V575" s="9"/>
      <c r="Z575" s="4"/>
      <c r="AI575" s="1"/>
    </row>
    <row r="576" spans="1:35" x14ac:dyDescent="0.25">
      <c r="A576" s="1"/>
      <c r="B576" s="5"/>
      <c r="C576" s="5"/>
      <c r="D576" s="5"/>
      <c r="E576" s="1"/>
      <c r="F576" s="1"/>
      <c r="G576" s="1"/>
      <c r="H576" s="1"/>
      <c r="I576" s="24"/>
      <c r="J576" s="24"/>
      <c r="K576" s="2"/>
      <c r="L576" s="2"/>
      <c r="M576" s="2"/>
      <c r="N576" s="2"/>
      <c r="O576" s="3"/>
      <c r="P576" s="8"/>
      <c r="Q576" s="1"/>
      <c r="R576" s="4"/>
      <c r="S576" s="4"/>
      <c r="T576" s="4"/>
      <c r="U576" s="4"/>
      <c r="V576" s="9"/>
      <c r="Z576" s="4"/>
      <c r="AI576" s="1"/>
    </row>
    <row r="577" spans="1:35" x14ac:dyDescent="0.25">
      <c r="A577" s="1"/>
      <c r="B577" s="5"/>
      <c r="C577" s="5"/>
      <c r="D577" s="5"/>
      <c r="E577" s="1"/>
      <c r="F577" s="1"/>
      <c r="G577" s="1"/>
      <c r="H577" s="1"/>
      <c r="I577" s="24"/>
      <c r="J577" s="24"/>
      <c r="K577" s="2"/>
      <c r="L577" s="2"/>
      <c r="M577" s="2"/>
      <c r="N577" s="2"/>
      <c r="O577" s="3"/>
      <c r="P577" s="8"/>
      <c r="Q577" s="1"/>
      <c r="R577" s="4"/>
      <c r="S577" s="4"/>
      <c r="T577" s="4"/>
      <c r="U577" s="4"/>
      <c r="V577" s="9"/>
      <c r="Z577" s="4"/>
      <c r="AI577" s="1"/>
    </row>
    <row r="578" spans="1:35" x14ac:dyDescent="0.25">
      <c r="A578" s="1"/>
      <c r="B578" s="5"/>
      <c r="C578" s="5"/>
      <c r="D578" s="5"/>
      <c r="E578" s="1"/>
      <c r="F578" s="1"/>
      <c r="G578" s="1"/>
      <c r="H578" s="1"/>
      <c r="I578" s="24"/>
      <c r="J578" s="24"/>
      <c r="K578" s="2"/>
      <c r="L578" s="2"/>
      <c r="M578" s="2"/>
      <c r="N578" s="2"/>
      <c r="O578" s="3"/>
      <c r="P578" s="8"/>
      <c r="Q578" s="1"/>
      <c r="R578" s="4"/>
      <c r="S578" s="4"/>
      <c r="T578" s="4"/>
      <c r="U578" s="4"/>
      <c r="V578" s="9"/>
      <c r="Z578" s="4"/>
      <c r="AI578" s="1"/>
    </row>
    <row r="579" spans="1:35" x14ac:dyDescent="0.25">
      <c r="A579" s="1"/>
      <c r="B579" s="5"/>
      <c r="C579" s="5"/>
      <c r="D579" s="5"/>
      <c r="E579" s="1"/>
      <c r="F579" s="1"/>
      <c r="G579" s="1"/>
      <c r="H579" s="1"/>
      <c r="I579" s="24"/>
      <c r="J579" s="24"/>
      <c r="K579" s="2"/>
      <c r="L579" s="2"/>
      <c r="M579" s="2"/>
      <c r="N579" s="2"/>
      <c r="O579" s="3"/>
      <c r="P579" s="8"/>
      <c r="Q579" s="1"/>
      <c r="R579" s="4"/>
      <c r="S579" s="4"/>
      <c r="T579" s="4"/>
      <c r="U579" s="4"/>
      <c r="V579" s="9"/>
      <c r="Z579" s="4"/>
      <c r="AI579" s="1"/>
    </row>
    <row r="580" spans="1:35" x14ac:dyDescent="0.25">
      <c r="A580" s="1"/>
      <c r="B580" s="5"/>
      <c r="C580" s="5"/>
      <c r="D580" s="5"/>
      <c r="E580" s="1"/>
      <c r="F580" s="1"/>
      <c r="G580" s="1"/>
      <c r="H580" s="1"/>
      <c r="I580" s="24"/>
      <c r="J580" s="24"/>
      <c r="K580" s="2"/>
      <c r="L580" s="2"/>
      <c r="M580" s="2"/>
      <c r="N580" s="2"/>
      <c r="O580" s="3"/>
      <c r="P580" s="8"/>
      <c r="Q580" s="1"/>
      <c r="R580" s="4"/>
      <c r="S580" s="4"/>
      <c r="T580" s="4"/>
      <c r="U580" s="4"/>
      <c r="V580" s="9"/>
      <c r="Z580" s="4"/>
      <c r="AI580" s="1"/>
    </row>
    <row r="581" spans="1:35" x14ac:dyDescent="0.25">
      <c r="A581" s="1"/>
      <c r="B581" s="5"/>
      <c r="C581" s="5"/>
      <c r="D581" s="5"/>
      <c r="E581" s="1"/>
      <c r="F581" s="1"/>
      <c r="G581" s="1"/>
      <c r="H581" s="1"/>
      <c r="I581" s="24"/>
      <c r="J581" s="24"/>
      <c r="K581" s="2"/>
      <c r="L581" s="2"/>
      <c r="M581" s="2"/>
      <c r="N581" s="2"/>
      <c r="O581" s="3"/>
      <c r="P581" s="8"/>
      <c r="Q581" s="1"/>
      <c r="R581" s="4"/>
      <c r="S581" s="4"/>
      <c r="T581" s="4"/>
      <c r="U581" s="4"/>
      <c r="V581" s="9"/>
      <c r="Z581" s="4"/>
      <c r="AI581" s="1"/>
    </row>
    <row r="582" spans="1:35" x14ac:dyDescent="0.25">
      <c r="A582" s="1"/>
      <c r="B582" s="5"/>
      <c r="C582" s="5"/>
      <c r="D582" s="5"/>
      <c r="E582" s="1"/>
      <c r="F582" s="1"/>
      <c r="G582" s="1"/>
      <c r="H582" s="1"/>
      <c r="I582" s="24"/>
      <c r="J582" s="24"/>
      <c r="K582" s="2"/>
      <c r="L582" s="2"/>
      <c r="M582" s="2"/>
      <c r="N582" s="2"/>
      <c r="O582" s="3"/>
      <c r="P582" s="8"/>
      <c r="Q582" s="1"/>
      <c r="R582" s="4"/>
      <c r="S582" s="4"/>
      <c r="T582" s="4"/>
      <c r="U582" s="4"/>
      <c r="V582" s="9"/>
      <c r="Z582" s="4"/>
      <c r="AI582" s="1"/>
    </row>
    <row r="583" spans="1:35" x14ac:dyDescent="0.25">
      <c r="A583" s="1"/>
      <c r="B583" s="5"/>
      <c r="C583" s="5"/>
      <c r="D583" s="5"/>
      <c r="E583" s="1"/>
      <c r="F583" s="1"/>
      <c r="G583" s="1"/>
      <c r="H583" s="1"/>
      <c r="I583" s="24"/>
      <c r="J583" s="24"/>
      <c r="K583" s="2"/>
      <c r="L583" s="2"/>
      <c r="M583" s="2"/>
      <c r="N583" s="2"/>
      <c r="O583" s="3"/>
      <c r="P583" s="8"/>
      <c r="Q583" s="1"/>
      <c r="R583" s="4"/>
      <c r="S583" s="4"/>
      <c r="T583" s="4"/>
      <c r="U583" s="4"/>
      <c r="V583" s="9"/>
      <c r="Z583" s="4"/>
      <c r="AI583" s="1"/>
    </row>
    <row r="584" spans="1:35" x14ac:dyDescent="0.25">
      <c r="A584" s="1"/>
      <c r="B584" s="5"/>
      <c r="C584" s="5"/>
      <c r="D584" s="5"/>
      <c r="E584" s="1"/>
      <c r="F584" s="1"/>
      <c r="G584" s="1"/>
      <c r="H584" s="1"/>
      <c r="I584" s="24"/>
      <c r="J584" s="24"/>
      <c r="K584" s="2"/>
      <c r="L584" s="2"/>
      <c r="M584" s="2"/>
      <c r="N584" s="2"/>
      <c r="O584" s="3"/>
      <c r="P584" s="8"/>
      <c r="Q584" s="1"/>
      <c r="R584" s="4"/>
      <c r="S584" s="4"/>
      <c r="T584" s="4"/>
      <c r="U584" s="4"/>
      <c r="V584" s="9"/>
      <c r="Z584" s="4"/>
      <c r="AI584" s="1"/>
    </row>
    <row r="585" spans="1:35" x14ac:dyDescent="0.25">
      <c r="A585" s="1"/>
      <c r="B585" s="5"/>
      <c r="C585" s="5"/>
      <c r="D585" s="5"/>
      <c r="E585" s="1"/>
      <c r="F585" s="1"/>
      <c r="G585" s="1"/>
      <c r="H585" s="1"/>
      <c r="I585" s="24"/>
      <c r="J585" s="24"/>
      <c r="K585" s="2"/>
      <c r="L585" s="2"/>
      <c r="M585" s="2"/>
      <c r="N585" s="2"/>
      <c r="O585" s="3"/>
      <c r="P585" s="8"/>
      <c r="Q585" s="1"/>
      <c r="R585" s="4"/>
      <c r="S585" s="4"/>
      <c r="T585" s="4"/>
      <c r="U585" s="4"/>
      <c r="V585" s="9"/>
      <c r="Z585" s="4"/>
      <c r="AI585" s="1"/>
    </row>
    <row r="586" spans="1:35" x14ac:dyDescent="0.25">
      <c r="A586" s="1"/>
      <c r="B586" s="5"/>
      <c r="C586" s="5"/>
      <c r="D586" s="5"/>
      <c r="E586" s="1"/>
      <c r="F586" s="1"/>
      <c r="G586" s="1"/>
      <c r="H586" s="1"/>
      <c r="I586" s="24"/>
      <c r="J586" s="24"/>
      <c r="K586" s="2"/>
      <c r="L586" s="2"/>
      <c r="M586" s="2"/>
      <c r="N586" s="2"/>
      <c r="O586" s="3"/>
      <c r="P586" s="8"/>
      <c r="Q586" s="1"/>
      <c r="R586" s="4"/>
      <c r="S586" s="4"/>
      <c r="T586" s="4"/>
      <c r="U586" s="4"/>
      <c r="V586" s="9"/>
      <c r="Z586" s="4"/>
      <c r="AI586" s="1"/>
    </row>
    <row r="587" spans="1:35" x14ac:dyDescent="0.25">
      <c r="A587" s="1"/>
      <c r="B587" s="5"/>
      <c r="C587" s="5"/>
      <c r="D587" s="5"/>
      <c r="E587" s="1"/>
      <c r="F587" s="1"/>
      <c r="G587" s="1"/>
      <c r="H587" s="1"/>
      <c r="I587" s="24"/>
      <c r="J587" s="24"/>
      <c r="K587" s="2"/>
      <c r="L587" s="2"/>
      <c r="M587" s="2"/>
      <c r="N587" s="2"/>
      <c r="O587" s="3"/>
      <c r="P587" s="8"/>
      <c r="Q587" s="1"/>
      <c r="R587" s="4"/>
      <c r="S587" s="4"/>
      <c r="T587" s="4"/>
      <c r="U587" s="4"/>
      <c r="V587" s="9"/>
      <c r="Z587" s="4"/>
      <c r="AI587" s="1"/>
    </row>
    <row r="588" spans="1:35" x14ac:dyDescent="0.25">
      <c r="A588" s="1"/>
      <c r="B588" s="5"/>
      <c r="C588" s="5"/>
      <c r="D588" s="5"/>
      <c r="E588" s="1"/>
      <c r="F588" s="1"/>
      <c r="G588" s="1"/>
      <c r="H588" s="1"/>
      <c r="I588" s="24"/>
      <c r="J588" s="24"/>
      <c r="K588" s="2"/>
      <c r="L588" s="2"/>
      <c r="M588" s="2"/>
      <c r="N588" s="2"/>
      <c r="O588" s="3"/>
      <c r="P588" s="8"/>
      <c r="Q588" s="1"/>
      <c r="R588" s="4"/>
      <c r="S588" s="4"/>
      <c r="T588" s="4"/>
      <c r="U588" s="4"/>
      <c r="V588" s="9"/>
      <c r="Z588" s="4"/>
      <c r="AI588" s="1"/>
    </row>
    <row r="589" spans="1:35" x14ac:dyDescent="0.25">
      <c r="A589" s="1"/>
      <c r="B589" s="5"/>
      <c r="C589" s="5"/>
      <c r="D589" s="5"/>
      <c r="E589" s="1"/>
      <c r="F589" s="1"/>
      <c r="G589" s="1"/>
      <c r="H589" s="1"/>
      <c r="I589" s="24"/>
      <c r="J589" s="24"/>
      <c r="K589" s="2"/>
      <c r="L589" s="2"/>
      <c r="M589" s="2"/>
      <c r="N589" s="2"/>
      <c r="O589" s="3"/>
      <c r="P589" s="8"/>
      <c r="Q589" s="1"/>
      <c r="R589" s="4"/>
      <c r="S589" s="4"/>
      <c r="T589" s="4"/>
      <c r="U589" s="4"/>
      <c r="V589" s="9"/>
      <c r="Z589" s="4"/>
      <c r="AI589" s="1"/>
    </row>
    <row r="590" spans="1:35" x14ac:dyDescent="0.25">
      <c r="A590" s="1"/>
      <c r="B590" s="5"/>
      <c r="C590" s="5"/>
      <c r="D590" s="5"/>
      <c r="E590" s="1"/>
      <c r="F590" s="1"/>
      <c r="G590" s="1"/>
      <c r="H590" s="1"/>
      <c r="I590" s="24"/>
      <c r="J590" s="24"/>
      <c r="K590" s="2"/>
      <c r="L590" s="2"/>
      <c r="M590" s="2"/>
      <c r="N590" s="2"/>
      <c r="O590" s="3"/>
      <c r="P590" s="8"/>
      <c r="Q590" s="1"/>
      <c r="R590" s="4"/>
      <c r="S590" s="4"/>
      <c r="T590" s="4"/>
      <c r="U590" s="4"/>
      <c r="V590" s="9"/>
      <c r="Z590" s="4"/>
      <c r="AI590" s="1"/>
    </row>
    <row r="591" spans="1:35" x14ac:dyDescent="0.25">
      <c r="A591" s="1"/>
      <c r="B591" s="5"/>
      <c r="C591" s="5"/>
      <c r="D591" s="5"/>
      <c r="E591" s="1"/>
      <c r="F591" s="1"/>
      <c r="G591" s="1"/>
      <c r="H591" s="1"/>
      <c r="I591" s="24"/>
      <c r="J591" s="24"/>
      <c r="K591" s="2"/>
      <c r="L591" s="2"/>
      <c r="M591" s="2"/>
      <c r="N591" s="2"/>
      <c r="O591" s="3"/>
      <c r="P591" s="8"/>
      <c r="Q591" s="1"/>
      <c r="R591" s="4"/>
      <c r="S591" s="4"/>
      <c r="T591" s="4"/>
      <c r="U591" s="4"/>
      <c r="V591" s="9"/>
      <c r="Z591" s="4"/>
      <c r="AI591" s="1"/>
    </row>
    <row r="592" spans="1:35" x14ac:dyDescent="0.25">
      <c r="A592" s="1"/>
      <c r="B592" s="5"/>
      <c r="C592" s="5"/>
      <c r="D592" s="5"/>
      <c r="E592" s="1"/>
      <c r="F592" s="1"/>
      <c r="G592" s="1"/>
      <c r="H592" s="1"/>
      <c r="I592" s="24"/>
      <c r="J592" s="24"/>
      <c r="K592" s="2"/>
      <c r="L592" s="2"/>
      <c r="M592" s="2"/>
      <c r="N592" s="2"/>
      <c r="O592" s="3"/>
      <c r="P592" s="8"/>
      <c r="Q592" s="1"/>
      <c r="R592" s="4"/>
      <c r="S592" s="4"/>
      <c r="T592" s="4"/>
      <c r="U592" s="4"/>
      <c r="V592" s="9"/>
      <c r="Z592" s="4"/>
      <c r="AI592" s="1"/>
    </row>
    <row r="593" spans="1:35" x14ac:dyDescent="0.25">
      <c r="A593" s="1"/>
      <c r="B593" s="5"/>
      <c r="C593" s="5"/>
      <c r="D593" s="5"/>
      <c r="E593" s="1"/>
      <c r="F593" s="1"/>
      <c r="G593" s="1"/>
      <c r="H593" s="1"/>
      <c r="I593" s="24"/>
      <c r="J593" s="24"/>
      <c r="K593" s="2"/>
      <c r="L593" s="2"/>
      <c r="M593" s="2"/>
      <c r="N593" s="2"/>
      <c r="O593" s="3"/>
      <c r="P593" s="8"/>
      <c r="Q593" s="1"/>
      <c r="R593" s="4"/>
      <c r="S593" s="4"/>
      <c r="T593" s="4"/>
      <c r="U593" s="4"/>
      <c r="V593" s="9"/>
      <c r="Z593" s="4"/>
      <c r="AI593" s="1"/>
    </row>
    <row r="594" spans="1:35" x14ac:dyDescent="0.25">
      <c r="A594" s="1"/>
      <c r="B594" s="5"/>
      <c r="C594" s="5"/>
      <c r="D594" s="5"/>
      <c r="E594" s="1"/>
      <c r="F594" s="1"/>
      <c r="G594" s="1"/>
      <c r="H594" s="1"/>
      <c r="I594" s="24"/>
      <c r="J594" s="24"/>
      <c r="K594" s="2"/>
      <c r="L594" s="2"/>
      <c r="M594" s="2"/>
      <c r="N594" s="2"/>
      <c r="O594" s="3"/>
      <c r="P594" s="8"/>
      <c r="Q594" s="1"/>
      <c r="R594" s="4"/>
      <c r="S594" s="4"/>
      <c r="T594" s="4"/>
      <c r="U594" s="4"/>
      <c r="V594" s="9"/>
      <c r="Z594" s="4"/>
      <c r="AI594" s="1"/>
    </row>
    <row r="595" spans="1:35" x14ac:dyDescent="0.25">
      <c r="A595" s="1"/>
      <c r="B595" s="5"/>
      <c r="C595" s="5"/>
      <c r="D595" s="5"/>
      <c r="E595" s="1"/>
      <c r="F595" s="1"/>
      <c r="G595" s="1"/>
      <c r="H595" s="1"/>
      <c r="I595" s="24"/>
      <c r="J595" s="24"/>
      <c r="K595" s="2"/>
      <c r="L595" s="2"/>
      <c r="M595" s="2"/>
      <c r="N595" s="2"/>
      <c r="O595" s="3"/>
      <c r="P595" s="8"/>
      <c r="Q595" s="1"/>
      <c r="R595" s="4"/>
      <c r="S595" s="4"/>
      <c r="T595" s="4"/>
      <c r="U595" s="4"/>
      <c r="V595" s="9"/>
      <c r="Z595" s="4"/>
      <c r="AI595" s="1"/>
    </row>
    <row r="596" spans="1:35" x14ac:dyDescent="0.25">
      <c r="A596" s="1"/>
      <c r="B596" s="5"/>
      <c r="C596" s="5"/>
      <c r="D596" s="5"/>
      <c r="E596" s="1"/>
      <c r="F596" s="1"/>
      <c r="G596" s="1"/>
      <c r="H596" s="1"/>
      <c r="I596" s="24"/>
      <c r="J596" s="24"/>
      <c r="K596" s="2"/>
      <c r="L596" s="2"/>
      <c r="M596" s="2"/>
      <c r="N596" s="2"/>
      <c r="O596" s="3"/>
      <c r="P596" s="8"/>
      <c r="Q596" s="1"/>
      <c r="R596" s="4"/>
      <c r="S596" s="4"/>
      <c r="T596" s="4"/>
      <c r="U596" s="4"/>
      <c r="V596" s="9"/>
      <c r="Z596" s="4"/>
      <c r="AI596" s="1"/>
    </row>
    <row r="597" spans="1:35" x14ac:dyDescent="0.25">
      <c r="A597" s="1"/>
      <c r="B597" s="5"/>
      <c r="C597" s="5"/>
      <c r="D597" s="5"/>
      <c r="E597" s="1"/>
      <c r="F597" s="1"/>
      <c r="G597" s="1"/>
      <c r="H597" s="1"/>
      <c r="I597" s="24"/>
      <c r="J597" s="24"/>
      <c r="K597" s="2"/>
      <c r="L597" s="2"/>
      <c r="M597" s="2"/>
      <c r="N597" s="2"/>
      <c r="O597" s="3"/>
      <c r="P597" s="8"/>
      <c r="Q597" s="1"/>
      <c r="R597" s="4"/>
      <c r="S597" s="4"/>
      <c r="T597" s="4"/>
      <c r="U597" s="4"/>
      <c r="V597" s="9"/>
      <c r="Z597" s="4"/>
      <c r="AI597" s="1"/>
    </row>
    <row r="598" spans="1:35" x14ac:dyDescent="0.25">
      <c r="A598" s="1"/>
      <c r="B598" s="5"/>
      <c r="C598" s="5"/>
      <c r="D598" s="5"/>
      <c r="E598" s="1"/>
      <c r="F598" s="1"/>
      <c r="G598" s="1"/>
      <c r="H598" s="1"/>
      <c r="I598" s="24"/>
      <c r="J598" s="24"/>
      <c r="K598" s="2"/>
      <c r="L598" s="2"/>
      <c r="M598" s="2"/>
      <c r="N598" s="2"/>
      <c r="O598" s="3"/>
      <c r="P598" s="8"/>
      <c r="Q598" s="1"/>
      <c r="R598" s="4"/>
      <c r="S598" s="4"/>
      <c r="T598" s="4"/>
      <c r="U598" s="4"/>
      <c r="V598" s="9"/>
      <c r="Z598" s="4"/>
      <c r="AI598" s="1"/>
    </row>
    <row r="599" spans="1:35" x14ac:dyDescent="0.25">
      <c r="A599" s="1"/>
      <c r="B599" s="5"/>
      <c r="C599" s="5"/>
      <c r="D599" s="5"/>
      <c r="E599" s="1"/>
      <c r="F599" s="1"/>
      <c r="G599" s="1"/>
      <c r="H599" s="1"/>
      <c r="I599" s="24"/>
      <c r="J599" s="24"/>
      <c r="K599" s="2"/>
      <c r="L599" s="2"/>
      <c r="M599" s="2"/>
      <c r="N599" s="2"/>
      <c r="O599" s="3"/>
      <c r="P599" s="8"/>
      <c r="Q599" s="1"/>
      <c r="R599" s="4"/>
      <c r="S599" s="4"/>
      <c r="T599" s="4"/>
      <c r="U599" s="4"/>
      <c r="V599" s="9"/>
      <c r="Z599" s="4"/>
      <c r="AI599" s="1"/>
    </row>
    <row r="600" spans="1:35" x14ac:dyDescent="0.25">
      <c r="A600" s="1"/>
      <c r="B600" s="5"/>
      <c r="C600" s="5"/>
      <c r="D600" s="5"/>
      <c r="E600" s="1"/>
      <c r="F600" s="1"/>
      <c r="G600" s="1"/>
      <c r="H600" s="1"/>
      <c r="I600" s="24"/>
      <c r="J600" s="24"/>
      <c r="K600" s="2"/>
      <c r="L600" s="2"/>
      <c r="M600" s="2"/>
      <c r="N600" s="2"/>
      <c r="O600" s="3"/>
      <c r="P600" s="8"/>
      <c r="Q600" s="1"/>
      <c r="R600" s="4"/>
      <c r="S600" s="4"/>
      <c r="T600" s="4"/>
      <c r="U600" s="4"/>
      <c r="V600" s="9"/>
      <c r="Z600" s="4"/>
      <c r="AI600" s="1"/>
    </row>
    <row r="601" spans="1:35" x14ac:dyDescent="0.25">
      <c r="A601" s="1"/>
      <c r="B601" s="5"/>
      <c r="C601" s="5"/>
      <c r="D601" s="5"/>
      <c r="E601" s="1"/>
      <c r="F601" s="1"/>
      <c r="G601" s="1"/>
      <c r="H601" s="1"/>
      <c r="I601" s="24"/>
      <c r="J601" s="24"/>
      <c r="K601" s="2"/>
      <c r="L601" s="2"/>
      <c r="M601" s="2"/>
      <c r="N601" s="2"/>
      <c r="O601" s="3"/>
      <c r="P601" s="8"/>
      <c r="Q601" s="1"/>
      <c r="R601" s="4"/>
      <c r="S601" s="4"/>
      <c r="T601" s="4"/>
      <c r="U601" s="4"/>
      <c r="V601" s="9"/>
      <c r="Z601" s="4"/>
      <c r="AI601" s="1"/>
    </row>
    <row r="602" spans="1:35" x14ac:dyDescent="0.25">
      <c r="A602" s="1"/>
      <c r="B602" s="5"/>
      <c r="C602" s="5"/>
      <c r="D602" s="5"/>
      <c r="E602" s="1"/>
      <c r="F602" s="1"/>
      <c r="G602" s="1"/>
      <c r="H602" s="1"/>
      <c r="I602" s="24"/>
      <c r="J602" s="24"/>
      <c r="K602" s="2"/>
      <c r="L602" s="2"/>
      <c r="M602" s="2"/>
      <c r="N602" s="2"/>
      <c r="O602" s="3"/>
      <c r="P602" s="8"/>
      <c r="Q602" s="1"/>
      <c r="R602" s="4"/>
      <c r="S602" s="4"/>
      <c r="T602" s="4"/>
      <c r="U602" s="4"/>
      <c r="V602" s="9"/>
      <c r="Z602" s="4"/>
      <c r="AI602" s="1"/>
    </row>
    <row r="603" spans="1:35" x14ac:dyDescent="0.25">
      <c r="A603" s="1"/>
      <c r="B603" s="5"/>
      <c r="C603" s="5"/>
      <c r="D603" s="5"/>
      <c r="E603" s="1"/>
      <c r="F603" s="1"/>
      <c r="G603" s="1"/>
      <c r="H603" s="1"/>
      <c r="I603" s="24"/>
      <c r="J603" s="24"/>
      <c r="K603" s="2"/>
      <c r="L603" s="2"/>
      <c r="M603" s="2"/>
      <c r="N603" s="2"/>
      <c r="O603" s="3"/>
      <c r="P603" s="8"/>
      <c r="Q603" s="1"/>
      <c r="R603" s="4"/>
      <c r="S603" s="4"/>
      <c r="T603" s="4"/>
      <c r="U603" s="4"/>
      <c r="V603" s="9"/>
      <c r="Z603" s="4"/>
      <c r="AI603" s="1"/>
    </row>
    <row r="604" spans="1:35" x14ac:dyDescent="0.25">
      <c r="A604" s="1"/>
      <c r="B604" s="5"/>
      <c r="C604" s="5"/>
      <c r="D604" s="5"/>
      <c r="E604" s="1"/>
      <c r="F604" s="1"/>
      <c r="G604" s="1"/>
      <c r="H604" s="1"/>
      <c r="I604" s="24"/>
      <c r="J604" s="24"/>
      <c r="K604" s="2"/>
      <c r="L604" s="2"/>
      <c r="M604" s="2"/>
      <c r="N604" s="2"/>
      <c r="O604" s="3"/>
      <c r="P604" s="8"/>
      <c r="Q604" s="1"/>
      <c r="R604" s="4"/>
      <c r="S604" s="4"/>
      <c r="T604" s="4"/>
      <c r="U604" s="4"/>
      <c r="V604" s="9"/>
      <c r="Z604" s="4"/>
      <c r="AI604" s="1"/>
    </row>
    <row r="605" spans="1:35" x14ac:dyDescent="0.25">
      <c r="A605" s="1"/>
      <c r="B605" s="5"/>
      <c r="C605" s="5"/>
      <c r="D605" s="5"/>
      <c r="E605" s="1"/>
      <c r="F605" s="1"/>
      <c r="G605" s="1"/>
      <c r="H605" s="1"/>
      <c r="I605" s="24"/>
      <c r="J605" s="24"/>
      <c r="K605" s="2"/>
      <c r="L605" s="2"/>
      <c r="M605" s="2"/>
      <c r="N605" s="2"/>
      <c r="O605" s="3"/>
      <c r="P605" s="8"/>
      <c r="Q605" s="1"/>
      <c r="R605" s="4"/>
      <c r="S605" s="4"/>
      <c r="T605" s="4"/>
      <c r="U605" s="4"/>
      <c r="V605" s="9"/>
      <c r="Z605" s="4"/>
      <c r="AI605" s="1"/>
    </row>
    <row r="606" spans="1:35" x14ac:dyDescent="0.25">
      <c r="A606" s="1"/>
      <c r="B606" s="5"/>
      <c r="C606" s="5"/>
      <c r="D606" s="5"/>
      <c r="E606" s="1"/>
      <c r="F606" s="1"/>
      <c r="G606" s="1"/>
      <c r="H606" s="1"/>
      <c r="I606" s="24"/>
      <c r="J606" s="24"/>
      <c r="K606" s="2"/>
      <c r="L606" s="2"/>
      <c r="M606" s="2"/>
      <c r="N606" s="2"/>
      <c r="O606" s="3"/>
      <c r="P606" s="8"/>
      <c r="Q606" s="1"/>
      <c r="R606" s="4"/>
      <c r="S606" s="4"/>
      <c r="T606" s="4"/>
      <c r="U606" s="4"/>
      <c r="V606" s="9"/>
      <c r="Z606" s="4"/>
      <c r="AI606" s="1"/>
    </row>
    <row r="607" spans="1:35" x14ac:dyDescent="0.25">
      <c r="A607" s="1"/>
      <c r="B607" s="5"/>
      <c r="C607" s="5"/>
      <c r="D607" s="5"/>
      <c r="E607" s="1"/>
      <c r="F607" s="1"/>
      <c r="G607" s="1"/>
      <c r="H607" s="1"/>
      <c r="I607" s="24"/>
      <c r="J607" s="24"/>
      <c r="K607" s="2"/>
      <c r="L607" s="2"/>
      <c r="M607" s="2"/>
      <c r="N607" s="2"/>
      <c r="O607" s="3"/>
      <c r="P607" s="8"/>
      <c r="Q607" s="1"/>
      <c r="R607" s="4"/>
      <c r="S607" s="4"/>
      <c r="T607" s="4"/>
      <c r="U607" s="4"/>
      <c r="V607" s="9"/>
      <c r="Z607" s="4"/>
      <c r="AI607" s="1"/>
    </row>
    <row r="608" spans="1:35" x14ac:dyDescent="0.25">
      <c r="A608" s="1"/>
      <c r="B608" s="5"/>
      <c r="C608" s="5"/>
      <c r="D608" s="5"/>
      <c r="E608" s="1"/>
      <c r="F608" s="1"/>
      <c r="G608" s="1"/>
      <c r="H608" s="1"/>
      <c r="I608" s="24"/>
      <c r="J608" s="24"/>
      <c r="K608" s="2"/>
      <c r="L608" s="2"/>
      <c r="M608" s="2"/>
      <c r="N608" s="2"/>
      <c r="O608" s="3"/>
      <c r="P608" s="8"/>
      <c r="Q608" s="1"/>
      <c r="R608" s="4"/>
      <c r="S608" s="4"/>
      <c r="T608" s="4"/>
      <c r="U608" s="4"/>
      <c r="V608" s="9"/>
      <c r="Z608" s="4"/>
      <c r="AI608" s="1"/>
    </row>
    <row r="609" spans="1:35" x14ac:dyDescent="0.25">
      <c r="A609" s="1"/>
      <c r="B609" s="5"/>
      <c r="C609" s="5"/>
      <c r="D609" s="5"/>
      <c r="E609" s="1"/>
      <c r="F609" s="1"/>
      <c r="G609" s="1"/>
      <c r="H609" s="1"/>
      <c r="I609" s="24"/>
      <c r="J609" s="24"/>
      <c r="K609" s="2"/>
      <c r="L609" s="2"/>
      <c r="M609" s="2"/>
      <c r="N609" s="2"/>
      <c r="O609" s="3"/>
      <c r="P609" s="8"/>
      <c r="Q609" s="1"/>
      <c r="R609" s="4"/>
      <c r="S609" s="4"/>
      <c r="T609" s="4"/>
      <c r="U609" s="4"/>
      <c r="V609" s="9"/>
      <c r="Z609" s="4"/>
      <c r="AI609" s="1"/>
    </row>
    <row r="610" spans="1:35" x14ac:dyDescent="0.25">
      <c r="A610" s="1"/>
      <c r="B610" s="5"/>
      <c r="C610" s="5"/>
      <c r="D610" s="5"/>
      <c r="E610" s="1"/>
      <c r="F610" s="1"/>
      <c r="G610" s="1"/>
      <c r="H610" s="1"/>
      <c r="I610" s="24"/>
      <c r="J610" s="24"/>
      <c r="K610" s="2"/>
      <c r="L610" s="2"/>
      <c r="M610" s="2"/>
      <c r="N610" s="2"/>
      <c r="O610" s="3"/>
      <c r="P610" s="8"/>
      <c r="Q610" s="1"/>
      <c r="R610" s="4"/>
      <c r="S610" s="4"/>
      <c r="T610" s="4"/>
      <c r="U610" s="4"/>
      <c r="V610" s="9"/>
      <c r="Z610" s="4"/>
      <c r="AI610" s="1"/>
    </row>
    <row r="611" spans="1:35" x14ac:dyDescent="0.25">
      <c r="A611" s="1"/>
      <c r="B611" s="5"/>
      <c r="C611" s="5"/>
      <c r="D611" s="5"/>
      <c r="E611" s="1"/>
      <c r="F611" s="1"/>
      <c r="G611" s="1"/>
      <c r="H611" s="1"/>
      <c r="I611" s="24"/>
      <c r="J611" s="24"/>
      <c r="K611" s="2"/>
      <c r="L611" s="2"/>
      <c r="M611" s="2"/>
      <c r="N611" s="2"/>
      <c r="O611" s="3"/>
      <c r="P611" s="8"/>
      <c r="Q611" s="1"/>
      <c r="R611" s="4"/>
      <c r="S611" s="4"/>
      <c r="T611" s="4"/>
      <c r="U611" s="4"/>
      <c r="V611" s="9"/>
      <c r="Z611" s="4"/>
      <c r="AI611" s="1"/>
    </row>
    <row r="612" spans="1:35" x14ac:dyDescent="0.25">
      <c r="A612" s="1"/>
      <c r="B612" s="5"/>
      <c r="C612" s="5"/>
      <c r="D612" s="5"/>
      <c r="E612" s="1"/>
      <c r="F612" s="1"/>
      <c r="G612" s="1"/>
      <c r="H612" s="1"/>
      <c r="I612" s="24"/>
      <c r="J612" s="24"/>
      <c r="K612" s="2"/>
      <c r="L612" s="2"/>
      <c r="M612" s="2"/>
      <c r="N612" s="2"/>
      <c r="O612" s="3"/>
      <c r="P612" s="8"/>
      <c r="Q612" s="1"/>
      <c r="R612" s="4"/>
      <c r="S612" s="4"/>
      <c r="T612" s="4"/>
      <c r="U612" s="4"/>
      <c r="V612" s="9"/>
      <c r="Z612" s="4"/>
      <c r="AI612" s="1"/>
    </row>
    <row r="613" spans="1:35" x14ac:dyDescent="0.25">
      <c r="A613" s="1"/>
      <c r="B613" s="5"/>
      <c r="C613" s="5"/>
      <c r="D613" s="5"/>
      <c r="E613" s="1"/>
      <c r="F613" s="1"/>
      <c r="G613" s="1"/>
      <c r="H613" s="1"/>
      <c r="I613" s="24"/>
      <c r="J613" s="24"/>
      <c r="K613" s="2"/>
      <c r="L613" s="2"/>
      <c r="M613" s="2"/>
      <c r="N613" s="2"/>
      <c r="O613" s="3"/>
      <c r="P613" s="8"/>
      <c r="Q613" s="1"/>
      <c r="R613" s="4"/>
      <c r="S613" s="4"/>
      <c r="T613" s="4"/>
      <c r="U613" s="4"/>
      <c r="V613" s="9"/>
      <c r="Z613" s="4"/>
      <c r="AI613" s="1"/>
    </row>
    <row r="614" spans="1:35" x14ac:dyDescent="0.25">
      <c r="A614" s="1"/>
      <c r="B614" s="5"/>
      <c r="C614" s="5"/>
      <c r="D614" s="5"/>
      <c r="E614" s="1"/>
      <c r="F614" s="1"/>
      <c r="G614" s="1"/>
      <c r="H614" s="1"/>
      <c r="I614" s="24"/>
      <c r="J614" s="24"/>
      <c r="K614" s="2"/>
      <c r="L614" s="2"/>
      <c r="M614" s="2"/>
      <c r="N614" s="2"/>
      <c r="O614" s="3"/>
      <c r="P614" s="8"/>
      <c r="Q614" s="1"/>
      <c r="R614" s="4"/>
      <c r="S614" s="4"/>
      <c r="T614" s="4"/>
      <c r="U614" s="4"/>
      <c r="V614" s="9"/>
      <c r="Z614" s="4"/>
      <c r="AI614" s="1"/>
    </row>
    <row r="615" spans="1:35" x14ac:dyDescent="0.25">
      <c r="A615" s="1"/>
      <c r="B615" s="5"/>
      <c r="C615" s="5"/>
      <c r="D615" s="5"/>
      <c r="E615" s="1"/>
      <c r="F615" s="1"/>
      <c r="G615" s="1"/>
      <c r="H615" s="1"/>
      <c r="I615" s="24"/>
      <c r="J615" s="24"/>
      <c r="K615" s="2"/>
      <c r="L615" s="2"/>
      <c r="M615" s="2"/>
      <c r="N615" s="2"/>
      <c r="O615" s="3"/>
      <c r="P615" s="8"/>
      <c r="Q615" s="1"/>
      <c r="R615" s="4"/>
      <c r="S615" s="4"/>
      <c r="T615" s="4"/>
      <c r="U615" s="4"/>
      <c r="V615" s="9"/>
      <c r="Z615" s="4"/>
      <c r="AI615" s="1"/>
    </row>
    <row r="616" spans="1:35" x14ac:dyDescent="0.25">
      <c r="A616" s="1"/>
      <c r="B616" s="5"/>
      <c r="C616" s="5"/>
      <c r="D616" s="5"/>
      <c r="E616" s="1"/>
      <c r="F616" s="1"/>
      <c r="G616" s="1"/>
      <c r="H616" s="1"/>
      <c r="I616" s="24"/>
      <c r="J616" s="24"/>
      <c r="K616" s="2"/>
      <c r="L616" s="2"/>
      <c r="M616" s="2"/>
      <c r="N616" s="2"/>
      <c r="O616" s="3"/>
      <c r="P616" s="8"/>
      <c r="Q616" s="1"/>
      <c r="R616" s="4"/>
      <c r="S616" s="4"/>
      <c r="T616" s="4"/>
      <c r="U616" s="4"/>
      <c r="V616" s="9"/>
      <c r="Z616" s="4"/>
      <c r="AI616" s="1"/>
    </row>
    <row r="617" spans="1:35" x14ac:dyDescent="0.25">
      <c r="A617" s="1"/>
      <c r="B617" s="5"/>
      <c r="C617" s="5"/>
      <c r="D617" s="5"/>
      <c r="E617" s="1"/>
      <c r="F617" s="1"/>
      <c r="G617" s="1"/>
      <c r="H617" s="1"/>
      <c r="I617" s="24"/>
      <c r="J617" s="24"/>
      <c r="K617" s="2"/>
      <c r="L617" s="2"/>
      <c r="M617" s="2"/>
      <c r="N617" s="2"/>
      <c r="O617" s="3"/>
      <c r="P617" s="8"/>
      <c r="Q617" s="1"/>
      <c r="R617" s="4"/>
      <c r="S617" s="4"/>
      <c r="T617" s="4"/>
      <c r="U617" s="4"/>
      <c r="V617" s="9"/>
      <c r="Z617" s="4"/>
      <c r="AI617" s="1"/>
    </row>
    <row r="618" spans="1:35" x14ac:dyDescent="0.25">
      <c r="A618" s="1"/>
      <c r="B618" s="5"/>
      <c r="C618" s="5"/>
      <c r="D618" s="5"/>
      <c r="E618" s="1"/>
      <c r="F618" s="1"/>
      <c r="G618" s="1"/>
      <c r="H618" s="1"/>
      <c r="I618" s="24"/>
      <c r="J618" s="24"/>
      <c r="K618" s="2"/>
      <c r="L618" s="2"/>
      <c r="M618" s="2"/>
      <c r="N618" s="2"/>
      <c r="O618" s="3"/>
      <c r="P618" s="8"/>
      <c r="Q618" s="1"/>
      <c r="R618" s="4"/>
      <c r="S618" s="4"/>
      <c r="T618" s="4"/>
      <c r="U618" s="4"/>
      <c r="V618" s="9"/>
      <c r="Z618" s="4"/>
      <c r="AI618" s="1"/>
    </row>
    <row r="619" spans="1:35" x14ac:dyDescent="0.25">
      <c r="A619" s="1"/>
      <c r="B619" s="5"/>
      <c r="C619" s="5"/>
      <c r="D619" s="5"/>
      <c r="E619" s="1"/>
      <c r="F619" s="1"/>
      <c r="G619" s="1"/>
      <c r="H619" s="1"/>
      <c r="I619" s="24"/>
      <c r="J619" s="24"/>
      <c r="K619" s="2"/>
      <c r="L619" s="2"/>
      <c r="M619" s="2"/>
      <c r="N619" s="2"/>
      <c r="O619" s="3"/>
      <c r="P619" s="8"/>
      <c r="Q619" s="1"/>
      <c r="R619" s="4"/>
      <c r="S619" s="4"/>
      <c r="T619" s="4"/>
      <c r="U619" s="4"/>
      <c r="V619" s="9"/>
      <c r="Z619" s="4"/>
      <c r="AI619" s="1"/>
    </row>
    <row r="620" spans="1:35" x14ac:dyDescent="0.25">
      <c r="A620" s="1"/>
      <c r="B620" s="5"/>
      <c r="C620" s="5"/>
      <c r="D620" s="5"/>
      <c r="E620" s="1"/>
      <c r="F620" s="1"/>
      <c r="G620" s="1"/>
      <c r="H620" s="1"/>
      <c r="I620" s="24"/>
      <c r="J620" s="24"/>
      <c r="K620" s="2"/>
      <c r="L620" s="2"/>
      <c r="M620" s="2"/>
      <c r="N620" s="2"/>
      <c r="O620" s="3"/>
      <c r="P620" s="8"/>
      <c r="Q620" s="1"/>
      <c r="R620" s="4"/>
      <c r="S620" s="4"/>
      <c r="T620" s="4"/>
      <c r="U620" s="4"/>
      <c r="V620" s="9"/>
      <c r="Z620" s="4"/>
      <c r="AI620" s="1"/>
    </row>
    <row r="621" spans="1:35" x14ac:dyDescent="0.25">
      <c r="A621" s="1"/>
      <c r="B621" s="5"/>
      <c r="C621" s="5"/>
      <c r="D621" s="5"/>
      <c r="E621" s="1"/>
      <c r="F621" s="1"/>
      <c r="G621" s="1"/>
      <c r="H621" s="1"/>
      <c r="I621" s="24"/>
      <c r="J621" s="24"/>
      <c r="K621" s="2"/>
      <c r="L621" s="2"/>
      <c r="M621" s="2"/>
      <c r="N621" s="2"/>
      <c r="O621" s="3"/>
      <c r="P621" s="8"/>
      <c r="Q621" s="1"/>
      <c r="R621" s="4"/>
      <c r="S621" s="4"/>
      <c r="T621" s="4"/>
      <c r="U621" s="4"/>
      <c r="V621" s="9"/>
      <c r="Z621" s="4"/>
      <c r="AI621" s="1"/>
    </row>
    <row r="622" spans="1:35" x14ac:dyDescent="0.25">
      <c r="A622" s="1"/>
      <c r="B622" s="5"/>
      <c r="C622" s="5"/>
      <c r="D622" s="5"/>
      <c r="E622" s="1"/>
      <c r="F622" s="1"/>
      <c r="G622" s="1"/>
      <c r="H622" s="1"/>
      <c r="I622" s="24"/>
      <c r="J622" s="24"/>
      <c r="K622" s="2"/>
      <c r="L622" s="2"/>
      <c r="M622" s="2"/>
      <c r="N622" s="2"/>
      <c r="O622" s="3"/>
      <c r="P622" s="8"/>
      <c r="Q622" s="1"/>
      <c r="R622" s="4"/>
      <c r="S622" s="4"/>
      <c r="T622" s="4"/>
      <c r="U622" s="4"/>
      <c r="V622" s="9"/>
      <c r="Z622" s="4"/>
      <c r="AI622" s="1"/>
    </row>
    <row r="623" spans="1:35" x14ac:dyDescent="0.25">
      <c r="A623" s="1"/>
      <c r="B623" s="5"/>
      <c r="C623" s="5"/>
      <c r="D623" s="5"/>
      <c r="E623" s="1"/>
      <c r="F623" s="1"/>
      <c r="G623" s="1"/>
      <c r="H623" s="1"/>
      <c r="I623" s="24"/>
      <c r="J623" s="24"/>
      <c r="K623" s="2"/>
      <c r="L623" s="2"/>
      <c r="M623" s="2"/>
      <c r="N623" s="2"/>
      <c r="O623" s="3"/>
      <c r="P623" s="8"/>
      <c r="Q623" s="1"/>
      <c r="R623" s="4"/>
      <c r="S623" s="4"/>
      <c r="T623" s="4"/>
      <c r="U623" s="4"/>
      <c r="V623" s="9"/>
      <c r="Z623" s="4"/>
      <c r="AI623" s="1"/>
    </row>
    <row r="624" spans="1:35" x14ac:dyDescent="0.25">
      <c r="A624" s="1"/>
      <c r="B624" s="5"/>
      <c r="C624" s="5"/>
      <c r="D624" s="5"/>
      <c r="E624" s="1"/>
      <c r="F624" s="1"/>
      <c r="G624" s="1"/>
      <c r="H624" s="1"/>
      <c r="I624" s="24"/>
      <c r="J624" s="24"/>
      <c r="K624" s="2"/>
      <c r="L624" s="2"/>
      <c r="M624" s="2"/>
      <c r="N624" s="2"/>
      <c r="O624" s="3"/>
      <c r="P624" s="8"/>
      <c r="Q624" s="1"/>
      <c r="R624" s="4"/>
      <c r="S624" s="4"/>
      <c r="T624" s="4"/>
      <c r="U624" s="4"/>
      <c r="V624" s="9"/>
      <c r="Z624" s="4"/>
      <c r="AI624" s="1"/>
    </row>
    <row r="625" spans="1:35" x14ac:dyDescent="0.25">
      <c r="A625" s="1"/>
      <c r="B625" s="5"/>
      <c r="C625" s="5"/>
      <c r="D625" s="5"/>
      <c r="E625" s="1"/>
      <c r="F625" s="1"/>
      <c r="G625" s="1"/>
      <c r="H625" s="1"/>
      <c r="I625" s="24"/>
      <c r="J625" s="24"/>
      <c r="K625" s="2"/>
      <c r="L625" s="2"/>
      <c r="M625" s="2"/>
      <c r="N625" s="2"/>
      <c r="O625" s="3"/>
      <c r="P625" s="8"/>
      <c r="Q625" s="1"/>
      <c r="R625" s="4"/>
      <c r="S625" s="4"/>
      <c r="T625" s="4"/>
      <c r="U625" s="4"/>
      <c r="V625" s="9"/>
      <c r="Z625" s="4"/>
      <c r="AI625" s="1"/>
    </row>
    <row r="626" spans="1:35" x14ac:dyDescent="0.25">
      <c r="A626" s="1"/>
      <c r="B626" s="5"/>
      <c r="C626" s="5"/>
      <c r="D626" s="5"/>
      <c r="E626" s="1"/>
      <c r="F626" s="1"/>
      <c r="G626" s="1"/>
      <c r="H626" s="1"/>
      <c r="I626" s="24"/>
      <c r="J626" s="24"/>
      <c r="K626" s="2"/>
      <c r="L626" s="2"/>
      <c r="M626" s="2"/>
      <c r="N626" s="2"/>
      <c r="O626" s="3"/>
      <c r="P626" s="8"/>
      <c r="Q626" s="1"/>
      <c r="R626" s="4"/>
      <c r="S626" s="4"/>
      <c r="T626" s="4"/>
      <c r="U626" s="4"/>
      <c r="V626" s="9"/>
      <c r="Z626" s="4"/>
      <c r="AI626" s="1"/>
    </row>
    <row r="627" spans="1:35" x14ac:dyDescent="0.25">
      <c r="A627" s="1"/>
      <c r="B627" s="5"/>
      <c r="C627" s="5"/>
      <c r="D627" s="5"/>
      <c r="E627" s="1"/>
      <c r="F627" s="1"/>
      <c r="G627" s="1"/>
      <c r="H627" s="1"/>
      <c r="I627" s="24"/>
      <c r="J627" s="24"/>
      <c r="K627" s="2"/>
      <c r="L627" s="2"/>
      <c r="M627" s="2"/>
      <c r="N627" s="2"/>
      <c r="O627" s="3"/>
      <c r="P627" s="8"/>
      <c r="Q627" s="1"/>
      <c r="R627" s="4"/>
      <c r="S627" s="4"/>
      <c r="T627" s="4"/>
      <c r="U627" s="4"/>
      <c r="V627" s="9"/>
      <c r="Z627" s="4"/>
      <c r="AI627" s="1"/>
    </row>
    <row r="628" spans="1:35" x14ac:dyDescent="0.25">
      <c r="A628" s="1"/>
      <c r="B628" s="5"/>
      <c r="C628" s="5"/>
      <c r="D628" s="5"/>
      <c r="E628" s="1"/>
      <c r="F628" s="1"/>
      <c r="G628" s="1"/>
      <c r="H628" s="1"/>
      <c r="I628" s="24"/>
      <c r="J628" s="24"/>
      <c r="K628" s="2"/>
      <c r="L628" s="2"/>
      <c r="M628" s="2"/>
      <c r="N628" s="2"/>
      <c r="O628" s="3"/>
      <c r="P628" s="8"/>
      <c r="Q628" s="1"/>
      <c r="R628" s="4"/>
      <c r="S628" s="4"/>
      <c r="T628" s="4"/>
      <c r="U628" s="4"/>
      <c r="V628" s="9"/>
      <c r="Z628" s="4"/>
      <c r="AI628" s="1"/>
    </row>
    <row r="629" spans="1:35" x14ac:dyDescent="0.25">
      <c r="A629" s="1"/>
      <c r="B629" s="5"/>
      <c r="C629" s="5"/>
      <c r="D629" s="5"/>
      <c r="E629" s="1"/>
      <c r="F629" s="1"/>
      <c r="G629" s="1"/>
      <c r="H629" s="1"/>
      <c r="I629" s="24"/>
      <c r="J629" s="24"/>
      <c r="K629" s="2"/>
      <c r="L629" s="2"/>
      <c r="M629" s="2"/>
      <c r="N629" s="2"/>
      <c r="O629" s="3"/>
      <c r="P629" s="8"/>
      <c r="Q629" s="1"/>
      <c r="R629" s="4"/>
      <c r="S629" s="4"/>
      <c r="T629" s="4"/>
      <c r="U629" s="4"/>
      <c r="V629" s="9"/>
      <c r="Z629" s="4"/>
      <c r="AI629" s="1"/>
    </row>
    <row r="630" spans="1:35" x14ac:dyDescent="0.25">
      <c r="A630" s="1"/>
      <c r="B630" s="5"/>
      <c r="C630" s="5"/>
      <c r="D630" s="5"/>
      <c r="E630" s="1"/>
      <c r="F630" s="1"/>
      <c r="G630" s="1"/>
      <c r="H630" s="1"/>
      <c r="I630" s="24"/>
      <c r="J630" s="24"/>
      <c r="K630" s="2"/>
      <c r="L630" s="2"/>
      <c r="M630" s="2"/>
      <c r="N630" s="2"/>
      <c r="O630" s="3"/>
      <c r="P630" s="8"/>
      <c r="Q630" s="1"/>
      <c r="R630" s="4"/>
      <c r="S630" s="4"/>
      <c r="T630" s="4"/>
      <c r="U630" s="4"/>
      <c r="V630" s="9"/>
      <c r="Z630" s="4"/>
      <c r="AI630" s="1"/>
    </row>
    <row r="631" spans="1:35" x14ac:dyDescent="0.25">
      <c r="A631" s="1"/>
      <c r="B631" s="5"/>
      <c r="C631" s="5"/>
      <c r="D631" s="5"/>
      <c r="E631" s="1"/>
      <c r="F631" s="1"/>
      <c r="G631" s="1"/>
      <c r="H631" s="1"/>
      <c r="I631" s="24"/>
      <c r="J631" s="24"/>
      <c r="K631" s="2"/>
      <c r="L631" s="2"/>
      <c r="M631" s="2"/>
      <c r="N631" s="2"/>
      <c r="O631" s="3"/>
      <c r="P631" s="8"/>
      <c r="Q631" s="1"/>
      <c r="R631" s="4"/>
      <c r="S631" s="4"/>
      <c r="T631" s="4"/>
      <c r="U631" s="4"/>
      <c r="V631" s="9"/>
      <c r="Z631" s="4"/>
      <c r="AI631" s="1"/>
    </row>
    <row r="632" spans="1:35" x14ac:dyDescent="0.25">
      <c r="A632" s="1"/>
      <c r="B632" s="5"/>
      <c r="C632" s="5"/>
      <c r="D632" s="5"/>
      <c r="E632" s="1"/>
      <c r="F632" s="1"/>
      <c r="G632" s="1"/>
      <c r="H632" s="1"/>
      <c r="I632" s="24"/>
      <c r="J632" s="24"/>
      <c r="K632" s="2"/>
      <c r="L632" s="2"/>
      <c r="M632" s="2"/>
      <c r="N632" s="2"/>
      <c r="O632" s="3"/>
      <c r="P632" s="8"/>
      <c r="Q632" s="1"/>
      <c r="R632" s="4"/>
      <c r="S632" s="4"/>
      <c r="T632" s="4"/>
      <c r="U632" s="4"/>
      <c r="V632" s="9"/>
      <c r="Z632" s="4"/>
      <c r="AI632" s="1"/>
    </row>
    <row r="633" spans="1:35" x14ac:dyDescent="0.25">
      <c r="A633" s="1"/>
      <c r="B633" s="5"/>
      <c r="C633" s="5"/>
      <c r="D633" s="5"/>
      <c r="E633" s="1"/>
      <c r="F633" s="1"/>
      <c r="G633" s="1"/>
      <c r="H633" s="1"/>
      <c r="I633" s="24"/>
      <c r="J633" s="24"/>
      <c r="K633" s="2"/>
      <c r="L633" s="2"/>
      <c r="M633" s="2"/>
      <c r="N633" s="2"/>
      <c r="O633" s="3"/>
      <c r="P633" s="8"/>
      <c r="Q633" s="1"/>
      <c r="R633" s="4"/>
      <c r="S633" s="4"/>
      <c r="T633" s="4"/>
      <c r="U633" s="4"/>
      <c r="V633" s="9"/>
      <c r="Z633" s="4"/>
      <c r="AI633" s="1"/>
    </row>
    <row r="634" spans="1:35" x14ac:dyDescent="0.25">
      <c r="A634" s="1"/>
      <c r="B634" s="5"/>
      <c r="C634" s="5"/>
      <c r="D634" s="5"/>
      <c r="E634" s="1"/>
      <c r="F634" s="1"/>
      <c r="G634" s="1"/>
      <c r="H634" s="1"/>
      <c r="I634" s="24"/>
      <c r="J634" s="24"/>
      <c r="K634" s="2"/>
      <c r="L634" s="2"/>
      <c r="M634" s="2"/>
      <c r="N634" s="2"/>
      <c r="O634" s="3"/>
      <c r="P634" s="8"/>
      <c r="Q634" s="1"/>
      <c r="R634" s="4"/>
      <c r="S634" s="4"/>
      <c r="T634" s="4"/>
      <c r="U634" s="4"/>
      <c r="V634" s="9"/>
      <c r="Z634" s="4"/>
      <c r="AI634" s="1"/>
    </row>
    <row r="635" spans="1:35" x14ac:dyDescent="0.25">
      <c r="A635" s="1"/>
      <c r="B635" s="5"/>
      <c r="C635" s="5"/>
      <c r="D635" s="5"/>
      <c r="E635" s="1"/>
      <c r="F635" s="1"/>
      <c r="G635" s="1"/>
      <c r="H635" s="1"/>
      <c r="I635" s="24"/>
      <c r="J635" s="24"/>
      <c r="K635" s="2"/>
      <c r="L635" s="2"/>
      <c r="M635" s="2"/>
      <c r="N635" s="2"/>
      <c r="O635" s="3"/>
      <c r="P635" s="8"/>
      <c r="Q635" s="1"/>
      <c r="R635" s="4"/>
      <c r="S635" s="4"/>
      <c r="T635" s="4"/>
      <c r="U635" s="4"/>
      <c r="V635" s="9"/>
      <c r="Z635" s="4"/>
      <c r="AI635" s="1"/>
    </row>
    <row r="636" spans="1:35" x14ac:dyDescent="0.25">
      <c r="A636" s="1"/>
      <c r="B636" s="5"/>
      <c r="C636" s="5"/>
      <c r="D636" s="5"/>
      <c r="E636" s="1"/>
      <c r="F636" s="1"/>
      <c r="G636" s="1"/>
      <c r="H636" s="1"/>
      <c r="I636" s="24"/>
      <c r="J636" s="24"/>
      <c r="K636" s="2"/>
      <c r="L636" s="2"/>
      <c r="M636" s="2"/>
      <c r="N636" s="2"/>
      <c r="O636" s="3"/>
      <c r="P636" s="8"/>
      <c r="Q636" s="1"/>
      <c r="R636" s="4"/>
      <c r="S636" s="4"/>
      <c r="T636" s="4"/>
      <c r="U636" s="4"/>
      <c r="V636" s="9"/>
      <c r="Z636" s="4"/>
      <c r="AI636" s="1"/>
    </row>
    <row r="637" spans="1:35" x14ac:dyDescent="0.25">
      <c r="A637" s="1"/>
      <c r="B637" s="5"/>
      <c r="C637" s="5"/>
      <c r="D637" s="5"/>
      <c r="E637" s="1"/>
      <c r="F637" s="1"/>
      <c r="G637" s="1"/>
      <c r="H637" s="1"/>
      <c r="I637" s="24"/>
      <c r="J637" s="24"/>
      <c r="K637" s="2"/>
      <c r="L637" s="2"/>
      <c r="M637" s="2"/>
      <c r="N637" s="2"/>
      <c r="O637" s="3"/>
      <c r="P637" s="8"/>
      <c r="Q637" s="1"/>
      <c r="R637" s="4"/>
      <c r="S637" s="4"/>
      <c r="T637" s="4"/>
      <c r="U637" s="4"/>
      <c r="V637" s="9"/>
      <c r="Z637" s="4"/>
      <c r="AI637" s="1"/>
    </row>
    <row r="638" spans="1:35" x14ac:dyDescent="0.25">
      <c r="A638" s="1"/>
      <c r="B638" s="5"/>
      <c r="C638" s="5"/>
      <c r="D638" s="5"/>
      <c r="E638" s="1"/>
      <c r="F638" s="1"/>
      <c r="G638" s="1"/>
      <c r="H638" s="1"/>
      <c r="I638" s="24"/>
      <c r="J638" s="24"/>
      <c r="K638" s="2"/>
      <c r="L638" s="2"/>
      <c r="M638" s="2"/>
      <c r="N638" s="2"/>
      <c r="O638" s="3"/>
      <c r="P638" s="8"/>
      <c r="Q638" s="1"/>
      <c r="R638" s="4"/>
      <c r="S638" s="4"/>
      <c r="T638" s="4"/>
      <c r="U638" s="4"/>
      <c r="V638" s="9"/>
      <c r="Z638" s="4"/>
      <c r="AI638" s="1"/>
    </row>
    <row r="639" spans="1:35" x14ac:dyDescent="0.25">
      <c r="A639" s="1"/>
      <c r="B639" s="5"/>
      <c r="C639" s="5"/>
      <c r="D639" s="5"/>
      <c r="E639" s="1"/>
      <c r="F639" s="1"/>
      <c r="G639" s="1"/>
      <c r="H639" s="1"/>
      <c r="I639" s="24"/>
      <c r="J639" s="24"/>
      <c r="K639" s="2"/>
      <c r="L639" s="2"/>
      <c r="M639" s="2"/>
      <c r="N639" s="2"/>
      <c r="O639" s="3"/>
      <c r="P639" s="8"/>
      <c r="Q639" s="1"/>
      <c r="R639" s="4"/>
      <c r="S639" s="4"/>
      <c r="T639" s="4"/>
      <c r="U639" s="4"/>
      <c r="V639" s="9"/>
      <c r="Z639" s="4"/>
      <c r="AI639" s="1"/>
    </row>
    <row r="640" spans="1:35" x14ac:dyDescent="0.25">
      <c r="A640" s="1"/>
      <c r="B640" s="5"/>
      <c r="C640" s="5"/>
      <c r="D640" s="5"/>
      <c r="E640" s="1"/>
      <c r="F640" s="1"/>
      <c r="G640" s="1"/>
      <c r="H640" s="1"/>
      <c r="I640" s="24"/>
      <c r="J640" s="24"/>
      <c r="K640" s="2"/>
      <c r="L640" s="2"/>
      <c r="M640" s="2"/>
      <c r="N640" s="2"/>
      <c r="O640" s="3"/>
      <c r="P640" s="8"/>
      <c r="Q640" s="1"/>
      <c r="R640" s="4"/>
      <c r="S640" s="4"/>
      <c r="T640" s="4"/>
      <c r="U640" s="4"/>
      <c r="V640" s="9"/>
      <c r="Z640" s="4"/>
      <c r="AI640" s="1"/>
    </row>
    <row r="641" spans="1:35" x14ac:dyDescent="0.25">
      <c r="A641" s="1"/>
      <c r="B641" s="5"/>
      <c r="C641" s="5"/>
      <c r="D641" s="5"/>
      <c r="E641" s="1"/>
      <c r="F641" s="1"/>
      <c r="G641" s="1"/>
      <c r="H641" s="1"/>
      <c r="I641" s="24"/>
      <c r="J641" s="24"/>
      <c r="K641" s="2"/>
      <c r="L641" s="2"/>
      <c r="M641" s="2"/>
      <c r="N641" s="2"/>
      <c r="O641" s="3"/>
      <c r="P641" s="8"/>
      <c r="Q641" s="1"/>
      <c r="R641" s="4"/>
      <c r="S641" s="4"/>
      <c r="T641" s="4"/>
      <c r="U641" s="4"/>
      <c r="V641" s="9"/>
      <c r="Z641" s="4"/>
      <c r="AI641" s="1"/>
    </row>
    <row r="642" spans="1:35" x14ac:dyDescent="0.25">
      <c r="A642" s="1"/>
      <c r="B642" s="5"/>
      <c r="C642" s="5"/>
      <c r="D642" s="5"/>
      <c r="E642" s="1"/>
      <c r="F642" s="1"/>
      <c r="G642" s="1"/>
      <c r="H642" s="1"/>
      <c r="I642" s="24"/>
      <c r="J642" s="24"/>
      <c r="K642" s="2"/>
      <c r="L642" s="2"/>
      <c r="M642" s="2"/>
      <c r="N642" s="2"/>
      <c r="O642" s="3"/>
      <c r="P642" s="8"/>
      <c r="Q642" s="1"/>
      <c r="R642" s="4"/>
      <c r="S642" s="4"/>
      <c r="T642" s="4"/>
      <c r="U642" s="4"/>
      <c r="V642" s="9"/>
      <c r="Z642" s="4"/>
      <c r="AI642" s="1"/>
    </row>
    <row r="643" spans="1:35" x14ac:dyDescent="0.25">
      <c r="A643" s="1"/>
      <c r="B643" s="5"/>
      <c r="C643" s="5"/>
      <c r="D643" s="5"/>
      <c r="E643" s="1"/>
      <c r="F643" s="1"/>
      <c r="G643" s="1"/>
      <c r="H643" s="1"/>
      <c r="I643" s="24"/>
      <c r="J643" s="24"/>
      <c r="K643" s="2"/>
      <c r="L643" s="2"/>
      <c r="M643" s="2"/>
      <c r="N643" s="2"/>
      <c r="O643" s="3"/>
      <c r="P643" s="8"/>
      <c r="Q643" s="1"/>
      <c r="R643" s="4"/>
      <c r="S643" s="4"/>
      <c r="T643" s="4"/>
      <c r="U643" s="4"/>
      <c r="V643" s="9"/>
      <c r="Z643" s="4"/>
      <c r="AI643" s="1"/>
    </row>
    <row r="644" spans="1:35" x14ac:dyDescent="0.25">
      <c r="A644" s="1"/>
      <c r="B644" s="5"/>
      <c r="C644" s="5"/>
      <c r="D644" s="5"/>
      <c r="E644" s="1"/>
      <c r="F644" s="1"/>
      <c r="G644" s="1"/>
      <c r="H644" s="1"/>
      <c r="I644" s="24"/>
      <c r="J644" s="24"/>
      <c r="K644" s="2"/>
      <c r="L644" s="2"/>
      <c r="M644" s="2"/>
      <c r="N644" s="2"/>
      <c r="O644" s="3"/>
      <c r="P644" s="8"/>
      <c r="Q644" s="1"/>
      <c r="R644" s="4"/>
      <c r="S644" s="4"/>
      <c r="T644" s="4"/>
      <c r="U644" s="4"/>
      <c r="V644" s="9"/>
      <c r="Z644" s="4"/>
      <c r="AI644" s="1"/>
    </row>
    <row r="645" spans="1:35" x14ac:dyDescent="0.25">
      <c r="A645" s="1"/>
      <c r="B645" s="5"/>
      <c r="C645" s="5"/>
      <c r="D645" s="5"/>
      <c r="E645" s="1"/>
      <c r="F645" s="1"/>
      <c r="G645" s="1"/>
      <c r="H645" s="1"/>
      <c r="I645" s="24"/>
      <c r="J645" s="24"/>
      <c r="K645" s="2"/>
      <c r="L645" s="2"/>
      <c r="M645" s="2"/>
      <c r="N645" s="2"/>
      <c r="O645" s="3"/>
      <c r="P645" s="8"/>
      <c r="Q645" s="1"/>
      <c r="R645" s="4"/>
      <c r="S645" s="4"/>
      <c r="T645" s="4"/>
      <c r="U645" s="4"/>
      <c r="V645" s="9"/>
      <c r="Z645" s="4"/>
      <c r="AI645" s="1"/>
    </row>
    <row r="646" spans="1:35" x14ac:dyDescent="0.25">
      <c r="A646" s="1"/>
      <c r="B646" s="5"/>
      <c r="C646" s="5"/>
      <c r="D646" s="5"/>
      <c r="E646" s="1"/>
      <c r="F646" s="1"/>
      <c r="G646" s="1"/>
      <c r="H646" s="1"/>
      <c r="I646" s="24"/>
      <c r="J646" s="24"/>
      <c r="K646" s="2"/>
      <c r="L646" s="2"/>
      <c r="M646" s="2"/>
      <c r="N646" s="2"/>
      <c r="O646" s="3"/>
      <c r="P646" s="8"/>
      <c r="Q646" s="1"/>
      <c r="R646" s="4"/>
      <c r="S646" s="4"/>
      <c r="T646" s="4"/>
      <c r="U646" s="4"/>
      <c r="V646" s="9"/>
      <c r="Z646" s="4"/>
      <c r="AI646" s="1"/>
    </row>
    <row r="647" spans="1:35" x14ac:dyDescent="0.25">
      <c r="A647" s="1"/>
      <c r="B647" s="5"/>
      <c r="C647" s="5"/>
      <c r="D647" s="5"/>
      <c r="E647" s="1"/>
      <c r="F647" s="1"/>
      <c r="G647" s="1"/>
      <c r="H647" s="1"/>
      <c r="I647" s="24"/>
      <c r="J647" s="24"/>
      <c r="K647" s="2"/>
      <c r="L647" s="2"/>
      <c r="M647" s="2"/>
      <c r="N647" s="2"/>
      <c r="O647" s="3"/>
      <c r="P647" s="8"/>
      <c r="Q647" s="1"/>
      <c r="R647" s="4"/>
      <c r="S647" s="4"/>
      <c r="T647" s="4"/>
      <c r="U647" s="4"/>
      <c r="V647" s="9"/>
      <c r="Z647" s="4"/>
      <c r="AI647" s="1"/>
    </row>
    <row r="648" spans="1:35" x14ac:dyDescent="0.25">
      <c r="A648" s="1"/>
      <c r="B648" s="5"/>
      <c r="C648" s="5"/>
      <c r="D648" s="5"/>
      <c r="E648" s="1"/>
      <c r="F648" s="1"/>
      <c r="G648" s="1"/>
      <c r="H648" s="1"/>
      <c r="I648" s="24"/>
      <c r="J648" s="24"/>
      <c r="K648" s="2"/>
      <c r="L648" s="2"/>
      <c r="M648" s="2"/>
      <c r="N648" s="2"/>
      <c r="O648" s="3"/>
      <c r="P648" s="8"/>
      <c r="Q648" s="1"/>
      <c r="R648" s="4"/>
      <c r="S648" s="4"/>
      <c r="T648" s="4"/>
      <c r="U648" s="4"/>
      <c r="V648" s="9"/>
      <c r="Z648" s="4"/>
      <c r="AI648" s="1"/>
    </row>
    <row r="649" spans="1:35" x14ac:dyDescent="0.25">
      <c r="A649" s="1"/>
      <c r="B649" s="5"/>
      <c r="C649" s="5"/>
      <c r="D649" s="5"/>
      <c r="E649" s="1"/>
      <c r="F649" s="1"/>
      <c r="G649" s="1"/>
      <c r="H649" s="1"/>
      <c r="I649" s="24"/>
      <c r="J649" s="24"/>
      <c r="K649" s="2"/>
      <c r="L649" s="2"/>
      <c r="M649" s="2"/>
      <c r="N649" s="2"/>
      <c r="O649" s="3"/>
      <c r="P649" s="8"/>
      <c r="Q649" s="1"/>
      <c r="R649" s="4"/>
      <c r="S649" s="4"/>
      <c r="T649" s="4"/>
      <c r="U649" s="4"/>
      <c r="V649" s="9"/>
      <c r="Z649" s="4"/>
      <c r="AI649" s="1"/>
    </row>
    <row r="650" spans="1:35" x14ac:dyDescent="0.25">
      <c r="A650" s="1"/>
      <c r="B650" s="5"/>
      <c r="C650" s="5"/>
      <c r="D650" s="5"/>
      <c r="E650" s="1"/>
      <c r="F650" s="1"/>
      <c r="G650" s="1"/>
      <c r="H650" s="1"/>
      <c r="I650" s="24"/>
      <c r="J650" s="24"/>
      <c r="K650" s="2"/>
      <c r="L650" s="2"/>
      <c r="M650" s="2"/>
      <c r="N650" s="2"/>
      <c r="O650" s="3"/>
      <c r="P650" s="8"/>
      <c r="Q650" s="1"/>
      <c r="R650" s="4"/>
      <c r="S650" s="4"/>
      <c r="T650" s="4"/>
      <c r="U650" s="4"/>
      <c r="V650" s="9"/>
      <c r="Z650" s="4"/>
      <c r="AI650" s="1"/>
    </row>
    <row r="651" spans="1:35" x14ac:dyDescent="0.25">
      <c r="A651" s="1"/>
      <c r="B651" s="5"/>
      <c r="C651" s="5"/>
      <c r="D651" s="5"/>
      <c r="E651" s="1"/>
      <c r="F651" s="1"/>
      <c r="G651" s="1"/>
      <c r="H651" s="1"/>
      <c r="I651" s="24"/>
      <c r="J651" s="24"/>
      <c r="K651" s="2"/>
      <c r="L651" s="2"/>
      <c r="M651" s="2"/>
      <c r="N651" s="2"/>
      <c r="O651" s="3"/>
      <c r="P651" s="8"/>
      <c r="Q651" s="1"/>
      <c r="R651" s="4"/>
      <c r="S651" s="4"/>
      <c r="T651" s="4"/>
      <c r="U651" s="4"/>
      <c r="V651" s="9"/>
      <c r="Z651" s="4"/>
      <c r="AI651" s="1"/>
    </row>
    <row r="652" spans="1:35" x14ac:dyDescent="0.25">
      <c r="A652" s="1"/>
      <c r="B652" s="5"/>
      <c r="C652" s="5"/>
      <c r="D652" s="5"/>
      <c r="E652" s="1"/>
      <c r="F652" s="1"/>
      <c r="G652" s="1"/>
      <c r="H652" s="1"/>
      <c r="I652" s="24"/>
      <c r="J652" s="24"/>
      <c r="K652" s="2"/>
      <c r="L652" s="2"/>
      <c r="M652" s="2"/>
      <c r="N652" s="2"/>
      <c r="O652" s="3"/>
      <c r="P652" s="8"/>
      <c r="Q652" s="1"/>
      <c r="R652" s="4"/>
      <c r="S652" s="4"/>
      <c r="T652" s="4"/>
      <c r="U652" s="4"/>
      <c r="V652" s="9"/>
      <c r="Z652" s="4"/>
      <c r="AI652" s="1"/>
    </row>
    <row r="653" spans="1:35" x14ac:dyDescent="0.25">
      <c r="A653" s="1"/>
      <c r="B653" s="5"/>
      <c r="C653" s="5"/>
      <c r="D653" s="5"/>
      <c r="E653" s="1"/>
      <c r="F653" s="1"/>
      <c r="G653" s="1"/>
      <c r="H653" s="1"/>
      <c r="I653" s="24"/>
      <c r="J653" s="24"/>
      <c r="K653" s="2"/>
      <c r="L653" s="2"/>
      <c r="M653" s="2"/>
      <c r="N653" s="2"/>
      <c r="O653" s="3"/>
      <c r="P653" s="8"/>
      <c r="Q653" s="1"/>
      <c r="R653" s="4"/>
      <c r="S653" s="4"/>
      <c r="T653" s="4"/>
      <c r="U653" s="4"/>
      <c r="V653" s="9"/>
      <c r="Z653" s="4"/>
      <c r="AI653" s="1"/>
    </row>
    <row r="654" spans="1:35" x14ac:dyDescent="0.25">
      <c r="A654" s="1"/>
      <c r="B654" s="5"/>
      <c r="C654" s="5"/>
      <c r="D654" s="5"/>
      <c r="E654" s="1"/>
      <c r="F654" s="1"/>
      <c r="G654" s="1"/>
      <c r="H654" s="1"/>
      <c r="I654" s="24"/>
      <c r="J654" s="24"/>
      <c r="K654" s="2"/>
      <c r="L654" s="2"/>
      <c r="M654" s="2"/>
      <c r="N654" s="2"/>
      <c r="O654" s="3"/>
      <c r="P654" s="8"/>
      <c r="Q654" s="1"/>
      <c r="R654" s="4"/>
      <c r="S654" s="4"/>
      <c r="T654" s="4"/>
      <c r="U654" s="4"/>
      <c r="V654" s="9"/>
      <c r="Z654" s="4"/>
      <c r="AI654" s="1"/>
    </row>
    <row r="655" spans="1:35" x14ac:dyDescent="0.25">
      <c r="A655" s="1"/>
      <c r="B655" s="5"/>
      <c r="C655" s="5"/>
      <c r="D655" s="5"/>
      <c r="E655" s="1"/>
      <c r="F655" s="1"/>
      <c r="G655" s="1"/>
      <c r="H655" s="1"/>
      <c r="I655" s="24"/>
      <c r="J655" s="24"/>
      <c r="K655" s="2"/>
      <c r="L655" s="2"/>
      <c r="M655" s="2"/>
      <c r="N655" s="2"/>
      <c r="O655" s="3"/>
      <c r="P655" s="8"/>
      <c r="Q655" s="1"/>
      <c r="R655" s="4"/>
      <c r="S655" s="4"/>
      <c r="T655" s="4"/>
      <c r="U655" s="4"/>
      <c r="V655" s="9"/>
      <c r="Z655" s="4"/>
      <c r="AI655" s="1"/>
    </row>
    <row r="656" spans="1:35" x14ac:dyDescent="0.25">
      <c r="A656" s="1"/>
      <c r="B656" s="5"/>
      <c r="C656" s="5"/>
      <c r="D656" s="5"/>
      <c r="E656" s="1"/>
      <c r="F656" s="1"/>
      <c r="G656" s="1"/>
      <c r="H656" s="1"/>
      <c r="I656" s="24"/>
      <c r="J656" s="24"/>
      <c r="K656" s="2"/>
      <c r="L656" s="2"/>
      <c r="M656" s="2"/>
      <c r="N656" s="2"/>
      <c r="O656" s="3"/>
      <c r="P656" s="8"/>
      <c r="Q656" s="1"/>
      <c r="R656" s="4"/>
      <c r="S656" s="4"/>
      <c r="T656" s="4"/>
      <c r="U656" s="4"/>
      <c r="V656" s="9"/>
      <c r="Z656" s="4"/>
      <c r="AI656" s="1"/>
    </row>
    <row r="657" spans="1:35" x14ac:dyDescent="0.25">
      <c r="A657" s="1"/>
      <c r="B657" s="5"/>
      <c r="C657" s="5"/>
      <c r="D657" s="5"/>
      <c r="E657" s="1"/>
      <c r="F657" s="1"/>
      <c r="G657" s="1"/>
      <c r="H657" s="1"/>
      <c r="I657" s="24"/>
      <c r="J657" s="24"/>
      <c r="K657" s="2"/>
      <c r="L657" s="2"/>
      <c r="M657" s="2"/>
      <c r="N657" s="2"/>
      <c r="O657" s="3"/>
      <c r="P657" s="8"/>
      <c r="Q657" s="1"/>
      <c r="R657" s="4"/>
      <c r="S657" s="4"/>
      <c r="T657" s="4"/>
      <c r="U657" s="4"/>
      <c r="V657" s="9"/>
      <c r="Z657" s="4"/>
      <c r="AI657" s="1"/>
    </row>
    <row r="658" spans="1:35" x14ac:dyDescent="0.25">
      <c r="A658" s="1"/>
      <c r="B658" s="5"/>
      <c r="C658" s="5"/>
      <c r="D658" s="5"/>
      <c r="E658" s="1"/>
      <c r="F658" s="1"/>
      <c r="G658" s="1"/>
      <c r="H658" s="1"/>
      <c r="I658" s="24"/>
      <c r="J658" s="24"/>
      <c r="K658" s="2"/>
      <c r="L658" s="2"/>
      <c r="M658" s="2"/>
      <c r="N658" s="2"/>
      <c r="O658" s="3"/>
      <c r="P658" s="8"/>
      <c r="Q658" s="1"/>
      <c r="R658" s="4"/>
      <c r="S658" s="4"/>
      <c r="T658" s="4"/>
      <c r="U658" s="4"/>
      <c r="V658" s="9"/>
      <c r="Z658" s="4"/>
      <c r="AI658" s="1"/>
    </row>
    <row r="659" spans="1:35" x14ac:dyDescent="0.25">
      <c r="A659" s="1"/>
      <c r="B659" s="5"/>
      <c r="C659" s="5"/>
      <c r="D659" s="5"/>
      <c r="E659" s="1"/>
      <c r="F659" s="1"/>
      <c r="G659" s="1"/>
      <c r="H659" s="1"/>
      <c r="I659" s="24"/>
      <c r="J659" s="24"/>
      <c r="K659" s="2"/>
      <c r="L659" s="2"/>
      <c r="M659" s="2"/>
      <c r="N659" s="2"/>
      <c r="O659" s="3"/>
      <c r="P659" s="8"/>
      <c r="Q659" s="1"/>
      <c r="R659" s="4"/>
      <c r="S659" s="4"/>
      <c r="T659" s="4"/>
      <c r="U659" s="4"/>
      <c r="V659" s="9"/>
      <c r="Z659" s="4"/>
      <c r="AI659" s="1"/>
    </row>
    <row r="660" spans="1:35" x14ac:dyDescent="0.25">
      <c r="A660" s="1"/>
      <c r="B660" s="5"/>
      <c r="C660" s="5"/>
      <c r="D660" s="5"/>
      <c r="E660" s="1"/>
      <c r="F660" s="1"/>
      <c r="G660" s="1"/>
      <c r="H660" s="1"/>
      <c r="I660" s="24"/>
      <c r="J660" s="24"/>
      <c r="K660" s="2"/>
      <c r="L660" s="2"/>
      <c r="M660" s="2"/>
      <c r="N660" s="2"/>
      <c r="O660" s="3"/>
      <c r="P660" s="8"/>
      <c r="Q660" s="1"/>
      <c r="R660" s="4"/>
      <c r="S660" s="4"/>
      <c r="T660" s="4"/>
      <c r="U660" s="4"/>
      <c r="V660" s="9"/>
      <c r="Z660" s="4"/>
      <c r="AI660" s="1"/>
    </row>
    <row r="661" spans="1:35" x14ac:dyDescent="0.25">
      <c r="A661" s="1"/>
      <c r="B661" s="5"/>
      <c r="C661" s="5"/>
      <c r="D661" s="5"/>
      <c r="E661" s="1"/>
      <c r="F661" s="1"/>
      <c r="G661" s="1"/>
      <c r="H661" s="1"/>
      <c r="I661" s="24"/>
      <c r="J661" s="24"/>
      <c r="K661" s="2"/>
      <c r="L661" s="2"/>
      <c r="M661" s="2"/>
      <c r="N661" s="2"/>
      <c r="O661" s="3"/>
      <c r="P661" s="8"/>
      <c r="Q661" s="1"/>
      <c r="R661" s="4"/>
      <c r="S661" s="4"/>
      <c r="T661" s="4"/>
      <c r="U661" s="4"/>
      <c r="V661" s="9"/>
      <c r="Z661" s="4"/>
      <c r="AI661" s="1"/>
    </row>
    <row r="662" spans="1:35" x14ac:dyDescent="0.25">
      <c r="A662" s="1"/>
      <c r="B662" s="5"/>
      <c r="C662" s="5"/>
      <c r="D662" s="5"/>
      <c r="E662" s="1"/>
      <c r="F662" s="1"/>
      <c r="G662" s="1"/>
      <c r="H662" s="1"/>
      <c r="I662" s="24"/>
      <c r="J662" s="24"/>
      <c r="K662" s="2"/>
      <c r="L662" s="2"/>
      <c r="M662" s="2"/>
      <c r="N662" s="2"/>
      <c r="O662" s="3"/>
      <c r="P662" s="8"/>
      <c r="Q662" s="1"/>
      <c r="R662" s="4"/>
      <c r="S662" s="4"/>
      <c r="T662" s="4"/>
      <c r="U662" s="4"/>
      <c r="V662" s="9"/>
      <c r="Z662" s="4"/>
      <c r="AI662" s="1"/>
    </row>
    <row r="663" spans="1:35" x14ac:dyDescent="0.25">
      <c r="A663" s="1"/>
      <c r="B663" s="5"/>
      <c r="C663" s="5"/>
      <c r="D663" s="5"/>
      <c r="E663" s="1"/>
      <c r="F663" s="1"/>
      <c r="G663" s="1"/>
      <c r="H663" s="1"/>
      <c r="I663" s="24"/>
      <c r="J663" s="24"/>
      <c r="K663" s="2"/>
      <c r="L663" s="2"/>
      <c r="M663" s="2"/>
      <c r="N663" s="2"/>
      <c r="O663" s="3"/>
      <c r="P663" s="8"/>
      <c r="Q663" s="1"/>
      <c r="R663" s="4"/>
      <c r="S663" s="4"/>
      <c r="T663" s="4"/>
      <c r="U663" s="4"/>
      <c r="V663" s="9"/>
      <c r="Z663" s="4"/>
      <c r="AI663" s="1"/>
    </row>
    <row r="664" spans="1:35" x14ac:dyDescent="0.25">
      <c r="A664" s="1"/>
      <c r="B664" s="5"/>
      <c r="C664" s="5"/>
      <c r="D664" s="5"/>
      <c r="E664" s="1"/>
      <c r="F664" s="1"/>
      <c r="G664" s="1"/>
      <c r="H664" s="1"/>
      <c r="I664" s="24"/>
      <c r="J664" s="24"/>
      <c r="K664" s="2"/>
      <c r="L664" s="2"/>
      <c r="M664" s="2"/>
      <c r="N664" s="2"/>
      <c r="O664" s="3"/>
      <c r="P664" s="8"/>
      <c r="Q664" s="1"/>
      <c r="R664" s="4"/>
      <c r="S664" s="4"/>
      <c r="T664" s="4"/>
      <c r="U664" s="4"/>
      <c r="V664" s="9"/>
      <c r="Z664" s="4"/>
      <c r="AI664" s="1"/>
    </row>
    <row r="665" spans="1:35" x14ac:dyDescent="0.25">
      <c r="A665" s="1"/>
      <c r="B665" s="5"/>
      <c r="C665" s="5"/>
      <c r="D665" s="5"/>
      <c r="E665" s="1"/>
      <c r="F665" s="1"/>
      <c r="G665" s="1"/>
      <c r="H665" s="1"/>
      <c r="I665" s="24"/>
      <c r="J665" s="24"/>
      <c r="K665" s="2"/>
      <c r="L665" s="2"/>
      <c r="M665" s="2"/>
      <c r="N665" s="2"/>
      <c r="O665" s="3"/>
      <c r="P665" s="8"/>
      <c r="Q665" s="1"/>
      <c r="R665" s="4"/>
      <c r="S665" s="4"/>
      <c r="T665" s="4"/>
      <c r="U665" s="4"/>
      <c r="V665" s="9"/>
      <c r="Z665" s="4"/>
      <c r="AI665" s="1"/>
    </row>
    <row r="666" spans="1:35" x14ac:dyDescent="0.25">
      <c r="A666" s="1"/>
      <c r="B666" s="5"/>
      <c r="C666" s="5"/>
      <c r="D666" s="5"/>
      <c r="E666" s="1"/>
      <c r="F666" s="1"/>
      <c r="G666" s="1"/>
      <c r="H666" s="1"/>
      <c r="I666" s="24"/>
      <c r="J666" s="24"/>
      <c r="K666" s="2"/>
      <c r="L666" s="2"/>
      <c r="M666" s="2"/>
      <c r="N666" s="2"/>
      <c r="O666" s="3"/>
      <c r="P666" s="8"/>
      <c r="Q666" s="1"/>
      <c r="R666" s="4"/>
      <c r="S666" s="4"/>
      <c r="T666" s="4"/>
      <c r="U666" s="4"/>
      <c r="V666" s="9"/>
      <c r="Z666" s="4"/>
      <c r="AI666" s="1"/>
    </row>
    <row r="667" spans="1:35" x14ac:dyDescent="0.25">
      <c r="A667" s="1"/>
      <c r="B667" s="5"/>
      <c r="C667" s="5"/>
      <c r="D667" s="5"/>
      <c r="E667" s="1"/>
      <c r="F667" s="1"/>
      <c r="G667" s="1"/>
      <c r="H667" s="1"/>
      <c r="I667" s="24"/>
      <c r="J667" s="24"/>
      <c r="K667" s="2"/>
      <c r="L667" s="2"/>
      <c r="M667" s="2"/>
      <c r="N667" s="2"/>
      <c r="O667" s="3"/>
      <c r="P667" s="8"/>
      <c r="Q667" s="1"/>
      <c r="R667" s="4"/>
      <c r="S667" s="4"/>
      <c r="T667" s="4"/>
      <c r="U667" s="4"/>
      <c r="V667" s="9"/>
      <c r="Z667" s="4"/>
      <c r="AI667" s="1"/>
    </row>
    <row r="668" spans="1:35" x14ac:dyDescent="0.25">
      <c r="A668" s="1"/>
      <c r="B668" s="5"/>
      <c r="C668" s="5"/>
      <c r="D668" s="5"/>
      <c r="E668" s="1"/>
      <c r="F668" s="1"/>
      <c r="G668" s="1"/>
      <c r="H668" s="1"/>
      <c r="I668" s="24"/>
      <c r="J668" s="24"/>
      <c r="K668" s="2"/>
      <c r="L668" s="2"/>
      <c r="M668" s="2"/>
      <c r="N668" s="2"/>
      <c r="O668" s="3"/>
      <c r="P668" s="8"/>
      <c r="Q668" s="1"/>
      <c r="R668" s="4"/>
      <c r="S668" s="4"/>
      <c r="T668" s="4"/>
      <c r="U668" s="4"/>
      <c r="V668" s="9"/>
      <c r="Z668" s="4"/>
      <c r="AI668" s="1"/>
    </row>
    <row r="669" spans="1:35" x14ac:dyDescent="0.25">
      <c r="A669" s="1"/>
      <c r="B669" s="5"/>
      <c r="C669" s="5"/>
      <c r="D669" s="5"/>
      <c r="E669" s="1"/>
      <c r="F669" s="1"/>
      <c r="G669" s="1"/>
      <c r="H669" s="1"/>
      <c r="I669" s="24"/>
      <c r="J669" s="24"/>
      <c r="K669" s="2"/>
      <c r="L669" s="2"/>
      <c r="M669" s="2"/>
      <c r="N669" s="2"/>
      <c r="O669" s="3"/>
      <c r="P669" s="8"/>
      <c r="Q669" s="1"/>
      <c r="R669" s="4"/>
      <c r="S669" s="4"/>
      <c r="T669" s="4"/>
      <c r="U669" s="4"/>
      <c r="V669" s="9"/>
      <c r="Z669" s="4"/>
      <c r="AI669" s="1"/>
    </row>
    <row r="670" spans="1:35" x14ac:dyDescent="0.25">
      <c r="A670" s="1"/>
      <c r="B670" s="5"/>
      <c r="C670" s="5"/>
      <c r="D670" s="5"/>
      <c r="E670" s="1"/>
      <c r="F670" s="1"/>
      <c r="G670" s="1"/>
      <c r="H670" s="1"/>
      <c r="I670" s="24"/>
      <c r="J670" s="24"/>
      <c r="K670" s="2"/>
      <c r="L670" s="2"/>
      <c r="M670" s="2"/>
      <c r="N670" s="2"/>
      <c r="O670" s="3"/>
      <c r="P670" s="8"/>
      <c r="Q670" s="1"/>
      <c r="R670" s="4"/>
      <c r="S670" s="4"/>
      <c r="T670" s="4"/>
      <c r="U670" s="4"/>
      <c r="V670" s="9"/>
      <c r="Z670" s="4"/>
      <c r="AI670" s="1"/>
    </row>
    <row r="671" spans="1:35" x14ac:dyDescent="0.25">
      <c r="A671" s="1"/>
      <c r="B671" s="5"/>
      <c r="C671" s="5"/>
      <c r="D671" s="5"/>
      <c r="E671" s="1"/>
      <c r="F671" s="1"/>
      <c r="G671" s="1"/>
      <c r="H671" s="1"/>
      <c r="I671" s="24"/>
      <c r="J671" s="24"/>
      <c r="K671" s="2"/>
      <c r="L671" s="2"/>
      <c r="M671" s="2"/>
      <c r="N671" s="2"/>
      <c r="O671" s="3"/>
      <c r="P671" s="8"/>
      <c r="Q671" s="1"/>
      <c r="R671" s="4"/>
      <c r="S671" s="4"/>
      <c r="T671" s="4"/>
      <c r="U671" s="4"/>
      <c r="V671" s="9"/>
      <c r="Z671" s="4"/>
      <c r="AI671" s="1"/>
    </row>
    <row r="672" spans="1:35" x14ac:dyDescent="0.25">
      <c r="A672" s="1"/>
      <c r="B672" s="5"/>
      <c r="C672" s="5"/>
      <c r="D672" s="5"/>
      <c r="E672" s="1"/>
      <c r="F672" s="1"/>
      <c r="G672" s="1"/>
      <c r="H672" s="1"/>
      <c r="I672" s="24"/>
      <c r="J672" s="24"/>
      <c r="K672" s="2"/>
      <c r="L672" s="2"/>
      <c r="M672" s="2"/>
      <c r="N672" s="2"/>
      <c r="O672" s="3"/>
      <c r="P672" s="8"/>
      <c r="Q672" s="1"/>
      <c r="R672" s="4"/>
      <c r="S672" s="4"/>
      <c r="T672" s="4"/>
      <c r="U672" s="4"/>
      <c r="V672" s="9"/>
      <c r="Z672" s="4"/>
      <c r="AI672" s="1"/>
    </row>
    <row r="673" spans="1:35" x14ac:dyDescent="0.25">
      <c r="A673" s="1"/>
      <c r="B673" s="5"/>
      <c r="C673" s="5"/>
      <c r="D673" s="5"/>
      <c r="E673" s="1"/>
      <c r="F673" s="1"/>
      <c r="G673" s="1"/>
      <c r="H673" s="1"/>
      <c r="I673" s="24"/>
      <c r="J673" s="24"/>
      <c r="K673" s="2"/>
      <c r="L673" s="2"/>
      <c r="M673" s="2"/>
      <c r="N673" s="2"/>
      <c r="O673" s="3"/>
      <c r="P673" s="8"/>
      <c r="Q673" s="1"/>
      <c r="R673" s="4"/>
      <c r="S673" s="4"/>
      <c r="T673" s="4"/>
      <c r="U673" s="4"/>
      <c r="V673" s="9"/>
      <c r="Z673" s="4"/>
      <c r="AI673" s="1"/>
    </row>
    <row r="674" spans="1:35" x14ac:dyDescent="0.25">
      <c r="A674" s="1"/>
      <c r="B674" s="5"/>
      <c r="C674" s="5"/>
      <c r="D674" s="5"/>
      <c r="E674" s="1"/>
      <c r="F674" s="1"/>
      <c r="G674" s="1"/>
      <c r="H674" s="1"/>
      <c r="I674" s="24"/>
      <c r="J674" s="24"/>
      <c r="K674" s="2"/>
      <c r="L674" s="2"/>
      <c r="M674" s="2"/>
      <c r="N674" s="2"/>
      <c r="O674" s="3"/>
      <c r="P674" s="8"/>
      <c r="Q674" s="1"/>
      <c r="R674" s="4"/>
      <c r="S674" s="4"/>
      <c r="T674" s="4"/>
      <c r="U674" s="4"/>
      <c r="V674" s="9"/>
      <c r="Z674" s="4"/>
      <c r="AI674" s="1"/>
    </row>
    <row r="675" spans="1:35" x14ac:dyDescent="0.25">
      <c r="A675" s="1"/>
      <c r="B675" s="5"/>
      <c r="C675" s="5"/>
      <c r="D675" s="5"/>
      <c r="E675" s="1"/>
      <c r="F675" s="1"/>
      <c r="G675" s="1"/>
      <c r="H675" s="1"/>
      <c r="I675" s="24"/>
      <c r="J675" s="24"/>
      <c r="K675" s="2"/>
      <c r="L675" s="2"/>
      <c r="M675" s="2"/>
      <c r="N675" s="2"/>
      <c r="O675" s="3"/>
      <c r="P675" s="8"/>
      <c r="Q675" s="1"/>
      <c r="R675" s="4"/>
      <c r="S675" s="4"/>
      <c r="T675" s="4"/>
      <c r="U675" s="4"/>
      <c r="V675" s="9"/>
      <c r="Z675" s="4"/>
      <c r="AI675" s="1"/>
    </row>
    <row r="676" spans="1:35" x14ac:dyDescent="0.25">
      <c r="A676" s="1"/>
      <c r="B676" s="5"/>
      <c r="C676" s="5"/>
      <c r="D676" s="5"/>
      <c r="E676" s="1"/>
      <c r="F676" s="1"/>
      <c r="G676" s="1"/>
      <c r="H676" s="1"/>
      <c r="I676" s="24"/>
      <c r="J676" s="24"/>
      <c r="K676" s="2"/>
      <c r="L676" s="2"/>
      <c r="M676" s="2"/>
      <c r="N676" s="2"/>
      <c r="O676" s="3"/>
      <c r="P676" s="8"/>
      <c r="Q676" s="1"/>
      <c r="R676" s="4"/>
      <c r="S676" s="4"/>
      <c r="T676" s="4"/>
      <c r="U676" s="4"/>
      <c r="V676" s="9"/>
      <c r="Z676" s="4"/>
      <c r="AI676" s="1"/>
    </row>
    <row r="677" spans="1:35" x14ac:dyDescent="0.25">
      <c r="A677" s="1"/>
      <c r="B677" s="5"/>
      <c r="C677" s="5"/>
      <c r="D677" s="5"/>
      <c r="E677" s="1"/>
      <c r="F677" s="1"/>
      <c r="G677" s="1"/>
      <c r="H677" s="1"/>
      <c r="I677" s="24"/>
      <c r="J677" s="24"/>
      <c r="K677" s="2"/>
      <c r="L677" s="2"/>
      <c r="M677" s="2"/>
      <c r="N677" s="2"/>
      <c r="O677" s="3"/>
      <c r="P677" s="8"/>
      <c r="Q677" s="1"/>
      <c r="R677" s="4"/>
      <c r="S677" s="4"/>
      <c r="T677" s="4"/>
      <c r="U677" s="4"/>
      <c r="V677" s="9"/>
      <c r="Z677" s="4"/>
      <c r="AI677" s="1"/>
    </row>
    <row r="678" spans="1:35" x14ac:dyDescent="0.25">
      <c r="A678" s="1"/>
      <c r="B678" s="5"/>
      <c r="C678" s="5"/>
      <c r="D678" s="5"/>
      <c r="E678" s="1"/>
      <c r="F678" s="1"/>
      <c r="G678" s="1"/>
      <c r="H678" s="1"/>
      <c r="I678" s="24"/>
      <c r="J678" s="24"/>
      <c r="K678" s="2"/>
      <c r="L678" s="2"/>
      <c r="M678" s="2"/>
      <c r="N678" s="2"/>
      <c r="O678" s="3"/>
      <c r="P678" s="8"/>
      <c r="Q678" s="1"/>
      <c r="R678" s="4"/>
      <c r="S678" s="4"/>
      <c r="T678" s="4"/>
      <c r="U678" s="4"/>
      <c r="V678" s="9"/>
      <c r="Z678" s="4"/>
      <c r="AI678" s="1"/>
    </row>
    <row r="679" spans="1:35" x14ac:dyDescent="0.25">
      <c r="A679" s="1"/>
      <c r="B679" s="5"/>
      <c r="C679" s="5"/>
      <c r="D679" s="5"/>
      <c r="E679" s="1"/>
      <c r="F679" s="1"/>
      <c r="G679" s="1"/>
      <c r="H679" s="1"/>
      <c r="I679" s="24"/>
      <c r="J679" s="24"/>
      <c r="K679" s="2"/>
      <c r="L679" s="2"/>
      <c r="M679" s="2"/>
      <c r="N679" s="2"/>
      <c r="O679" s="3"/>
      <c r="P679" s="8"/>
      <c r="Q679" s="1"/>
      <c r="R679" s="4"/>
      <c r="S679" s="4"/>
      <c r="T679" s="4"/>
      <c r="U679" s="4"/>
      <c r="V679" s="9"/>
      <c r="Z679" s="4"/>
      <c r="AI679" s="1"/>
    </row>
    <row r="680" spans="1:35" x14ac:dyDescent="0.25">
      <c r="A680" s="1"/>
      <c r="B680" s="5"/>
      <c r="C680" s="5"/>
      <c r="D680" s="5"/>
      <c r="E680" s="1"/>
      <c r="F680" s="1"/>
      <c r="G680" s="1"/>
      <c r="H680" s="1"/>
      <c r="I680" s="24"/>
      <c r="J680" s="24"/>
      <c r="K680" s="2"/>
      <c r="L680" s="2"/>
      <c r="M680" s="2"/>
      <c r="N680" s="2"/>
      <c r="O680" s="3"/>
      <c r="P680" s="8"/>
      <c r="Q680" s="1"/>
      <c r="R680" s="4"/>
      <c r="S680" s="4"/>
      <c r="T680" s="4"/>
      <c r="U680" s="4"/>
      <c r="V680" s="9"/>
      <c r="Z680" s="4"/>
      <c r="AI680" s="1"/>
    </row>
    <row r="681" spans="1:35" x14ac:dyDescent="0.25">
      <c r="A681" s="1"/>
      <c r="B681" s="5"/>
      <c r="C681" s="5"/>
      <c r="D681" s="5"/>
      <c r="E681" s="1"/>
      <c r="F681" s="1"/>
      <c r="G681" s="1"/>
      <c r="H681" s="1"/>
      <c r="I681" s="24"/>
      <c r="J681" s="24"/>
      <c r="K681" s="2"/>
      <c r="L681" s="2"/>
      <c r="M681" s="2"/>
      <c r="N681" s="2"/>
      <c r="O681" s="3"/>
      <c r="P681" s="8"/>
      <c r="Q681" s="1"/>
      <c r="R681" s="4"/>
      <c r="S681" s="4"/>
      <c r="T681" s="4"/>
      <c r="U681" s="4"/>
      <c r="V681" s="9"/>
      <c r="Z681" s="4"/>
      <c r="AI681" s="1"/>
    </row>
    <row r="682" spans="1:35" x14ac:dyDescent="0.25">
      <c r="A682" s="1"/>
      <c r="B682" s="5"/>
      <c r="C682" s="5"/>
      <c r="D682" s="5"/>
      <c r="E682" s="1"/>
      <c r="F682" s="1"/>
      <c r="G682" s="1"/>
      <c r="H682" s="1"/>
      <c r="I682" s="24"/>
      <c r="J682" s="24"/>
      <c r="K682" s="2"/>
      <c r="L682" s="2"/>
      <c r="M682" s="2"/>
      <c r="N682" s="2"/>
      <c r="O682" s="3"/>
      <c r="P682" s="8"/>
      <c r="Q682" s="1"/>
      <c r="R682" s="4"/>
      <c r="S682" s="4"/>
      <c r="T682" s="4"/>
      <c r="U682" s="4"/>
      <c r="V682" s="9"/>
      <c r="Z682" s="4"/>
      <c r="AI682" s="1"/>
    </row>
    <row r="683" spans="1:35" x14ac:dyDescent="0.25">
      <c r="A683" s="1"/>
      <c r="B683" s="5"/>
      <c r="C683" s="5"/>
      <c r="D683" s="5"/>
      <c r="E683" s="1"/>
      <c r="F683" s="1"/>
      <c r="G683" s="1"/>
      <c r="H683" s="1"/>
      <c r="I683" s="24"/>
      <c r="J683" s="24"/>
      <c r="K683" s="2"/>
      <c r="L683" s="2"/>
      <c r="M683" s="2"/>
      <c r="N683" s="2"/>
      <c r="O683" s="3"/>
      <c r="P683" s="8"/>
      <c r="Q683" s="1"/>
      <c r="R683" s="4"/>
      <c r="S683" s="4"/>
      <c r="T683" s="4"/>
      <c r="U683" s="4"/>
      <c r="V683" s="9"/>
      <c r="Z683" s="4"/>
      <c r="AI683" s="1"/>
    </row>
    <row r="684" spans="1:35" x14ac:dyDescent="0.25">
      <c r="A684" s="1"/>
      <c r="B684" s="5"/>
      <c r="C684" s="5"/>
      <c r="D684" s="5"/>
      <c r="E684" s="1"/>
      <c r="F684" s="1"/>
      <c r="G684" s="1"/>
      <c r="H684" s="1"/>
      <c r="I684" s="24"/>
      <c r="J684" s="24"/>
      <c r="K684" s="2"/>
      <c r="L684" s="2"/>
      <c r="M684" s="2"/>
      <c r="N684" s="2"/>
      <c r="O684" s="3"/>
      <c r="P684" s="8"/>
      <c r="Q684" s="1"/>
      <c r="R684" s="4"/>
      <c r="S684" s="4"/>
      <c r="T684" s="4"/>
      <c r="U684" s="4"/>
      <c r="V684" s="9"/>
      <c r="Z684" s="4"/>
      <c r="AI684" s="1"/>
    </row>
    <row r="685" spans="1:35" x14ac:dyDescent="0.25">
      <c r="A685" s="1"/>
      <c r="B685" s="5"/>
      <c r="C685" s="5"/>
      <c r="D685" s="5"/>
      <c r="E685" s="1"/>
      <c r="F685" s="1"/>
      <c r="G685" s="1"/>
      <c r="H685" s="1"/>
      <c r="I685" s="24"/>
      <c r="J685" s="24"/>
      <c r="K685" s="2"/>
      <c r="L685" s="2"/>
      <c r="M685" s="2"/>
      <c r="N685" s="2"/>
      <c r="O685" s="3"/>
      <c r="P685" s="8"/>
      <c r="Q685" s="1"/>
      <c r="R685" s="4"/>
      <c r="S685" s="4"/>
      <c r="T685" s="4"/>
      <c r="U685" s="4"/>
      <c r="V685" s="9"/>
      <c r="Z685" s="4"/>
      <c r="AI685" s="1"/>
    </row>
    <row r="686" spans="1:35" x14ac:dyDescent="0.25">
      <c r="A686" s="1"/>
      <c r="B686" s="5"/>
      <c r="C686" s="5"/>
      <c r="D686" s="5"/>
      <c r="E686" s="1"/>
      <c r="F686" s="1"/>
      <c r="G686" s="1"/>
      <c r="H686" s="1"/>
      <c r="I686" s="24"/>
      <c r="J686" s="24"/>
      <c r="K686" s="2"/>
      <c r="L686" s="2"/>
      <c r="M686" s="2"/>
      <c r="N686" s="2"/>
      <c r="O686" s="3"/>
      <c r="P686" s="8"/>
      <c r="Q686" s="1"/>
      <c r="R686" s="4"/>
      <c r="S686" s="4"/>
      <c r="T686" s="4"/>
      <c r="U686" s="4"/>
      <c r="V686" s="9"/>
      <c r="Z686" s="4"/>
      <c r="AI686" s="1"/>
    </row>
    <row r="687" spans="1:35" x14ac:dyDescent="0.25">
      <c r="A687" s="1"/>
      <c r="B687" s="5"/>
      <c r="C687" s="5"/>
      <c r="D687" s="5"/>
      <c r="E687" s="1"/>
      <c r="F687" s="1"/>
      <c r="G687" s="1"/>
      <c r="H687" s="1"/>
      <c r="I687" s="24"/>
      <c r="J687" s="24"/>
      <c r="K687" s="2"/>
      <c r="L687" s="2"/>
      <c r="M687" s="2"/>
      <c r="N687" s="2"/>
      <c r="O687" s="3"/>
      <c r="P687" s="8"/>
      <c r="Q687" s="1"/>
      <c r="R687" s="4"/>
      <c r="S687" s="4"/>
      <c r="T687" s="4"/>
      <c r="U687" s="4"/>
      <c r="V687" s="9"/>
      <c r="Z687" s="4"/>
      <c r="AI687" s="1"/>
    </row>
    <row r="688" spans="1:35" x14ac:dyDescent="0.25">
      <c r="A688" s="1"/>
      <c r="B688" s="5"/>
      <c r="C688" s="5"/>
      <c r="D688" s="5"/>
      <c r="E688" s="1"/>
      <c r="F688" s="1"/>
      <c r="G688" s="1"/>
      <c r="H688" s="1"/>
      <c r="I688" s="24"/>
      <c r="J688" s="24"/>
      <c r="K688" s="2"/>
      <c r="L688" s="2"/>
      <c r="M688" s="2"/>
      <c r="N688" s="2"/>
      <c r="O688" s="3"/>
      <c r="P688" s="8"/>
      <c r="Q688" s="1"/>
      <c r="R688" s="4"/>
      <c r="S688" s="4"/>
      <c r="T688" s="4"/>
      <c r="U688" s="4"/>
      <c r="V688" s="9"/>
      <c r="Z688" s="4"/>
      <c r="AI688" s="1"/>
    </row>
    <row r="689" spans="1:35" x14ac:dyDescent="0.25">
      <c r="A689" s="1"/>
      <c r="B689" s="5"/>
      <c r="C689" s="5"/>
      <c r="D689" s="5"/>
      <c r="E689" s="1"/>
      <c r="F689" s="1"/>
      <c r="G689" s="1"/>
      <c r="H689" s="1"/>
      <c r="I689" s="24"/>
      <c r="J689" s="24"/>
      <c r="K689" s="2"/>
      <c r="L689" s="2"/>
      <c r="M689" s="2"/>
      <c r="N689" s="2"/>
      <c r="O689" s="3"/>
      <c r="P689" s="8"/>
      <c r="Q689" s="1"/>
      <c r="R689" s="4"/>
      <c r="S689" s="4"/>
      <c r="T689" s="4"/>
      <c r="U689" s="4"/>
      <c r="V689" s="9"/>
      <c r="Z689" s="4"/>
      <c r="AI689" s="1"/>
    </row>
    <row r="690" spans="1:35" x14ac:dyDescent="0.25">
      <c r="A690" s="1"/>
      <c r="B690" s="5"/>
      <c r="C690" s="5"/>
      <c r="D690" s="5"/>
      <c r="E690" s="1"/>
      <c r="F690" s="1"/>
      <c r="G690" s="1"/>
      <c r="H690" s="1"/>
      <c r="I690" s="24"/>
      <c r="J690" s="24"/>
      <c r="K690" s="2"/>
      <c r="L690" s="2"/>
      <c r="M690" s="2"/>
      <c r="N690" s="2"/>
      <c r="O690" s="3"/>
      <c r="P690" s="8"/>
      <c r="Q690" s="1"/>
      <c r="R690" s="4"/>
      <c r="S690" s="4"/>
      <c r="T690" s="4"/>
      <c r="U690" s="4"/>
      <c r="V690" s="9"/>
      <c r="Z690" s="4"/>
      <c r="AI690" s="1"/>
    </row>
    <row r="691" spans="1:35" x14ac:dyDescent="0.25">
      <c r="A691" s="1"/>
      <c r="B691" s="5"/>
      <c r="C691" s="5"/>
      <c r="D691" s="5"/>
      <c r="E691" s="1"/>
      <c r="F691" s="1"/>
      <c r="G691" s="1"/>
      <c r="H691" s="1"/>
      <c r="I691" s="24"/>
      <c r="J691" s="24"/>
      <c r="K691" s="2"/>
      <c r="L691" s="2"/>
      <c r="M691" s="2"/>
      <c r="N691" s="2"/>
      <c r="O691" s="3"/>
      <c r="P691" s="8"/>
      <c r="Q691" s="1"/>
      <c r="R691" s="4"/>
      <c r="S691" s="4"/>
      <c r="T691" s="4"/>
      <c r="U691" s="4"/>
      <c r="V691" s="9"/>
      <c r="Z691" s="4"/>
      <c r="AI691" s="1"/>
    </row>
    <row r="692" spans="1:35" x14ac:dyDescent="0.25">
      <c r="A692" s="1"/>
      <c r="B692" s="5"/>
      <c r="C692" s="5"/>
      <c r="D692" s="5"/>
      <c r="E692" s="1"/>
      <c r="F692" s="1"/>
      <c r="G692" s="1"/>
      <c r="H692" s="1"/>
      <c r="I692" s="24"/>
      <c r="J692" s="24"/>
      <c r="K692" s="2"/>
      <c r="L692" s="2"/>
      <c r="M692" s="2"/>
      <c r="N692" s="2"/>
      <c r="O692" s="3"/>
      <c r="P692" s="8"/>
      <c r="Q692" s="1"/>
      <c r="R692" s="4"/>
      <c r="S692" s="4"/>
      <c r="T692" s="4"/>
      <c r="U692" s="4"/>
      <c r="V692" s="9"/>
      <c r="Z692" s="4"/>
      <c r="AI692" s="1"/>
    </row>
    <row r="693" spans="1:35" x14ac:dyDescent="0.25">
      <c r="A693" s="1"/>
      <c r="B693" s="5"/>
      <c r="C693" s="5"/>
      <c r="D693" s="5"/>
      <c r="E693" s="1"/>
      <c r="F693" s="1"/>
      <c r="G693" s="1"/>
      <c r="H693" s="1"/>
      <c r="I693" s="24"/>
      <c r="J693" s="24"/>
      <c r="K693" s="2"/>
      <c r="L693" s="2"/>
      <c r="M693" s="2"/>
      <c r="N693" s="2"/>
      <c r="O693" s="3"/>
      <c r="P693" s="8"/>
      <c r="Q693" s="1"/>
      <c r="R693" s="4"/>
      <c r="S693" s="4"/>
      <c r="T693" s="4"/>
      <c r="U693" s="4"/>
      <c r="V693" s="9"/>
      <c r="Z693" s="4"/>
      <c r="AI693" s="1"/>
    </row>
    <row r="694" spans="1:35" x14ac:dyDescent="0.25">
      <c r="A694" s="1"/>
      <c r="B694" s="5"/>
      <c r="C694" s="5"/>
      <c r="D694" s="5"/>
      <c r="E694" s="1"/>
      <c r="F694" s="1"/>
      <c r="G694" s="1"/>
      <c r="H694" s="1"/>
      <c r="I694" s="24"/>
      <c r="J694" s="24"/>
      <c r="K694" s="2"/>
      <c r="L694" s="2"/>
      <c r="M694" s="2"/>
      <c r="N694" s="2"/>
      <c r="O694" s="3"/>
      <c r="P694" s="8"/>
      <c r="Q694" s="1"/>
      <c r="R694" s="4"/>
      <c r="S694" s="4"/>
      <c r="T694" s="4"/>
      <c r="U694" s="4"/>
      <c r="V694" s="9"/>
      <c r="Z694" s="4"/>
      <c r="AI694" s="1"/>
    </row>
    <row r="695" spans="1:35" x14ac:dyDescent="0.25">
      <c r="A695" s="1"/>
      <c r="B695" s="5"/>
      <c r="C695" s="5"/>
      <c r="D695" s="5"/>
      <c r="E695" s="1"/>
      <c r="F695" s="1"/>
      <c r="G695" s="1"/>
      <c r="H695" s="1"/>
      <c r="I695" s="24"/>
      <c r="J695" s="24"/>
      <c r="K695" s="2"/>
      <c r="L695" s="2"/>
      <c r="M695" s="2"/>
      <c r="N695" s="2"/>
      <c r="O695" s="3"/>
      <c r="P695" s="8"/>
      <c r="Q695" s="1"/>
      <c r="R695" s="4"/>
      <c r="S695" s="4"/>
      <c r="T695" s="4"/>
      <c r="U695" s="4"/>
      <c r="V695" s="9"/>
      <c r="Z695" s="4"/>
      <c r="AI695" s="1"/>
    </row>
    <row r="696" spans="1:35" x14ac:dyDescent="0.25">
      <c r="A696" s="1"/>
      <c r="B696" s="5"/>
      <c r="C696" s="5"/>
      <c r="D696" s="5"/>
      <c r="E696" s="1"/>
      <c r="F696" s="1"/>
      <c r="G696" s="1"/>
      <c r="H696" s="1"/>
      <c r="I696" s="24"/>
      <c r="J696" s="24"/>
      <c r="K696" s="2"/>
      <c r="L696" s="2"/>
      <c r="M696" s="2"/>
      <c r="N696" s="2"/>
      <c r="O696" s="3"/>
      <c r="P696" s="8"/>
      <c r="Q696" s="1"/>
      <c r="R696" s="4"/>
      <c r="S696" s="4"/>
      <c r="T696" s="4"/>
      <c r="U696" s="4"/>
      <c r="V696" s="9"/>
      <c r="Z696" s="4"/>
      <c r="AI696" s="1"/>
    </row>
    <row r="697" spans="1:35" x14ac:dyDescent="0.25">
      <c r="A697" s="1"/>
      <c r="B697" s="5"/>
      <c r="C697" s="5"/>
      <c r="D697" s="5"/>
      <c r="E697" s="1"/>
      <c r="F697" s="1"/>
      <c r="G697" s="1"/>
      <c r="H697" s="1"/>
      <c r="I697" s="24"/>
      <c r="J697" s="24"/>
      <c r="K697" s="2"/>
      <c r="L697" s="2"/>
      <c r="M697" s="2"/>
      <c r="N697" s="2"/>
      <c r="O697" s="3"/>
      <c r="P697" s="8"/>
      <c r="Q697" s="1"/>
      <c r="R697" s="4"/>
      <c r="S697" s="4"/>
      <c r="T697" s="4"/>
      <c r="U697" s="4"/>
      <c r="V697" s="9"/>
      <c r="Z697" s="4"/>
      <c r="AI697" s="1"/>
    </row>
    <row r="698" spans="1:35" x14ac:dyDescent="0.25">
      <c r="A698" s="1"/>
      <c r="B698" s="5"/>
      <c r="C698" s="5"/>
      <c r="D698" s="5"/>
      <c r="E698" s="1"/>
      <c r="F698" s="1"/>
      <c r="G698" s="1"/>
      <c r="H698" s="1"/>
      <c r="I698" s="24"/>
      <c r="J698" s="24"/>
      <c r="K698" s="2"/>
      <c r="L698" s="2"/>
      <c r="M698" s="2"/>
      <c r="N698" s="2"/>
      <c r="O698" s="3"/>
      <c r="P698" s="8"/>
      <c r="Q698" s="1"/>
      <c r="R698" s="4"/>
      <c r="S698" s="4"/>
      <c r="T698" s="4"/>
      <c r="U698" s="4"/>
      <c r="V698" s="9"/>
      <c r="Z698" s="4"/>
      <c r="AI698" s="1"/>
    </row>
    <row r="699" spans="1:35" x14ac:dyDescent="0.25">
      <c r="A699" s="1"/>
      <c r="B699" s="5"/>
      <c r="C699" s="5"/>
      <c r="D699" s="5"/>
      <c r="E699" s="1"/>
      <c r="F699" s="1"/>
      <c r="G699" s="1"/>
      <c r="H699" s="1"/>
      <c r="I699" s="24"/>
      <c r="J699" s="24"/>
      <c r="K699" s="2"/>
      <c r="L699" s="2"/>
      <c r="M699" s="2"/>
      <c r="N699" s="2"/>
      <c r="O699" s="3"/>
      <c r="P699" s="8"/>
      <c r="Q699" s="1"/>
      <c r="R699" s="4"/>
      <c r="S699" s="4"/>
      <c r="T699" s="4"/>
      <c r="U699" s="4"/>
      <c r="V699" s="9"/>
      <c r="Z699" s="4"/>
      <c r="AI699" s="1"/>
    </row>
    <row r="700" spans="1:35" x14ac:dyDescent="0.25">
      <c r="A700" s="1"/>
      <c r="B700" s="5"/>
      <c r="C700" s="5"/>
      <c r="D700" s="5"/>
      <c r="E700" s="1"/>
      <c r="F700" s="1"/>
      <c r="G700" s="1"/>
      <c r="H700" s="1"/>
      <c r="I700" s="24"/>
      <c r="J700" s="24"/>
      <c r="K700" s="2"/>
      <c r="L700" s="2"/>
      <c r="M700" s="2"/>
      <c r="N700" s="2"/>
      <c r="O700" s="3"/>
      <c r="P700" s="8"/>
      <c r="Q700" s="1"/>
      <c r="R700" s="4"/>
      <c r="S700" s="4"/>
      <c r="T700" s="4"/>
      <c r="U700" s="4"/>
      <c r="V700" s="9"/>
      <c r="Z700" s="4"/>
      <c r="AI700" s="1"/>
    </row>
    <row r="701" spans="1:35" x14ac:dyDescent="0.25">
      <c r="A701" s="1"/>
      <c r="B701" s="5"/>
      <c r="C701" s="5"/>
      <c r="D701" s="5"/>
      <c r="E701" s="1"/>
      <c r="F701" s="1"/>
      <c r="G701" s="1"/>
      <c r="H701" s="1"/>
      <c r="I701" s="24"/>
      <c r="J701" s="24"/>
      <c r="K701" s="2"/>
      <c r="L701" s="2"/>
      <c r="M701" s="2"/>
      <c r="N701" s="2"/>
      <c r="O701" s="3"/>
      <c r="P701" s="8"/>
      <c r="Q701" s="1"/>
      <c r="R701" s="4"/>
      <c r="S701" s="4"/>
      <c r="T701" s="4"/>
      <c r="U701" s="4"/>
      <c r="V701" s="9"/>
      <c r="Z701" s="4"/>
      <c r="AI701" s="1"/>
    </row>
    <row r="702" spans="1:35" x14ac:dyDescent="0.25">
      <c r="A702" s="1"/>
      <c r="B702" s="5"/>
      <c r="C702" s="5"/>
      <c r="D702" s="5"/>
      <c r="E702" s="1"/>
      <c r="F702" s="1"/>
      <c r="G702" s="1"/>
      <c r="H702" s="1"/>
      <c r="I702" s="24"/>
      <c r="J702" s="24"/>
      <c r="K702" s="2"/>
      <c r="L702" s="2"/>
      <c r="M702" s="2"/>
      <c r="N702" s="2"/>
      <c r="O702" s="3"/>
      <c r="P702" s="8"/>
      <c r="Q702" s="1"/>
      <c r="R702" s="4"/>
      <c r="S702" s="4"/>
      <c r="T702" s="4"/>
      <c r="U702" s="4"/>
      <c r="V702" s="9"/>
      <c r="Z702" s="4"/>
      <c r="AI702" s="1"/>
    </row>
    <row r="703" spans="1:35" x14ac:dyDescent="0.25">
      <c r="A703" s="1"/>
      <c r="B703" s="5"/>
      <c r="C703" s="5"/>
      <c r="D703" s="5"/>
      <c r="E703" s="1"/>
      <c r="F703" s="1"/>
      <c r="G703" s="1"/>
      <c r="H703" s="1"/>
      <c r="I703" s="24"/>
      <c r="J703" s="24"/>
      <c r="K703" s="2"/>
      <c r="L703" s="2"/>
      <c r="M703" s="2"/>
      <c r="N703" s="2"/>
      <c r="O703" s="3"/>
      <c r="P703" s="8"/>
      <c r="Q703" s="1"/>
      <c r="R703" s="4"/>
      <c r="S703" s="4"/>
      <c r="T703" s="4"/>
      <c r="U703" s="4"/>
      <c r="V703" s="9"/>
      <c r="Z703" s="4"/>
      <c r="AI703" s="1"/>
    </row>
    <row r="704" spans="1:35" x14ac:dyDescent="0.25">
      <c r="A704" s="1"/>
      <c r="B704" s="5"/>
      <c r="C704" s="5"/>
      <c r="D704" s="5"/>
      <c r="E704" s="1"/>
      <c r="F704" s="1"/>
      <c r="G704" s="1"/>
      <c r="H704" s="1"/>
      <c r="I704" s="24"/>
      <c r="J704" s="24"/>
      <c r="K704" s="2"/>
      <c r="L704" s="2"/>
      <c r="M704" s="2"/>
      <c r="N704" s="2"/>
      <c r="O704" s="3"/>
      <c r="P704" s="8"/>
      <c r="Q704" s="1"/>
      <c r="R704" s="4"/>
      <c r="S704" s="4"/>
      <c r="T704" s="4"/>
      <c r="U704" s="4"/>
      <c r="V704" s="9"/>
      <c r="Z704" s="4"/>
      <c r="AI704" s="1"/>
    </row>
    <row r="705" spans="1:35" x14ac:dyDescent="0.25">
      <c r="A705" s="1"/>
      <c r="B705" s="5"/>
      <c r="C705" s="5"/>
      <c r="D705" s="5"/>
      <c r="E705" s="1"/>
      <c r="F705" s="1"/>
      <c r="G705" s="1"/>
      <c r="H705" s="1"/>
      <c r="I705" s="24"/>
      <c r="J705" s="24"/>
      <c r="K705" s="2"/>
      <c r="L705" s="2"/>
      <c r="M705" s="2"/>
      <c r="N705" s="2"/>
      <c r="O705" s="3"/>
      <c r="P705" s="8"/>
      <c r="Q705" s="1"/>
      <c r="R705" s="4"/>
      <c r="S705" s="4"/>
      <c r="T705" s="4"/>
      <c r="U705" s="4"/>
      <c r="V705" s="9"/>
      <c r="Z705" s="4"/>
      <c r="AI705" s="1"/>
    </row>
    <row r="706" spans="1:35" x14ac:dyDescent="0.25">
      <c r="A706" s="1"/>
      <c r="B706" s="5"/>
      <c r="C706" s="5"/>
      <c r="D706" s="5"/>
      <c r="E706" s="1"/>
      <c r="F706" s="1"/>
      <c r="G706" s="1"/>
      <c r="H706" s="1"/>
      <c r="I706" s="24"/>
      <c r="J706" s="24"/>
      <c r="K706" s="2"/>
      <c r="L706" s="2"/>
      <c r="M706" s="2"/>
      <c r="N706" s="2"/>
      <c r="O706" s="3"/>
      <c r="P706" s="8"/>
      <c r="Q706" s="1"/>
      <c r="R706" s="4"/>
      <c r="S706" s="4"/>
      <c r="T706" s="4"/>
      <c r="U706" s="4"/>
      <c r="V706" s="9"/>
      <c r="Z706" s="4"/>
      <c r="AI706" s="1"/>
    </row>
    <row r="707" spans="1:35" x14ac:dyDescent="0.25">
      <c r="A707" s="1"/>
      <c r="B707" s="5"/>
      <c r="C707" s="5"/>
      <c r="D707" s="5"/>
      <c r="E707" s="1"/>
      <c r="F707" s="1"/>
      <c r="G707" s="1"/>
      <c r="H707" s="1"/>
      <c r="I707" s="24"/>
      <c r="J707" s="24"/>
      <c r="K707" s="2"/>
      <c r="L707" s="2"/>
      <c r="M707" s="2"/>
      <c r="N707" s="2"/>
      <c r="O707" s="3"/>
      <c r="P707" s="8"/>
      <c r="Q707" s="1"/>
      <c r="R707" s="4"/>
      <c r="S707" s="4"/>
      <c r="T707" s="4"/>
      <c r="U707" s="4"/>
      <c r="V707" s="9"/>
      <c r="Z707" s="4"/>
      <c r="AI707" s="1"/>
    </row>
    <row r="708" spans="1:35" x14ac:dyDescent="0.25">
      <c r="A708" s="1"/>
      <c r="B708" s="5"/>
      <c r="C708" s="5"/>
      <c r="D708" s="5"/>
      <c r="E708" s="1"/>
      <c r="F708" s="1"/>
      <c r="G708" s="1"/>
      <c r="H708" s="1"/>
      <c r="I708" s="24"/>
      <c r="J708" s="24"/>
      <c r="K708" s="2"/>
      <c r="L708" s="2"/>
      <c r="M708" s="2"/>
      <c r="N708" s="2"/>
      <c r="O708" s="3"/>
      <c r="P708" s="8"/>
      <c r="Q708" s="1"/>
      <c r="R708" s="4"/>
      <c r="S708" s="4"/>
      <c r="T708" s="4"/>
      <c r="U708" s="4"/>
      <c r="V708" s="9"/>
      <c r="Z708" s="4"/>
      <c r="AI708" s="1"/>
    </row>
    <row r="709" spans="1:35" x14ac:dyDescent="0.25">
      <c r="A709" s="1"/>
      <c r="B709" s="5"/>
      <c r="C709" s="5"/>
      <c r="D709" s="5"/>
      <c r="E709" s="1"/>
      <c r="F709" s="1"/>
      <c r="G709" s="1"/>
      <c r="H709" s="1"/>
      <c r="I709" s="24"/>
      <c r="J709" s="24"/>
      <c r="K709" s="2"/>
      <c r="L709" s="2"/>
      <c r="M709" s="2"/>
      <c r="N709" s="2"/>
      <c r="O709" s="3"/>
      <c r="P709" s="8"/>
      <c r="Q709" s="1"/>
      <c r="R709" s="4"/>
      <c r="S709" s="4"/>
      <c r="T709" s="4"/>
      <c r="U709" s="4"/>
      <c r="V709" s="9"/>
      <c r="Z709" s="4"/>
      <c r="AI709" s="1"/>
    </row>
    <row r="710" spans="1:35" x14ac:dyDescent="0.25">
      <c r="A710" s="1"/>
      <c r="B710" s="5"/>
      <c r="C710" s="5"/>
      <c r="D710" s="5"/>
      <c r="E710" s="1"/>
      <c r="F710" s="1"/>
      <c r="G710" s="1"/>
      <c r="H710" s="1"/>
      <c r="I710" s="24"/>
      <c r="J710" s="24"/>
      <c r="K710" s="2"/>
      <c r="L710" s="2"/>
      <c r="M710" s="2"/>
      <c r="N710" s="2"/>
      <c r="O710" s="3"/>
      <c r="P710" s="8"/>
      <c r="Q710" s="1"/>
      <c r="R710" s="4"/>
      <c r="S710" s="4"/>
      <c r="T710" s="4"/>
      <c r="U710" s="4"/>
      <c r="V710" s="9"/>
      <c r="Z710" s="4"/>
      <c r="AI710" s="1"/>
    </row>
    <row r="711" spans="1:35" x14ac:dyDescent="0.25">
      <c r="A711" s="1"/>
      <c r="B711" s="5"/>
      <c r="C711" s="5"/>
      <c r="D711" s="5"/>
      <c r="E711" s="1"/>
      <c r="F711" s="1"/>
      <c r="G711" s="1"/>
      <c r="H711" s="1"/>
      <c r="I711" s="24"/>
      <c r="J711" s="24"/>
      <c r="K711" s="2"/>
      <c r="L711" s="2"/>
      <c r="M711" s="2"/>
      <c r="N711" s="2"/>
      <c r="O711" s="3"/>
      <c r="P711" s="8"/>
      <c r="Q711" s="1"/>
      <c r="R711" s="4"/>
      <c r="S711" s="4"/>
      <c r="T711" s="4"/>
      <c r="U711" s="4"/>
      <c r="V711" s="9"/>
      <c r="Z711" s="4"/>
      <c r="AI711" s="1"/>
    </row>
    <row r="712" spans="1:35" x14ac:dyDescent="0.25">
      <c r="A712" s="1"/>
      <c r="B712" s="5"/>
      <c r="C712" s="5"/>
      <c r="D712" s="5"/>
      <c r="E712" s="1"/>
      <c r="F712" s="1"/>
      <c r="G712" s="1"/>
      <c r="H712" s="1"/>
      <c r="I712" s="24"/>
      <c r="J712" s="24"/>
      <c r="K712" s="2"/>
      <c r="L712" s="2"/>
      <c r="M712" s="2"/>
      <c r="N712" s="2"/>
      <c r="O712" s="3"/>
      <c r="P712" s="8"/>
      <c r="Q712" s="1"/>
      <c r="R712" s="4"/>
      <c r="S712" s="4"/>
      <c r="T712" s="4"/>
      <c r="U712" s="4"/>
      <c r="V712" s="9"/>
      <c r="Z712" s="4"/>
      <c r="AI712" s="1"/>
    </row>
    <row r="713" spans="1:35" x14ac:dyDescent="0.25">
      <c r="A713" s="1"/>
      <c r="B713" s="5"/>
      <c r="C713" s="5"/>
      <c r="D713" s="5"/>
      <c r="E713" s="1"/>
      <c r="F713" s="1"/>
      <c r="G713" s="1"/>
      <c r="H713" s="1"/>
      <c r="I713" s="24"/>
      <c r="J713" s="24"/>
      <c r="K713" s="2"/>
      <c r="L713" s="2"/>
      <c r="M713" s="2"/>
      <c r="N713" s="2"/>
      <c r="O713" s="3"/>
      <c r="P713" s="8"/>
      <c r="Q713" s="1"/>
      <c r="R713" s="4"/>
      <c r="S713" s="4"/>
      <c r="T713" s="4"/>
      <c r="U713" s="4"/>
      <c r="V713" s="9"/>
      <c r="Z713" s="4"/>
      <c r="AI713" s="1"/>
    </row>
    <row r="714" spans="1:35" x14ac:dyDescent="0.25">
      <c r="A714" s="1"/>
      <c r="B714" s="5"/>
      <c r="C714" s="5"/>
      <c r="D714" s="5"/>
      <c r="E714" s="1"/>
      <c r="F714" s="1"/>
      <c r="G714" s="1"/>
      <c r="H714" s="1"/>
      <c r="I714" s="24"/>
      <c r="J714" s="24"/>
      <c r="K714" s="2"/>
      <c r="L714" s="2"/>
      <c r="M714" s="2"/>
      <c r="N714" s="2"/>
      <c r="O714" s="3"/>
      <c r="P714" s="8"/>
      <c r="Q714" s="1"/>
      <c r="R714" s="4"/>
      <c r="S714" s="4"/>
      <c r="T714" s="4"/>
      <c r="U714" s="4"/>
      <c r="V714" s="9"/>
      <c r="Z714" s="4"/>
      <c r="AI714" s="1"/>
    </row>
    <row r="715" spans="1:35" x14ac:dyDescent="0.25">
      <c r="A715" s="1"/>
      <c r="B715" s="5"/>
      <c r="C715" s="5"/>
      <c r="D715" s="5"/>
      <c r="E715" s="1"/>
      <c r="F715" s="1"/>
      <c r="G715" s="1"/>
      <c r="H715" s="1"/>
      <c r="I715" s="24"/>
      <c r="J715" s="24"/>
      <c r="K715" s="2"/>
      <c r="L715" s="2"/>
      <c r="M715" s="2"/>
      <c r="N715" s="2"/>
      <c r="O715" s="3"/>
      <c r="P715" s="8"/>
      <c r="Q715" s="1"/>
      <c r="R715" s="4"/>
      <c r="S715" s="4"/>
      <c r="T715" s="4"/>
      <c r="U715" s="4"/>
      <c r="V715" s="9"/>
      <c r="Z715" s="4"/>
      <c r="AI715" s="1"/>
    </row>
    <row r="716" spans="1:35" x14ac:dyDescent="0.25">
      <c r="A716" s="1"/>
      <c r="B716" s="5"/>
      <c r="C716" s="5"/>
      <c r="D716" s="5"/>
      <c r="E716" s="1"/>
      <c r="F716" s="1"/>
      <c r="G716" s="1"/>
      <c r="H716" s="1"/>
      <c r="I716" s="24"/>
      <c r="J716" s="24"/>
      <c r="K716" s="2"/>
      <c r="L716" s="2"/>
      <c r="M716" s="2"/>
      <c r="N716" s="2"/>
      <c r="O716" s="3"/>
      <c r="P716" s="8"/>
      <c r="Q716" s="1"/>
      <c r="R716" s="4"/>
      <c r="S716" s="4"/>
      <c r="T716" s="4"/>
      <c r="U716" s="4"/>
      <c r="V716" s="9"/>
      <c r="Z716" s="4"/>
      <c r="AI716" s="1"/>
    </row>
    <row r="717" spans="1:35" x14ac:dyDescent="0.25">
      <c r="A717" s="1"/>
      <c r="B717" s="5"/>
      <c r="C717" s="5"/>
      <c r="D717" s="5"/>
      <c r="E717" s="1"/>
      <c r="F717" s="1"/>
      <c r="G717" s="1"/>
      <c r="H717" s="1"/>
      <c r="I717" s="24"/>
      <c r="J717" s="24"/>
      <c r="K717" s="2"/>
      <c r="L717" s="2"/>
      <c r="M717" s="2"/>
      <c r="N717" s="2"/>
      <c r="O717" s="3"/>
      <c r="P717" s="8"/>
      <c r="Q717" s="1"/>
      <c r="R717" s="4"/>
      <c r="S717" s="4"/>
      <c r="T717" s="4"/>
      <c r="U717" s="4"/>
      <c r="V717" s="9"/>
      <c r="Z717" s="4"/>
      <c r="AI717" s="1"/>
    </row>
    <row r="718" spans="1:35" x14ac:dyDescent="0.25">
      <c r="A718" s="1"/>
      <c r="B718" s="5"/>
      <c r="C718" s="5"/>
      <c r="D718" s="5"/>
      <c r="E718" s="1"/>
      <c r="F718" s="1"/>
      <c r="G718" s="1"/>
      <c r="H718" s="1"/>
      <c r="I718" s="24"/>
      <c r="J718" s="24"/>
      <c r="K718" s="2"/>
      <c r="L718" s="2"/>
      <c r="M718" s="2"/>
      <c r="N718" s="2"/>
      <c r="O718" s="3"/>
      <c r="P718" s="8"/>
      <c r="Q718" s="1"/>
      <c r="R718" s="4"/>
      <c r="S718" s="4"/>
      <c r="T718" s="4"/>
      <c r="U718" s="4"/>
      <c r="V718" s="9"/>
      <c r="Z718" s="4"/>
      <c r="AI718" s="1"/>
    </row>
    <row r="719" spans="1:35" x14ac:dyDescent="0.25">
      <c r="A719" s="1"/>
      <c r="B719" s="5"/>
      <c r="C719" s="5"/>
      <c r="D719" s="5"/>
      <c r="E719" s="1"/>
      <c r="F719" s="1"/>
      <c r="G719" s="1"/>
      <c r="H719" s="1"/>
      <c r="I719" s="24"/>
      <c r="J719" s="24"/>
      <c r="K719" s="2"/>
      <c r="L719" s="2"/>
      <c r="M719" s="2"/>
      <c r="N719" s="2"/>
      <c r="O719" s="3"/>
      <c r="P719" s="8"/>
      <c r="Q719" s="1"/>
      <c r="R719" s="4"/>
      <c r="S719" s="4"/>
      <c r="T719" s="4"/>
      <c r="U719" s="4"/>
      <c r="V719" s="9"/>
      <c r="Z719" s="4"/>
      <c r="AI719" s="1"/>
    </row>
    <row r="720" spans="1:35" x14ac:dyDescent="0.25">
      <c r="A720" s="1"/>
      <c r="B720" s="5"/>
      <c r="C720" s="5"/>
      <c r="D720" s="5"/>
      <c r="E720" s="1"/>
      <c r="F720" s="1"/>
      <c r="G720" s="1"/>
      <c r="H720" s="1"/>
      <c r="I720" s="24"/>
      <c r="J720" s="24"/>
      <c r="K720" s="2"/>
      <c r="L720" s="2"/>
      <c r="M720" s="2"/>
      <c r="N720" s="2"/>
      <c r="O720" s="3"/>
      <c r="P720" s="8"/>
      <c r="Q720" s="1"/>
      <c r="R720" s="4"/>
      <c r="S720" s="4"/>
      <c r="T720" s="4"/>
      <c r="U720" s="4"/>
      <c r="V720" s="9"/>
      <c r="Z720" s="4"/>
      <c r="AI720" s="1"/>
    </row>
    <row r="721" spans="1:35" x14ac:dyDescent="0.25">
      <c r="A721" s="1"/>
      <c r="B721" s="5"/>
      <c r="C721" s="5"/>
      <c r="D721" s="5"/>
      <c r="E721" s="1"/>
      <c r="F721" s="1"/>
      <c r="G721" s="1"/>
      <c r="H721" s="1"/>
      <c r="I721" s="24"/>
      <c r="J721" s="24"/>
      <c r="K721" s="2"/>
      <c r="L721" s="2"/>
      <c r="M721" s="2"/>
      <c r="N721" s="2"/>
      <c r="O721" s="3"/>
      <c r="P721" s="8"/>
      <c r="Q721" s="1"/>
      <c r="R721" s="4"/>
      <c r="S721" s="4"/>
      <c r="T721" s="4"/>
      <c r="U721" s="4"/>
      <c r="V721" s="9"/>
      <c r="Z721" s="4"/>
      <c r="AI721" s="1"/>
    </row>
    <row r="722" spans="1:35" x14ac:dyDescent="0.25">
      <c r="A722" s="1"/>
      <c r="B722" s="5"/>
      <c r="C722" s="5"/>
      <c r="D722" s="5"/>
      <c r="E722" s="1"/>
      <c r="F722" s="1"/>
      <c r="G722" s="1"/>
      <c r="H722" s="1"/>
      <c r="I722" s="24"/>
      <c r="J722" s="24"/>
      <c r="K722" s="2"/>
      <c r="L722" s="2"/>
      <c r="M722" s="2"/>
      <c r="N722" s="2"/>
      <c r="O722" s="3"/>
      <c r="P722" s="8"/>
      <c r="Q722" s="1"/>
      <c r="R722" s="4"/>
      <c r="S722" s="4"/>
      <c r="T722" s="4"/>
      <c r="U722" s="4"/>
      <c r="V722" s="9"/>
      <c r="Z722" s="4"/>
      <c r="AI722" s="1"/>
    </row>
    <row r="723" spans="1:35" x14ac:dyDescent="0.25">
      <c r="A723" s="1"/>
      <c r="B723" s="5"/>
      <c r="C723" s="5"/>
      <c r="D723" s="5"/>
      <c r="E723" s="1"/>
      <c r="F723" s="1"/>
      <c r="G723" s="1"/>
      <c r="H723" s="1"/>
      <c r="I723" s="24"/>
      <c r="J723" s="24"/>
      <c r="K723" s="2"/>
      <c r="L723" s="2"/>
      <c r="M723" s="2"/>
      <c r="N723" s="2"/>
      <c r="O723" s="3"/>
      <c r="P723" s="8"/>
      <c r="Q723" s="1"/>
      <c r="R723" s="4"/>
      <c r="S723" s="4"/>
      <c r="T723" s="4"/>
      <c r="U723" s="4"/>
      <c r="V723" s="9"/>
      <c r="Z723" s="4"/>
      <c r="AI723" s="1"/>
    </row>
    <row r="724" spans="1:35" x14ac:dyDescent="0.25">
      <c r="A724" s="1"/>
      <c r="B724" s="5"/>
      <c r="C724" s="5"/>
      <c r="D724" s="5"/>
      <c r="E724" s="1"/>
      <c r="F724" s="1"/>
      <c r="G724" s="1"/>
      <c r="H724" s="1"/>
      <c r="I724" s="24"/>
      <c r="J724" s="24"/>
      <c r="K724" s="2"/>
      <c r="L724" s="2"/>
      <c r="M724" s="2"/>
      <c r="N724" s="2"/>
      <c r="O724" s="3"/>
      <c r="P724" s="8"/>
      <c r="Q724" s="1"/>
      <c r="R724" s="4"/>
      <c r="S724" s="4"/>
      <c r="T724" s="4"/>
      <c r="U724" s="4"/>
      <c r="V724" s="9"/>
      <c r="Z724" s="4"/>
      <c r="AI724" s="1"/>
    </row>
    <row r="725" spans="1:35" x14ac:dyDescent="0.25">
      <c r="A725" s="1"/>
      <c r="B725" s="5"/>
      <c r="C725" s="5"/>
      <c r="D725" s="5"/>
      <c r="E725" s="1"/>
      <c r="F725" s="1"/>
      <c r="G725" s="1"/>
      <c r="H725" s="1"/>
      <c r="I725" s="24"/>
      <c r="J725" s="24"/>
      <c r="K725" s="2"/>
      <c r="L725" s="2"/>
      <c r="M725" s="2"/>
      <c r="N725" s="2"/>
      <c r="O725" s="3"/>
      <c r="P725" s="8"/>
      <c r="Q725" s="1"/>
      <c r="R725" s="4"/>
      <c r="S725" s="4"/>
      <c r="T725" s="4"/>
      <c r="U725" s="4"/>
      <c r="V725" s="9"/>
      <c r="Z725" s="4"/>
      <c r="AI725" s="1"/>
    </row>
    <row r="726" spans="1:35" x14ac:dyDescent="0.25">
      <c r="A726" s="1"/>
      <c r="B726" s="5"/>
      <c r="C726" s="5"/>
      <c r="D726" s="5"/>
      <c r="E726" s="1"/>
      <c r="F726" s="1"/>
      <c r="G726" s="1"/>
      <c r="H726" s="1"/>
      <c r="I726" s="24"/>
      <c r="J726" s="24"/>
      <c r="K726" s="2"/>
      <c r="L726" s="2"/>
      <c r="M726" s="2"/>
      <c r="N726" s="2"/>
      <c r="O726" s="3"/>
      <c r="P726" s="8"/>
      <c r="Q726" s="1"/>
      <c r="R726" s="4"/>
      <c r="S726" s="4"/>
      <c r="T726" s="4"/>
      <c r="U726" s="4"/>
      <c r="V726" s="9"/>
      <c r="Z726" s="4"/>
      <c r="AI726" s="1"/>
    </row>
    <row r="727" spans="1:35" x14ac:dyDescent="0.25">
      <c r="A727" s="1"/>
      <c r="B727" s="5"/>
      <c r="C727" s="5"/>
      <c r="D727" s="5"/>
      <c r="E727" s="1"/>
      <c r="F727" s="1"/>
      <c r="G727" s="1"/>
      <c r="H727" s="1"/>
      <c r="I727" s="24"/>
      <c r="J727" s="24"/>
      <c r="K727" s="2"/>
      <c r="L727" s="2"/>
      <c r="M727" s="2"/>
      <c r="N727" s="2"/>
      <c r="O727" s="3"/>
      <c r="P727" s="8"/>
      <c r="Q727" s="1"/>
      <c r="R727" s="4"/>
      <c r="S727" s="4"/>
      <c r="T727" s="4"/>
      <c r="U727" s="4"/>
      <c r="V727" s="9"/>
      <c r="Z727" s="4"/>
      <c r="AI727" s="1"/>
    </row>
    <row r="728" spans="1:35" x14ac:dyDescent="0.25">
      <c r="A728" s="1"/>
      <c r="B728" s="5"/>
      <c r="C728" s="5"/>
      <c r="D728" s="5"/>
      <c r="E728" s="1"/>
      <c r="F728" s="1"/>
      <c r="G728" s="1"/>
      <c r="H728" s="1"/>
      <c r="I728" s="24"/>
      <c r="J728" s="24"/>
      <c r="K728" s="2"/>
      <c r="L728" s="2"/>
      <c r="M728" s="2"/>
      <c r="N728" s="2"/>
      <c r="O728" s="3"/>
      <c r="P728" s="8"/>
      <c r="Q728" s="1"/>
      <c r="R728" s="4"/>
      <c r="S728" s="4"/>
      <c r="T728" s="4"/>
      <c r="U728" s="4"/>
      <c r="V728" s="9"/>
      <c r="Z728" s="4"/>
      <c r="AI728" s="1"/>
    </row>
    <row r="729" spans="1:35" x14ac:dyDescent="0.25">
      <c r="A729" s="1"/>
      <c r="B729" s="5"/>
      <c r="C729" s="5"/>
      <c r="D729" s="5"/>
      <c r="E729" s="1"/>
      <c r="F729" s="1"/>
      <c r="G729" s="1"/>
      <c r="H729" s="1"/>
      <c r="I729" s="24"/>
      <c r="J729" s="24"/>
      <c r="K729" s="2"/>
      <c r="L729" s="2"/>
      <c r="M729" s="2"/>
      <c r="N729" s="2"/>
      <c r="O729" s="3"/>
      <c r="P729" s="8"/>
      <c r="Q729" s="1"/>
      <c r="R729" s="4"/>
      <c r="S729" s="4"/>
      <c r="T729" s="4"/>
      <c r="U729" s="4"/>
      <c r="V729" s="9"/>
      <c r="Z729" s="4"/>
      <c r="AI729" s="1"/>
    </row>
    <row r="730" spans="1:35" x14ac:dyDescent="0.25">
      <c r="A730" s="1"/>
      <c r="B730" s="5"/>
      <c r="C730" s="5"/>
      <c r="D730" s="5"/>
      <c r="E730" s="1"/>
      <c r="F730" s="1"/>
      <c r="G730" s="1"/>
      <c r="H730" s="1"/>
      <c r="I730" s="24"/>
      <c r="J730" s="24"/>
      <c r="K730" s="2"/>
      <c r="L730" s="2"/>
      <c r="M730" s="2"/>
      <c r="N730" s="2"/>
      <c r="O730" s="3"/>
      <c r="P730" s="8"/>
      <c r="Q730" s="1"/>
      <c r="R730" s="4"/>
      <c r="S730" s="4"/>
      <c r="T730" s="4"/>
      <c r="U730" s="4"/>
      <c r="V730" s="9"/>
      <c r="Z730" s="4"/>
      <c r="AI730" s="1"/>
    </row>
    <row r="731" spans="1:35" x14ac:dyDescent="0.25">
      <c r="A731" s="1"/>
      <c r="B731" s="5"/>
      <c r="C731" s="5"/>
      <c r="D731" s="5"/>
      <c r="E731" s="1"/>
      <c r="F731" s="1"/>
      <c r="G731" s="1"/>
      <c r="H731" s="1"/>
      <c r="I731" s="24"/>
      <c r="J731" s="24"/>
      <c r="K731" s="2"/>
      <c r="L731" s="2"/>
      <c r="M731" s="2"/>
      <c r="N731" s="2"/>
      <c r="O731" s="3"/>
      <c r="P731" s="8"/>
      <c r="Q731" s="1"/>
      <c r="R731" s="4"/>
      <c r="S731" s="4"/>
      <c r="T731" s="4"/>
      <c r="U731" s="4"/>
      <c r="V731" s="9"/>
      <c r="Z731" s="4"/>
      <c r="AI731" s="1"/>
    </row>
    <row r="732" spans="1:35" x14ac:dyDescent="0.25">
      <c r="A732" s="1"/>
      <c r="B732" s="5"/>
      <c r="C732" s="5"/>
      <c r="D732" s="5"/>
      <c r="E732" s="1"/>
      <c r="F732" s="1"/>
      <c r="G732" s="1"/>
      <c r="H732" s="1"/>
      <c r="I732" s="24"/>
      <c r="J732" s="24"/>
      <c r="K732" s="2"/>
      <c r="L732" s="2"/>
      <c r="M732" s="2"/>
      <c r="N732" s="2"/>
      <c r="O732" s="3"/>
      <c r="P732" s="8"/>
      <c r="Q732" s="1"/>
      <c r="R732" s="4"/>
      <c r="S732" s="4"/>
      <c r="T732" s="4"/>
      <c r="U732" s="4"/>
      <c r="V732" s="9"/>
      <c r="Z732" s="4"/>
      <c r="AI732" s="1"/>
    </row>
    <row r="733" spans="1:35" x14ac:dyDescent="0.25">
      <c r="A733" s="1"/>
      <c r="B733" s="5"/>
      <c r="C733" s="5"/>
      <c r="D733" s="5"/>
      <c r="E733" s="1"/>
      <c r="F733" s="1"/>
      <c r="G733" s="1"/>
      <c r="H733" s="1"/>
      <c r="I733" s="24"/>
      <c r="J733" s="24"/>
      <c r="K733" s="2"/>
      <c r="L733" s="2"/>
      <c r="M733" s="2"/>
      <c r="N733" s="2"/>
      <c r="O733" s="3"/>
      <c r="P733" s="8"/>
      <c r="Q733" s="1"/>
      <c r="R733" s="4"/>
      <c r="S733" s="4"/>
      <c r="T733" s="4"/>
      <c r="U733" s="4"/>
      <c r="V733" s="9"/>
      <c r="Z733" s="4"/>
      <c r="AI733" s="1"/>
    </row>
    <row r="734" spans="1:35" x14ac:dyDescent="0.25">
      <c r="A734" s="1"/>
      <c r="B734" s="5"/>
      <c r="C734" s="5"/>
      <c r="D734" s="5"/>
      <c r="E734" s="1"/>
      <c r="F734" s="1"/>
      <c r="G734" s="1"/>
      <c r="H734" s="1"/>
      <c r="I734" s="24"/>
      <c r="J734" s="24"/>
      <c r="K734" s="2"/>
      <c r="L734" s="2"/>
      <c r="M734" s="2"/>
      <c r="N734" s="2"/>
      <c r="O734" s="3"/>
      <c r="P734" s="8"/>
      <c r="Q734" s="1"/>
      <c r="R734" s="4"/>
      <c r="S734" s="4"/>
      <c r="T734" s="4"/>
      <c r="U734" s="4"/>
      <c r="V734" s="9"/>
      <c r="Z734" s="4"/>
      <c r="AI734" s="1"/>
    </row>
    <row r="735" spans="1:35" x14ac:dyDescent="0.25">
      <c r="A735" s="1"/>
      <c r="B735" s="5"/>
      <c r="C735" s="5"/>
      <c r="D735" s="5"/>
      <c r="E735" s="1"/>
      <c r="F735" s="1"/>
      <c r="G735" s="1"/>
      <c r="H735" s="1"/>
      <c r="I735" s="24"/>
      <c r="J735" s="24"/>
      <c r="K735" s="2"/>
      <c r="L735" s="2"/>
      <c r="M735" s="2"/>
      <c r="N735" s="2"/>
      <c r="O735" s="3"/>
      <c r="P735" s="8"/>
      <c r="Q735" s="1"/>
      <c r="R735" s="4"/>
      <c r="S735" s="4"/>
      <c r="T735" s="4"/>
      <c r="U735" s="4"/>
      <c r="V735" s="9"/>
      <c r="Z735" s="4"/>
      <c r="AI735" s="1"/>
    </row>
    <row r="736" spans="1:35" x14ac:dyDescent="0.25">
      <c r="A736" s="1"/>
      <c r="B736" s="5"/>
      <c r="C736" s="5"/>
      <c r="D736" s="5"/>
      <c r="E736" s="1"/>
      <c r="F736" s="1"/>
      <c r="G736" s="1"/>
      <c r="H736" s="1"/>
      <c r="I736" s="24"/>
      <c r="J736" s="24"/>
      <c r="K736" s="2"/>
      <c r="L736" s="2"/>
      <c r="M736" s="2"/>
      <c r="N736" s="2"/>
      <c r="O736" s="3"/>
      <c r="P736" s="8"/>
      <c r="Q736" s="1"/>
      <c r="R736" s="4"/>
      <c r="S736" s="4"/>
      <c r="T736" s="4"/>
      <c r="U736" s="4"/>
      <c r="V736" s="9"/>
      <c r="Z736" s="4"/>
      <c r="AI736" s="1"/>
    </row>
    <row r="737" spans="1:35" x14ac:dyDescent="0.25">
      <c r="A737" s="1"/>
      <c r="B737" s="5"/>
      <c r="C737" s="5"/>
      <c r="D737" s="5"/>
      <c r="E737" s="1"/>
      <c r="F737" s="1"/>
      <c r="G737" s="1"/>
      <c r="H737" s="1"/>
      <c r="I737" s="24"/>
      <c r="J737" s="24"/>
      <c r="K737" s="2"/>
      <c r="L737" s="2"/>
      <c r="M737" s="2"/>
      <c r="N737" s="2"/>
      <c r="O737" s="3"/>
      <c r="P737" s="8"/>
      <c r="Q737" s="1"/>
      <c r="R737" s="4"/>
      <c r="S737" s="4"/>
      <c r="T737" s="4"/>
      <c r="U737" s="4"/>
      <c r="V737" s="9"/>
      <c r="Z737" s="4"/>
      <c r="AI737" s="1"/>
    </row>
    <row r="738" spans="1:35" x14ac:dyDescent="0.25">
      <c r="A738" s="1"/>
      <c r="B738" s="5"/>
      <c r="C738" s="5"/>
      <c r="D738" s="5"/>
      <c r="E738" s="1"/>
      <c r="F738" s="1"/>
      <c r="G738" s="1"/>
      <c r="H738" s="1"/>
      <c r="I738" s="24"/>
      <c r="J738" s="24"/>
      <c r="K738" s="2"/>
      <c r="L738" s="2"/>
      <c r="M738" s="2"/>
      <c r="N738" s="2"/>
      <c r="O738" s="3"/>
      <c r="P738" s="8"/>
      <c r="Q738" s="1"/>
      <c r="R738" s="4"/>
      <c r="S738" s="4"/>
      <c r="T738" s="4"/>
      <c r="U738" s="4"/>
      <c r="V738" s="9"/>
      <c r="Z738" s="4"/>
      <c r="AI738" s="1"/>
    </row>
    <row r="739" spans="1:35" x14ac:dyDescent="0.25">
      <c r="A739" s="1"/>
      <c r="B739" s="5"/>
      <c r="C739" s="5"/>
      <c r="D739" s="5"/>
      <c r="E739" s="1"/>
      <c r="F739" s="1"/>
      <c r="G739" s="1"/>
      <c r="H739" s="1"/>
      <c r="I739" s="24"/>
      <c r="J739" s="24"/>
      <c r="K739" s="2"/>
      <c r="L739" s="2"/>
      <c r="M739" s="2"/>
      <c r="N739" s="2"/>
      <c r="O739" s="3"/>
      <c r="P739" s="8"/>
      <c r="Q739" s="1"/>
      <c r="R739" s="4"/>
      <c r="S739" s="4"/>
      <c r="T739" s="4"/>
      <c r="U739" s="4"/>
      <c r="V739" s="9"/>
      <c r="Z739" s="4"/>
      <c r="AI739" s="1"/>
    </row>
    <row r="740" spans="1:35" x14ac:dyDescent="0.25">
      <c r="A740" s="1"/>
      <c r="B740" s="5"/>
      <c r="C740" s="5"/>
      <c r="D740" s="5"/>
      <c r="E740" s="1"/>
      <c r="F740" s="1"/>
      <c r="G740" s="1"/>
      <c r="H740" s="1"/>
      <c r="I740" s="24"/>
      <c r="J740" s="24"/>
      <c r="K740" s="2"/>
      <c r="L740" s="2"/>
      <c r="M740" s="2"/>
      <c r="N740" s="2"/>
      <c r="O740" s="3"/>
      <c r="P740" s="8"/>
      <c r="Q740" s="1"/>
      <c r="R740" s="4"/>
      <c r="S740" s="4"/>
      <c r="T740" s="4"/>
      <c r="U740" s="4"/>
      <c r="V740" s="9"/>
      <c r="Z740" s="4"/>
      <c r="AI740" s="1"/>
    </row>
    <row r="741" spans="1:35" x14ac:dyDescent="0.25">
      <c r="A741" s="1"/>
      <c r="B741" s="5"/>
      <c r="C741" s="5"/>
      <c r="D741" s="5"/>
      <c r="E741" s="1"/>
      <c r="F741" s="1"/>
      <c r="G741" s="1"/>
      <c r="H741" s="1"/>
      <c r="I741" s="24"/>
      <c r="J741" s="24"/>
      <c r="K741" s="2"/>
      <c r="L741" s="2"/>
      <c r="M741" s="2"/>
      <c r="N741" s="2"/>
      <c r="O741" s="3"/>
      <c r="P741" s="8"/>
      <c r="Q741" s="1"/>
      <c r="R741" s="4"/>
      <c r="S741" s="4"/>
      <c r="T741" s="4"/>
      <c r="U741" s="4"/>
      <c r="V741" s="9"/>
      <c r="Z741" s="4"/>
      <c r="AI741" s="1"/>
    </row>
    <row r="742" spans="1:35" x14ac:dyDescent="0.25">
      <c r="A742" s="1"/>
      <c r="B742" s="5"/>
      <c r="C742" s="5"/>
      <c r="D742" s="5"/>
      <c r="E742" s="1"/>
      <c r="F742" s="1"/>
      <c r="G742" s="1"/>
      <c r="H742" s="1"/>
      <c r="I742" s="24"/>
      <c r="J742" s="24"/>
      <c r="K742" s="2"/>
      <c r="L742" s="2"/>
      <c r="M742" s="2"/>
      <c r="N742" s="2"/>
      <c r="O742" s="3"/>
      <c r="P742" s="8"/>
      <c r="Q742" s="1"/>
      <c r="R742" s="4"/>
      <c r="S742" s="4"/>
      <c r="T742" s="4"/>
      <c r="U742" s="4"/>
      <c r="V742" s="9"/>
      <c r="Z742" s="4"/>
      <c r="AI742" s="1"/>
    </row>
    <row r="743" spans="1:35" x14ac:dyDescent="0.25">
      <c r="A743" s="1"/>
      <c r="B743" s="5"/>
      <c r="C743" s="5"/>
      <c r="D743" s="5"/>
      <c r="E743" s="1"/>
      <c r="F743" s="1"/>
      <c r="G743" s="1"/>
      <c r="H743" s="1"/>
      <c r="I743" s="24"/>
      <c r="J743" s="24"/>
      <c r="K743" s="2"/>
      <c r="L743" s="2"/>
      <c r="M743" s="2"/>
      <c r="N743" s="2"/>
      <c r="O743" s="3"/>
      <c r="P743" s="8"/>
      <c r="Q743" s="1"/>
      <c r="R743" s="4"/>
      <c r="S743" s="4"/>
      <c r="T743" s="4"/>
      <c r="U743" s="4"/>
      <c r="V743" s="9"/>
      <c r="Z743" s="4"/>
      <c r="AI743" s="1"/>
    </row>
    <row r="744" spans="1:35" x14ac:dyDescent="0.25">
      <c r="A744" s="1"/>
      <c r="B744" s="5"/>
      <c r="C744" s="5"/>
      <c r="D744" s="5"/>
      <c r="E744" s="1"/>
      <c r="F744" s="1"/>
      <c r="G744" s="1"/>
      <c r="H744" s="1"/>
      <c r="I744" s="24"/>
      <c r="J744" s="24"/>
      <c r="K744" s="2"/>
      <c r="L744" s="2"/>
      <c r="M744" s="2"/>
      <c r="N744" s="2"/>
      <c r="O744" s="3"/>
      <c r="P744" s="8"/>
      <c r="Q744" s="1"/>
      <c r="R744" s="4"/>
      <c r="S744" s="4"/>
      <c r="T744" s="4"/>
      <c r="U744" s="4"/>
      <c r="V744" s="9"/>
      <c r="Z744" s="4"/>
      <c r="AI744" s="1"/>
    </row>
    <row r="745" spans="1:35" x14ac:dyDescent="0.25">
      <c r="A745" s="1"/>
      <c r="B745" s="5"/>
      <c r="C745" s="5"/>
      <c r="D745" s="5"/>
      <c r="E745" s="1"/>
      <c r="F745" s="1"/>
      <c r="G745" s="1"/>
      <c r="H745" s="1"/>
      <c r="I745" s="24"/>
      <c r="J745" s="24"/>
      <c r="K745" s="2"/>
      <c r="L745" s="2"/>
      <c r="M745" s="2"/>
      <c r="N745" s="2"/>
      <c r="O745" s="3"/>
      <c r="P745" s="8"/>
      <c r="Q745" s="1"/>
      <c r="R745" s="4"/>
      <c r="S745" s="4"/>
      <c r="T745" s="4"/>
      <c r="U745" s="4"/>
      <c r="V745" s="9"/>
      <c r="Z745" s="4"/>
      <c r="AI745" s="1"/>
    </row>
    <row r="746" spans="1:35" x14ac:dyDescent="0.25">
      <c r="A746" s="1"/>
      <c r="B746" s="5"/>
      <c r="C746" s="5"/>
      <c r="D746" s="5"/>
      <c r="E746" s="1"/>
      <c r="F746" s="1"/>
      <c r="G746" s="1"/>
      <c r="H746" s="1"/>
      <c r="I746" s="24"/>
      <c r="J746" s="24"/>
      <c r="K746" s="2"/>
      <c r="L746" s="2"/>
      <c r="M746" s="2"/>
      <c r="N746" s="2"/>
      <c r="O746" s="3"/>
      <c r="P746" s="8"/>
      <c r="Q746" s="1"/>
      <c r="R746" s="4"/>
      <c r="S746" s="4"/>
      <c r="T746" s="4"/>
      <c r="U746" s="4"/>
      <c r="V746" s="9"/>
      <c r="Z746" s="4"/>
      <c r="AI746" s="1"/>
    </row>
    <row r="747" spans="1:35" x14ac:dyDescent="0.25">
      <c r="A747" s="1"/>
      <c r="B747" s="5"/>
      <c r="C747" s="5"/>
      <c r="D747" s="5"/>
      <c r="E747" s="1"/>
      <c r="F747" s="1"/>
      <c r="G747" s="1"/>
      <c r="H747" s="1"/>
      <c r="I747" s="24"/>
      <c r="J747" s="24"/>
      <c r="K747" s="2"/>
      <c r="L747" s="2"/>
      <c r="M747" s="2"/>
      <c r="N747" s="2"/>
      <c r="O747" s="3"/>
      <c r="P747" s="8"/>
      <c r="Q747" s="1"/>
      <c r="R747" s="4"/>
      <c r="S747" s="4"/>
      <c r="T747" s="4"/>
      <c r="U747" s="4"/>
      <c r="V747" s="9"/>
      <c r="Z747" s="4"/>
      <c r="AI747" s="1"/>
    </row>
    <row r="748" spans="1:35" x14ac:dyDescent="0.25">
      <c r="A748" s="1"/>
      <c r="B748" s="5"/>
      <c r="C748" s="5"/>
      <c r="D748" s="5"/>
      <c r="E748" s="1"/>
      <c r="F748" s="1"/>
      <c r="G748" s="1"/>
      <c r="H748" s="1"/>
      <c r="I748" s="24"/>
      <c r="J748" s="24"/>
      <c r="K748" s="2"/>
      <c r="L748" s="2"/>
      <c r="M748" s="2"/>
      <c r="N748" s="2"/>
      <c r="O748" s="3"/>
      <c r="P748" s="8"/>
      <c r="Q748" s="1"/>
      <c r="R748" s="4"/>
      <c r="S748" s="4"/>
      <c r="T748" s="4"/>
      <c r="U748" s="4"/>
      <c r="V748" s="9"/>
      <c r="Z748" s="4"/>
      <c r="AI748" s="1"/>
    </row>
    <row r="749" spans="1:35" x14ac:dyDescent="0.25">
      <c r="A749" s="1"/>
      <c r="B749" s="5"/>
      <c r="C749" s="5"/>
      <c r="D749" s="5"/>
      <c r="E749" s="1"/>
      <c r="F749" s="1"/>
      <c r="G749" s="1"/>
      <c r="H749" s="1"/>
      <c r="I749" s="24"/>
      <c r="J749" s="24"/>
      <c r="K749" s="2"/>
      <c r="L749" s="2"/>
      <c r="M749" s="2"/>
      <c r="N749" s="2"/>
      <c r="O749" s="3"/>
      <c r="P749" s="8"/>
      <c r="Q749" s="1"/>
      <c r="R749" s="4"/>
      <c r="S749" s="4"/>
      <c r="T749" s="4"/>
      <c r="U749" s="4"/>
      <c r="V749" s="9"/>
      <c r="Z749" s="4"/>
      <c r="AI749" s="1"/>
    </row>
    <row r="750" spans="1:35" x14ac:dyDescent="0.25">
      <c r="A750" s="1"/>
      <c r="B750" s="5"/>
      <c r="C750" s="5"/>
      <c r="D750" s="5"/>
      <c r="E750" s="1"/>
      <c r="F750" s="1"/>
      <c r="G750" s="1"/>
      <c r="H750" s="1"/>
      <c r="I750" s="24"/>
      <c r="J750" s="24"/>
      <c r="K750" s="2"/>
      <c r="L750" s="2"/>
      <c r="M750" s="2"/>
      <c r="N750" s="2"/>
      <c r="O750" s="3"/>
      <c r="P750" s="8"/>
      <c r="Q750" s="1"/>
      <c r="R750" s="4"/>
      <c r="S750" s="4"/>
      <c r="T750" s="4"/>
      <c r="U750" s="4"/>
      <c r="V750" s="9"/>
      <c r="Z750" s="4"/>
      <c r="AI750" s="1"/>
    </row>
    <row r="751" spans="1:35" x14ac:dyDescent="0.25">
      <c r="A751" s="1"/>
      <c r="B751" s="5"/>
      <c r="C751" s="5"/>
      <c r="D751" s="5"/>
      <c r="E751" s="1"/>
      <c r="F751" s="1"/>
      <c r="G751" s="1"/>
      <c r="H751" s="1"/>
      <c r="I751" s="24"/>
      <c r="J751" s="24"/>
      <c r="K751" s="2"/>
      <c r="L751" s="2"/>
      <c r="M751" s="2"/>
      <c r="N751" s="2"/>
      <c r="O751" s="3"/>
      <c r="P751" s="8"/>
      <c r="Q751" s="1"/>
      <c r="R751" s="4"/>
      <c r="S751" s="4"/>
      <c r="T751" s="4"/>
      <c r="U751" s="4"/>
      <c r="V751" s="9"/>
      <c r="Z751" s="4"/>
      <c r="AI751" s="1"/>
    </row>
    <row r="752" spans="1:35" x14ac:dyDescent="0.25">
      <c r="A752" s="1"/>
      <c r="B752" s="5"/>
      <c r="C752" s="5"/>
      <c r="D752" s="5"/>
      <c r="E752" s="1"/>
      <c r="F752" s="1"/>
      <c r="G752" s="1"/>
      <c r="H752" s="1"/>
      <c r="I752" s="24"/>
      <c r="J752" s="24"/>
      <c r="K752" s="2"/>
      <c r="L752" s="2"/>
      <c r="M752" s="2"/>
      <c r="N752" s="2"/>
      <c r="O752" s="3"/>
      <c r="P752" s="8"/>
      <c r="Q752" s="1"/>
      <c r="R752" s="4"/>
      <c r="S752" s="4"/>
      <c r="T752" s="4"/>
      <c r="U752" s="4"/>
      <c r="V752" s="9"/>
      <c r="Z752" s="4"/>
      <c r="AI752" s="1"/>
    </row>
    <row r="753" spans="1:35" x14ac:dyDescent="0.25">
      <c r="A753" s="1"/>
      <c r="B753" s="5"/>
      <c r="C753" s="5"/>
      <c r="D753" s="5"/>
      <c r="E753" s="1"/>
      <c r="F753" s="1"/>
      <c r="G753" s="1"/>
      <c r="H753" s="1"/>
      <c r="I753" s="24"/>
      <c r="J753" s="24"/>
      <c r="K753" s="2"/>
      <c r="L753" s="2"/>
      <c r="M753" s="2"/>
      <c r="N753" s="2"/>
      <c r="O753" s="3"/>
      <c r="P753" s="8"/>
      <c r="Q753" s="1"/>
      <c r="R753" s="4"/>
      <c r="S753" s="4"/>
      <c r="T753" s="4"/>
      <c r="U753" s="4"/>
      <c r="V753" s="9"/>
      <c r="Z753" s="4"/>
      <c r="AI753" s="1"/>
    </row>
    <row r="754" spans="1:35" x14ac:dyDescent="0.25">
      <c r="A754" s="1"/>
      <c r="B754" s="5"/>
      <c r="C754" s="5"/>
      <c r="D754" s="5"/>
      <c r="E754" s="1"/>
      <c r="F754" s="1"/>
      <c r="G754" s="1"/>
      <c r="H754" s="1"/>
      <c r="I754" s="24"/>
      <c r="J754" s="24"/>
      <c r="K754" s="2"/>
      <c r="L754" s="2"/>
      <c r="M754" s="2"/>
      <c r="N754" s="2"/>
      <c r="O754" s="3"/>
      <c r="P754" s="8"/>
      <c r="Q754" s="1"/>
      <c r="R754" s="4"/>
      <c r="S754" s="4"/>
      <c r="T754" s="4"/>
      <c r="U754" s="4"/>
      <c r="V754" s="9"/>
      <c r="Z754" s="4"/>
      <c r="AI754" s="1"/>
    </row>
    <row r="755" spans="1:35" x14ac:dyDescent="0.25">
      <c r="A755" s="1"/>
      <c r="B755" s="5"/>
      <c r="C755" s="5"/>
      <c r="D755" s="5"/>
      <c r="E755" s="1"/>
      <c r="F755" s="1"/>
      <c r="G755" s="1"/>
      <c r="H755" s="1"/>
      <c r="I755" s="24"/>
      <c r="J755" s="24"/>
      <c r="K755" s="2"/>
      <c r="L755" s="2"/>
      <c r="M755" s="2"/>
      <c r="N755" s="2"/>
      <c r="O755" s="3"/>
      <c r="P755" s="8"/>
      <c r="Q755" s="1"/>
      <c r="R755" s="4"/>
      <c r="S755" s="4"/>
      <c r="T755" s="4"/>
      <c r="U755" s="4"/>
      <c r="V755" s="9"/>
      <c r="Z755" s="4"/>
      <c r="AI755" s="1"/>
    </row>
    <row r="756" spans="1:35" x14ac:dyDescent="0.25">
      <c r="A756" s="1"/>
      <c r="B756" s="5"/>
      <c r="C756" s="5"/>
      <c r="D756" s="5"/>
      <c r="E756" s="1"/>
      <c r="F756" s="1"/>
      <c r="G756" s="1"/>
      <c r="H756" s="1"/>
      <c r="I756" s="24"/>
      <c r="J756" s="24"/>
      <c r="K756" s="2"/>
      <c r="L756" s="2"/>
      <c r="M756" s="2"/>
      <c r="N756" s="2"/>
      <c r="O756" s="3"/>
      <c r="P756" s="8"/>
      <c r="Q756" s="1"/>
      <c r="R756" s="4"/>
      <c r="S756" s="4"/>
      <c r="T756" s="4"/>
      <c r="U756" s="4"/>
      <c r="V756" s="9"/>
      <c r="Z756" s="4"/>
      <c r="AI756" s="1"/>
    </row>
    <row r="757" spans="1:35" x14ac:dyDescent="0.25">
      <c r="A757" s="1"/>
      <c r="B757" s="5"/>
      <c r="C757" s="5"/>
      <c r="D757" s="5"/>
      <c r="E757" s="1"/>
      <c r="F757" s="1"/>
      <c r="G757" s="1"/>
      <c r="H757" s="1"/>
      <c r="I757" s="24"/>
      <c r="J757" s="24"/>
      <c r="K757" s="2"/>
      <c r="L757" s="2"/>
      <c r="M757" s="2"/>
      <c r="N757" s="2"/>
      <c r="O757" s="3"/>
      <c r="P757" s="8"/>
      <c r="Q757" s="1"/>
      <c r="R757" s="4"/>
      <c r="S757" s="4"/>
      <c r="T757" s="4"/>
      <c r="U757" s="4"/>
      <c r="V757" s="9"/>
      <c r="Z757" s="4"/>
      <c r="AI757" s="1"/>
    </row>
    <row r="758" spans="1:35" x14ac:dyDescent="0.25">
      <c r="A758" s="1"/>
      <c r="B758" s="5"/>
      <c r="C758" s="5"/>
      <c r="D758" s="5"/>
      <c r="E758" s="1"/>
      <c r="F758" s="1"/>
      <c r="G758" s="1"/>
      <c r="H758" s="1"/>
      <c r="I758" s="24"/>
      <c r="J758" s="24"/>
      <c r="K758" s="2"/>
      <c r="L758" s="2"/>
      <c r="M758" s="2"/>
      <c r="N758" s="2"/>
      <c r="O758" s="3"/>
      <c r="P758" s="8"/>
      <c r="Q758" s="1"/>
      <c r="R758" s="4"/>
      <c r="S758" s="4"/>
      <c r="T758" s="4"/>
      <c r="U758" s="4"/>
      <c r="V758" s="9"/>
      <c r="Z758" s="4"/>
      <c r="AI758" s="1"/>
    </row>
    <row r="759" spans="1:35" x14ac:dyDescent="0.25">
      <c r="A759" s="1"/>
      <c r="B759" s="5"/>
      <c r="C759" s="5"/>
      <c r="D759" s="5"/>
      <c r="E759" s="1"/>
      <c r="F759" s="1"/>
      <c r="G759" s="1"/>
      <c r="H759" s="1"/>
      <c r="I759" s="24"/>
      <c r="J759" s="24"/>
      <c r="K759" s="2"/>
      <c r="L759" s="2"/>
      <c r="M759" s="2"/>
      <c r="N759" s="2"/>
      <c r="O759" s="3"/>
      <c r="P759" s="8"/>
      <c r="Q759" s="1"/>
      <c r="R759" s="4"/>
      <c r="S759" s="4"/>
      <c r="T759" s="4"/>
      <c r="U759" s="4"/>
      <c r="V759" s="9"/>
      <c r="Z759" s="4"/>
      <c r="AI759" s="1"/>
    </row>
    <row r="760" spans="1:35" x14ac:dyDescent="0.25">
      <c r="A760" s="1"/>
      <c r="B760" s="5"/>
      <c r="C760" s="5"/>
      <c r="D760" s="5"/>
      <c r="E760" s="1"/>
      <c r="F760" s="1"/>
      <c r="G760" s="1"/>
      <c r="H760" s="1"/>
      <c r="I760" s="24"/>
      <c r="J760" s="24"/>
      <c r="K760" s="2"/>
      <c r="L760" s="2"/>
      <c r="M760" s="2"/>
      <c r="N760" s="2"/>
      <c r="O760" s="3"/>
      <c r="P760" s="8"/>
      <c r="Q760" s="1"/>
      <c r="R760" s="4"/>
      <c r="S760" s="4"/>
      <c r="T760" s="4"/>
      <c r="U760" s="4"/>
      <c r="V760" s="9"/>
      <c r="Z760" s="4"/>
      <c r="AI760" s="1"/>
    </row>
    <row r="761" spans="1:35" x14ac:dyDescent="0.25">
      <c r="A761" s="1"/>
      <c r="B761" s="5"/>
      <c r="C761" s="5"/>
      <c r="D761" s="5"/>
      <c r="E761" s="1"/>
      <c r="F761" s="1"/>
      <c r="G761" s="1"/>
      <c r="H761" s="1"/>
      <c r="I761" s="24"/>
      <c r="J761" s="24"/>
      <c r="K761" s="2"/>
      <c r="L761" s="2"/>
      <c r="M761" s="2"/>
      <c r="N761" s="2"/>
      <c r="O761" s="3"/>
      <c r="P761" s="8"/>
      <c r="Q761" s="1"/>
      <c r="R761" s="4"/>
      <c r="S761" s="4"/>
      <c r="T761" s="4"/>
      <c r="U761" s="4"/>
      <c r="V761" s="9"/>
      <c r="Z761" s="4"/>
      <c r="AI761" s="1"/>
    </row>
    <row r="762" spans="1:35" x14ac:dyDescent="0.25">
      <c r="A762" s="1"/>
      <c r="B762" s="5"/>
      <c r="C762" s="5"/>
      <c r="D762" s="5"/>
      <c r="E762" s="1"/>
      <c r="F762" s="1"/>
      <c r="G762" s="1"/>
      <c r="H762" s="1"/>
      <c r="I762" s="24"/>
      <c r="J762" s="24"/>
      <c r="K762" s="2"/>
      <c r="L762" s="2"/>
      <c r="M762" s="2"/>
      <c r="N762" s="2"/>
      <c r="O762" s="3"/>
      <c r="P762" s="8"/>
      <c r="Q762" s="1"/>
      <c r="R762" s="4"/>
      <c r="S762" s="4"/>
      <c r="T762" s="4"/>
      <c r="U762" s="4"/>
      <c r="V762" s="9"/>
      <c r="Z762" s="4"/>
      <c r="AI762" s="1"/>
    </row>
    <row r="763" spans="1:35" x14ac:dyDescent="0.25">
      <c r="A763" s="1"/>
      <c r="B763" s="5"/>
      <c r="C763" s="5"/>
      <c r="D763" s="5"/>
      <c r="E763" s="1"/>
      <c r="F763" s="1"/>
      <c r="G763" s="1"/>
      <c r="H763" s="1"/>
      <c r="I763" s="24"/>
      <c r="J763" s="24"/>
      <c r="K763" s="2"/>
      <c r="L763" s="2"/>
      <c r="M763" s="2"/>
      <c r="N763" s="2"/>
      <c r="O763" s="3"/>
      <c r="P763" s="8"/>
      <c r="Q763" s="1"/>
      <c r="R763" s="4"/>
      <c r="S763" s="4"/>
      <c r="T763" s="4"/>
      <c r="U763" s="4"/>
      <c r="V763" s="9"/>
      <c r="Z763" s="4"/>
      <c r="AI763" s="1"/>
    </row>
    <row r="764" spans="1:35" x14ac:dyDescent="0.25">
      <c r="A764" s="1"/>
      <c r="B764" s="5"/>
      <c r="C764" s="5"/>
      <c r="D764" s="5"/>
      <c r="E764" s="1"/>
      <c r="F764" s="1"/>
      <c r="G764" s="1"/>
      <c r="H764" s="1"/>
      <c r="I764" s="24"/>
      <c r="J764" s="24"/>
      <c r="K764" s="2"/>
      <c r="L764" s="2"/>
      <c r="M764" s="2"/>
      <c r="N764" s="2"/>
      <c r="O764" s="3"/>
      <c r="P764" s="8"/>
      <c r="Q764" s="1"/>
      <c r="R764" s="4"/>
      <c r="S764" s="4"/>
      <c r="T764" s="4"/>
      <c r="U764" s="4"/>
      <c r="V764" s="9"/>
      <c r="Z764" s="4"/>
      <c r="AI764" s="1"/>
    </row>
    <row r="765" spans="1:35" x14ac:dyDescent="0.25">
      <c r="A765" s="1"/>
      <c r="B765" s="5"/>
      <c r="C765" s="5"/>
      <c r="D765" s="5"/>
      <c r="E765" s="1"/>
      <c r="F765" s="1"/>
      <c r="G765" s="1"/>
      <c r="H765" s="1"/>
      <c r="I765" s="24"/>
      <c r="J765" s="24"/>
      <c r="K765" s="2"/>
      <c r="L765" s="2"/>
      <c r="M765" s="2"/>
      <c r="N765" s="2"/>
      <c r="O765" s="3"/>
      <c r="P765" s="8"/>
      <c r="Q765" s="1"/>
      <c r="R765" s="4"/>
      <c r="S765" s="4"/>
      <c r="T765" s="4"/>
      <c r="U765" s="4"/>
      <c r="V765" s="9"/>
      <c r="Z765" s="4"/>
      <c r="AI765" s="1"/>
    </row>
    <row r="766" spans="1:35" x14ac:dyDescent="0.25">
      <c r="A766" s="1"/>
      <c r="B766" s="5"/>
      <c r="C766" s="5"/>
      <c r="D766" s="5"/>
      <c r="E766" s="1"/>
      <c r="F766" s="1"/>
      <c r="G766" s="1"/>
      <c r="H766" s="1"/>
      <c r="I766" s="24"/>
      <c r="J766" s="24"/>
      <c r="K766" s="2"/>
      <c r="L766" s="2"/>
      <c r="M766" s="2"/>
      <c r="N766" s="2"/>
      <c r="O766" s="3"/>
      <c r="P766" s="8"/>
      <c r="Q766" s="1"/>
      <c r="R766" s="4"/>
      <c r="S766" s="4"/>
      <c r="T766" s="4"/>
      <c r="U766" s="4"/>
      <c r="V766" s="9"/>
      <c r="Z766" s="4"/>
      <c r="AI766" s="1"/>
    </row>
    <row r="767" spans="1:35" x14ac:dyDescent="0.25">
      <c r="A767" s="1"/>
      <c r="B767" s="5"/>
      <c r="C767" s="5"/>
      <c r="D767" s="5"/>
      <c r="E767" s="1"/>
      <c r="F767" s="1"/>
      <c r="G767" s="1"/>
      <c r="H767" s="1"/>
      <c r="I767" s="24"/>
      <c r="J767" s="24"/>
      <c r="K767" s="2"/>
      <c r="L767" s="2"/>
      <c r="M767" s="2"/>
      <c r="N767" s="2"/>
      <c r="O767" s="3"/>
      <c r="P767" s="8"/>
      <c r="Q767" s="1"/>
      <c r="R767" s="4"/>
      <c r="S767" s="4"/>
      <c r="T767" s="4"/>
      <c r="U767" s="4"/>
      <c r="V767" s="9"/>
      <c r="Z767" s="4"/>
      <c r="AI767" s="1"/>
    </row>
    <row r="768" spans="1:35" x14ac:dyDescent="0.25">
      <c r="A768" s="1"/>
      <c r="B768" s="5"/>
      <c r="C768" s="5"/>
      <c r="D768" s="5"/>
      <c r="E768" s="1"/>
      <c r="F768" s="1"/>
      <c r="G768" s="1"/>
      <c r="H768" s="1"/>
      <c r="I768" s="24"/>
      <c r="J768" s="24"/>
      <c r="K768" s="2"/>
      <c r="L768" s="2"/>
      <c r="M768" s="2"/>
      <c r="N768" s="2"/>
      <c r="O768" s="3"/>
      <c r="P768" s="8"/>
      <c r="Q768" s="1"/>
      <c r="R768" s="4"/>
      <c r="S768" s="4"/>
      <c r="T768" s="4"/>
      <c r="U768" s="4"/>
      <c r="V768" s="9"/>
      <c r="Z768" s="4"/>
      <c r="AI768" s="1"/>
    </row>
    <row r="769" spans="1:35" x14ac:dyDescent="0.25">
      <c r="A769" s="1"/>
      <c r="B769" s="5"/>
      <c r="C769" s="5"/>
      <c r="D769" s="5"/>
      <c r="E769" s="1"/>
      <c r="F769" s="1"/>
      <c r="G769" s="1"/>
      <c r="H769" s="1"/>
      <c r="I769" s="24"/>
      <c r="J769" s="24"/>
      <c r="K769" s="2"/>
      <c r="L769" s="2"/>
      <c r="M769" s="2"/>
      <c r="N769" s="2"/>
      <c r="O769" s="3"/>
      <c r="P769" s="8"/>
      <c r="Q769" s="1"/>
      <c r="R769" s="4"/>
      <c r="S769" s="4"/>
      <c r="T769" s="4"/>
      <c r="U769" s="4"/>
      <c r="V769" s="9"/>
      <c r="Z769" s="4"/>
      <c r="AI769" s="1"/>
    </row>
    <row r="770" spans="1:35" x14ac:dyDescent="0.25">
      <c r="A770" s="1"/>
      <c r="B770" s="5"/>
      <c r="C770" s="5"/>
      <c r="D770" s="5"/>
      <c r="E770" s="1"/>
      <c r="F770" s="1"/>
      <c r="G770" s="1"/>
      <c r="H770" s="1"/>
      <c r="I770" s="24"/>
      <c r="J770" s="24"/>
      <c r="K770" s="2"/>
      <c r="L770" s="2"/>
      <c r="M770" s="2"/>
      <c r="N770" s="2"/>
      <c r="O770" s="3"/>
      <c r="P770" s="8"/>
      <c r="Q770" s="1"/>
      <c r="R770" s="4"/>
      <c r="S770" s="4"/>
      <c r="T770" s="4"/>
      <c r="U770" s="4"/>
      <c r="V770" s="9"/>
      <c r="Z770" s="4"/>
      <c r="AI770" s="1"/>
    </row>
    <row r="771" spans="1:35" x14ac:dyDescent="0.25">
      <c r="A771" s="1"/>
      <c r="B771" s="5"/>
      <c r="C771" s="5"/>
      <c r="D771" s="5"/>
      <c r="E771" s="1"/>
      <c r="F771" s="1"/>
      <c r="G771" s="1"/>
      <c r="H771" s="1"/>
      <c r="I771" s="24"/>
      <c r="J771" s="24"/>
      <c r="K771" s="2"/>
      <c r="L771" s="2"/>
      <c r="M771" s="2"/>
      <c r="N771" s="2"/>
      <c r="O771" s="3"/>
      <c r="P771" s="8"/>
      <c r="Q771" s="1"/>
      <c r="R771" s="4"/>
      <c r="S771" s="4"/>
      <c r="T771" s="4"/>
      <c r="U771" s="4"/>
      <c r="V771" s="9"/>
      <c r="Z771" s="4"/>
      <c r="AI771" s="1"/>
    </row>
    <row r="772" spans="1:35" x14ac:dyDescent="0.25">
      <c r="A772" s="1"/>
      <c r="B772" s="5"/>
      <c r="C772" s="5"/>
      <c r="D772" s="5"/>
      <c r="E772" s="1"/>
      <c r="F772" s="1"/>
      <c r="G772" s="1"/>
      <c r="H772" s="1"/>
      <c r="I772" s="24"/>
      <c r="J772" s="24"/>
      <c r="K772" s="2"/>
      <c r="L772" s="2"/>
      <c r="M772" s="2"/>
      <c r="N772" s="2"/>
      <c r="O772" s="3"/>
      <c r="P772" s="8"/>
      <c r="Q772" s="1"/>
      <c r="R772" s="4"/>
      <c r="S772" s="4"/>
      <c r="T772" s="4"/>
      <c r="U772" s="4"/>
      <c r="V772" s="9"/>
      <c r="Z772" s="4"/>
      <c r="AI772" s="1"/>
    </row>
    <row r="773" spans="1:35" x14ac:dyDescent="0.25">
      <c r="A773" s="1"/>
      <c r="B773" s="5"/>
      <c r="C773" s="5"/>
      <c r="D773" s="5"/>
      <c r="E773" s="1"/>
      <c r="F773" s="1"/>
      <c r="G773" s="1"/>
      <c r="H773" s="1"/>
      <c r="I773" s="24"/>
      <c r="J773" s="24"/>
      <c r="K773" s="2"/>
      <c r="L773" s="2"/>
      <c r="M773" s="2"/>
      <c r="N773" s="2"/>
      <c r="O773" s="3"/>
      <c r="P773" s="8"/>
      <c r="Q773" s="1"/>
      <c r="R773" s="4"/>
      <c r="S773" s="4"/>
      <c r="T773" s="4"/>
      <c r="U773" s="4"/>
      <c r="V773" s="9"/>
      <c r="Z773" s="4"/>
      <c r="AI773" s="1"/>
    </row>
    <row r="774" spans="1:35" x14ac:dyDescent="0.25">
      <c r="A774" s="1"/>
      <c r="B774" s="5"/>
      <c r="C774" s="5"/>
      <c r="D774" s="5"/>
      <c r="E774" s="1"/>
      <c r="F774" s="1"/>
      <c r="G774" s="1"/>
      <c r="H774" s="1"/>
      <c r="I774" s="24"/>
      <c r="J774" s="24"/>
      <c r="K774" s="2"/>
      <c r="L774" s="2"/>
      <c r="M774" s="2"/>
      <c r="N774" s="2"/>
      <c r="O774" s="3"/>
      <c r="P774" s="8"/>
      <c r="Q774" s="1"/>
      <c r="R774" s="4"/>
      <c r="S774" s="4"/>
      <c r="T774" s="4"/>
      <c r="U774" s="4"/>
      <c r="V774" s="9"/>
      <c r="Z774" s="4"/>
      <c r="AI774" s="1"/>
    </row>
    <row r="775" spans="1:35" x14ac:dyDescent="0.25">
      <c r="A775" s="1"/>
      <c r="B775" s="5"/>
      <c r="C775" s="5"/>
      <c r="D775" s="5"/>
      <c r="E775" s="1"/>
      <c r="F775" s="1"/>
      <c r="G775" s="1"/>
      <c r="H775" s="1"/>
      <c r="I775" s="24"/>
      <c r="J775" s="24"/>
      <c r="K775" s="2"/>
      <c r="L775" s="2"/>
      <c r="M775" s="2"/>
      <c r="N775" s="2"/>
      <c r="O775" s="3"/>
      <c r="P775" s="8"/>
      <c r="Q775" s="1"/>
      <c r="R775" s="4"/>
      <c r="S775" s="4"/>
      <c r="T775" s="4"/>
      <c r="U775" s="4"/>
      <c r="V775" s="9"/>
      <c r="Z775" s="4"/>
      <c r="AI775" s="1"/>
    </row>
    <row r="776" spans="1:35" x14ac:dyDescent="0.25">
      <c r="A776" s="1"/>
      <c r="B776" s="5"/>
      <c r="C776" s="5"/>
      <c r="D776" s="5"/>
      <c r="E776" s="1"/>
      <c r="F776" s="1"/>
      <c r="G776" s="1"/>
      <c r="H776" s="1"/>
      <c r="I776" s="24"/>
      <c r="J776" s="24"/>
      <c r="K776" s="2"/>
      <c r="L776" s="2"/>
      <c r="M776" s="2"/>
      <c r="N776" s="2"/>
      <c r="O776" s="3"/>
      <c r="P776" s="8"/>
      <c r="Q776" s="1"/>
      <c r="R776" s="4"/>
      <c r="S776" s="4"/>
      <c r="T776" s="4"/>
      <c r="U776" s="4"/>
      <c r="V776" s="9"/>
      <c r="Z776" s="4"/>
      <c r="AI776" s="1"/>
    </row>
    <row r="777" spans="1:35" x14ac:dyDescent="0.25">
      <c r="A777" s="1"/>
      <c r="B777" s="5"/>
      <c r="C777" s="5"/>
      <c r="D777" s="5"/>
      <c r="E777" s="1"/>
      <c r="F777" s="1"/>
      <c r="G777" s="1"/>
      <c r="H777" s="1"/>
      <c r="I777" s="24"/>
      <c r="J777" s="24"/>
      <c r="K777" s="2"/>
      <c r="L777" s="2"/>
      <c r="M777" s="2"/>
      <c r="N777" s="2"/>
      <c r="O777" s="3"/>
      <c r="P777" s="8"/>
      <c r="Q777" s="1"/>
      <c r="R777" s="4"/>
      <c r="S777" s="4"/>
      <c r="T777" s="4"/>
      <c r="U777" s="4"/>
      <c r="V777" s="9"/>
      <c r="Z777" s="4"/>
      <c r="AI777" s="1"/>
    </row>
    <row r="778" spans="1:35" x14ac:dyDescent="0.25">
      <c r="A778" s="1"/>
      <c r="B778" s="5"/>
      <c r="C778" s="5"/>
      <c r="D778" s="5"/>
      <c r="E778" s="1"/>
      <c r="F778" s="1"/>
      <c r="G778" s="1"/>
      <c r="H778" s="1"/>
      <c r="I778" s="24"/>
      <c r="J778" s="24"/>
      <c r="K778" s="2"/>
      <c r="L778" s="2"/>
      <c r="M778" s="2"/>
      <c r="N778" s="2"/>
      <c r="O778" s="3"/>
      <c r="P778" s="8"/>
      <c r="Q778" s="1"/>
      <c r="R778" s="4"/>
      <c r="S778" s="4"/>
      <c r="T778" s="4"/>
      <c r="U778" s="4"/>
      <c r="V778" s="9"/>
      <c r="Z778" s="4"/>
      <c r="AI778" s="1"/>
    </row>
    <row r="779" spans="1:35" x14ac:dyDescent="0.25">
      <c r="A779" s="1"/>
      <c r="B779" s="5"/>
      <c r="C779" s="5"/>
      <c r="D779" s="5"/>
      <c r="E779" s="1"/>
      <c r="F779" s="1"/>
      <c r="G779" s="1"/>
      <c r="H779" s="1"/>
      <c r="I779" s="24"/>
      <c r="J779" s="24"/>
      <c r="K779" s="2"/>
      <c r="L779" s="2"/>
      <c r="M779" s="2"/>
      <c r="N779" s="2"/>
      <c r="O779" s="3"/>
      <c r="P779" s="8"/>
      <c r="Q779" s="1"/>
      <c r="R779" s="4"/>
      <c r="S779" s="4"/>
      <c r="T779" s="4"/>
      <c r="U779" s="4"/>
      <c r="V779" s="9"/>
      <c r="Z779" s="4"/>
      <c r="AI779" s="1"/>
    </row>
    <row r="780" spans="1:35" x14ac:dyDescent="0.25">
      <c r="A780" s="1"/>
      <c r="B780" s="5"/>
      <c r="C780" s="5"/>
      <c r="D780" s="5"/>
      <c r="E780" s="1"/>
      <c r="F780" s="1"/>
      <c r="G780" s="1"/>
      <c r="H780" s="1"/>
      <c r="I780" s="24"/>
      <c r="J780" s="24"/>
      <c r="K780" s="2"/>
      <c r="L780" s="2"/>
      <c r="M780" s="2"/>
      <c r="N780" s="2"/>
      <c r="O780" s="3"/>
      <c r="P780" s="8"/>
      <c r="Q780" s="1"/>
      <c r="R780" s="4"/>
      <c r="S780" s="4"/>
      <c r="T780" s="4"/>
      <c r="U780" s="4"/>
      <c r="V780" s="9"/>
      <c r="Z780" s="4"/>
      <c r="AI780" s="1"/>
    </row>
    <row r="781" spans="1:35" x14ac:dyDescent="0.25">
      <c r="A781" s="1"/>
      <c r="B781" s="5"/>
      <c r="C781" s="5"/>
      <c r="D781" s="5"/>
      <c r="E781" s="1"/>
      <c r="F781" s="1"/>
      <c r="G781" s="1"/>
      <c r="H781" s="1"/>
      <c r="I781" s="24"/>
      <c r="J781" s="24"/>
      <c r="K781" s="2"/>
      <c r="L781" s="2"/>
      <c r="M781" s="2"/>
      <c r="N781" s="2"/>
      <c r="O781" s="3"/>
      <c r="P781" s="8"/>
      <c r="Q781" s="1"/>
      <c r="R781" s="4"/>
      <c r="S781" s="4"/>
      <c r="T781" s="4"/>
      <c r="U781" s="4"/>
      <c r="V781" s="9"/>
      <c r="Z781" s="4"/>
      <c r="AI781" s="1"/>
    </row>
    <row r="782" spans="1:35" x14ac:dyDescent="0.25">
      <c r="A782" s="1"/>
      <c r="B782" s="5"/>
      <c r="C782" s="5"/>
      <c r="D782" s="5"/>
      <c r="E782" s="1"/>
      <c r="F782" s="1"/>
      <c r="G782" s="1"/>
      <c r="H782" s="1"/>
      <c r="I782" s="24"/>
      <c r="J782" s="24"/>
      <c r="K782" s="2"/>
      <c r="L782" s="2"/>
      <c r="M782" s="2"/>
      <c r="N782" s="2"/>
      <c r="O782" s="3"/>
      <c r="P782" s="8"/>
      <c r="Q782" s="1"/>
      <c r="R782" s="4"/>
      <c r="S782" s="4"/>
      <c r="T782" s="4"/>
      <c r="U782" s="4"/>
      <c r="V782" s="9"/>
      <c r="Z782" s="4"/>
      <c r="AI782" s="1"/>
    </row>
    <row r="783" spans="1:35" x14ac:dyDescent="0.25">
      <c r="A783" s="1"/>
      <c r="B783" s="5"/>
      <c r="C783" s="5"/>
      <c r="D783" s="5"/>
      <c r="E783" s="1"/>
      <c r="F783" s="1"/>
      <c r="G783" s="1"/>
      <c r="H783" s="1"/>
      <c r="I783" s="24"/>
      <c r="J783" s="24"/>
      <c r="K783" s="2"/>
      <c r="L783" s="2"/>
      <c r="M783" s="2"/>
      <c r="N783" s="2"/>
      <c r="O783" s="3"/>
      <c r="P783" s="8"/>
      <c r="Q783" s="1"/>
      <c r="R783" s="4"/>
      <c r="S783" s="4"/>
      <c r="T783" s="4"/>
      <c r="U783" s="4"/>
      <c r="V783" s="9"/>
      <c r="Z783" s="4"/>
      <c r="AI783" s="1"/>
    </row>
    <row r="784" spans="1:35" x14ac:dyDescent="0.25">
      <c r="A784" s="1"/>
      <c r="B784" s="5"/>
      <c r="C784" s="5"/>
      <c r="D784" s="5"/>
      <c r="E784" s="1"/>
      <c r="F784" s="1"/>
      <c r="G784" s="1"/>
      <c r="H784" s="1"/>
      <c r="I784" s="24"/>
      <c r="J784" s="24"/>
      <c r="K784" s="2"/>
      <c r="L784" s="2"/>
      <c r="M784" s="2"/>
      <c r="N784" s="2"/>
      <c r="O784" s="3"/>
      <c r="P784" s="8"/>
      <c r="Q784" s="1"/>
      <c r="R784" s="4"/>
      <c r="S784" s="4"/>
      <c r="T784" s="4"/>
      <c r="U784" s="4"/>
      <c r="V784" s="9"/>
      <c r="Z784" s="4"/>
      <c r="AI784" s="1"/>
    </row>
    <row r="785" spans="1:35" x14ac:dyDescent="0.25">
      <c r="A785" s="1"/>
      <c r="B785" s="5"/>
      <c r="C785" s="5"/>
      <c r="D785" s="5"/>
      <c r="E785" s="1"/>
      <c r="F785" s="1"/>
      <c r="G785" s="1"/>
      <c r="H785" s="1"/>
      <c r="I785" s="24"/>
      <c r="J785" s="24"/>
      <c r="K785" s="2"/>
      <c r="L785" s="2"/>
      <c r="M785" s="2"/>
      <c r="N785" s="2"/>
      <c r="O785" s="3"/>
      <c r="P785" s="8"/>
      <c r="Q785" s="1"/>
      <c r="R785" s="4"/>
      <c r="S785" s="4"/>
      <c r="T785" s="4"/>
      <c r="U785" s="4"/>
      <c r="V785" s="9"/>
      <c r="Z785" s="4"/>
      <c r="AI785" s="1"/>
    </row>
    <row r="786" spans="1:35" x14ac:dyDescent="0.25">
      <c r="A786" s="1"/>
      <c r="B786" s="5"/>
      <c r="C786" s="5"/>
      <c r="D786" s="5"/>
      <c r="E786" s="1"/>
      <c r="F786" s="1"/>
      <c r="G786" s="1"/>
      <c r="H786" s="1"/>
      <c r="I786" s="24"/>
      <c r="J786" s="24"/>
      <c r="K786" s="2"/>
      <c r="L786" s="2"/>
      <c r="M786" s="2"/>
      <c r="N786" s="2"/>
      <c r="O786" s="3"/>
      <c r="P786" s="8"/>
      <c r="Q786" s="1"/>
      <c r="R786" s="4"/>
      <c r="S786" s="4"/>
      <c r="T786" s="4"/>
      <c r="U786" s="4"/>
      <c r="V786" s="9"/>
      <c r="Z786" s="4"/>
      <c r="AI786" s="1"/>
    </row>
    <row r="787" spans="1:35" x14ac:dyDescent="0.25">
      <c r="A787" s="1"/>
      <c r="B787" s="5"/>
      <c r="C787" s="5"/>
      <c r="D787" s="5"/>
      <c r="E787" s="1"/>
      <c r="F787" s="1"/>
      <c r="G787" s="1"/>
      <c r="H787" s="1"/>
      <c r="I787" s="24"/>
      <c r="J787" s="24"/>
      <c r="K787" s="2"/>
      <c r="L787" s="2"/>
      <c r="M787" s="2"/>
      <c r="N787" s="2"/>
      <c r="O787" s="3"/>
      <c r="P787" s="8"/>
      <c r="Q787" s="1"/>
      <c r="R787" s="4"/>
      <c r="S787" s="4"/>
      <c r="T787" s="4"/>
      <c r="U787" s="4"/>
      <c r="V787" s="9"/>
      <c r="Z787" s="4"/>
      <c r="AI787" s="1"/>
    </row>
    <row r="788" spans="1:35" x14ac:dyDescent="0.25">
      <c r="A788" s="1"/>
      <c r="B788" s="5"/>
      <c r="C788" s="5"/>
      <c r="D788" s="5"/>
      <c r="E788" s="1"/>
      <c r="F788" s="1"/>
      <c r="G788" s="1"/>
      <c r="H788" s="1"/>
      <c r="I788" s="24"/>
      <c r="J788" s="24"/>
      <c r="K788" s="2"/>
      <c r="L788" s="2"/>
      <c r="M788" s="2"/>
      <c r="N788" s="2"/>
      <c r="O788" s="3"/>
      <c r="P788" s="8"/>
      <c r="Q788" s="1"/>
      <c r="R788" s="4"/>
      <c r="S788" s="4"/>
      <c r="T788" s="4"/>
      <c r="U788" s="4"/>
      <c r="V788" s="9"/>
      <c r="Z788" s="4"/>
      <c r="AI788" s="1"/>
    </row>
    <row r="789" spans="1:35" x14ac:dyDescent="0.25">
      <c r="A789" s="1"/>
      <c r="B789" s="5"/>
      <c r="C789" s="5"/>
      <c r="D789" s="5"/>
      <c r="E789" s="1"/>
      <c r="F789" s="1"/>
      <c r="G789" s="1"/>
      <c r="H789" s="1"/>
      <c r="I789" s="24"/>
      <c r="J789" s="24"/>
      <c r="K789" s="2"/>
      <c r="L789" s="2"/>
      <c r="M789" s="2"/>
      <c r="N789" s="2"/>
      <c r="O789" s="3"/>
      <c r="P789" s="8"/>
      <c r="Q789" s="1"/>
      <c r="R789" s="4"/>
      <c r="S789" s="4"/>
      <c r="T789" s="4"/>
      <c r="U789" s="4"/>
      <c r="V789" s="9"/>
      <c r="Z789" s="4"/>
      <c r="AI789" s="1"/>
    </row>
    <row r="790" spans="1:35" x14ac:dyDescent="0.25">
      <c r="A790" s="1"/>
      <c r="B790" s="5"/>
      <c r="C790" s="5"/>
      <c r="D790" s="5"/>
      <c r="E790" s="1"/>
      <c r="F790" s="1"/>
      <c r="G790" s="1"/>
      <c r="H790" s="1"/>
      <c r="I790" s="24"/>
      <c r="J790" s="24"/>
      <c r="K790" s="2"/>
      <c r="L790" s="2"/>
      <c r="M790" s="2"/>
      <c r="N790" s="2"/>
      <c r="O790" s="3"/>
      <c r="P790" s="8"/>
      <c r="Q790" s="1"/>
      <c r="R790" s="4"/>
      <c r="S790" s="4"/>
      <c r="T790" s="4"/>
      <c r="U790" s="4"/>
      <c r="V790" s="9"/>
      <c r="Z790" s="4"/>
      <c r="AI790" s="1"/>
    </row>
    <row r="791" spans="1:35" x14ac:dyDescent="0.25">
      <c r="A791" s="1"/>
      <c r="B791" s="5"/>
      <c r="C791" s="5"/>
      <c r="D791" s="5"/>
      <c r="E791" s="1"/>
      <c r="F791" s="1"/>
      <c r="G791" s="1"/>
      <c r="H791" s="1"/>
      <c r="I791" s="24"/>
      <c r="J791" s="24"/>
      <c r="K791" s="2"/>
      <c r="L791" s="2"/>
      <c r="M791" s="2"/>
      <c r="N791" s="2"/>
      <c r="O791" s="3"/>
      <c r="P791" s="8"/>
      <c r="Q791" s="1"/>
      <c r="R791" s="4"/>
      <c r="S791" s="4"/>
      <c r="T791" s="4"/>
      <c r="U791" s="4"/>
      <c r="V791" s="9"/>
      <c r="Z791" s="4"/>
      <c r="AI791" s="1"/>
    </row>
    <row r="792" spans="1:35" x14ac:dyDescent="0.25">
      <c r="A792" s="1"/>
      <c r="B792" s="5"/>
      <c r="C792" s="5"/>
      <c r="D792" s="5"/>
      <c r="E792" s="1"/>
      <c r="F792" s="1"/>
      <c r="G792" s="1"/>
      <c r="H792" s="1"/>
      <c r="I792" s="24"/>
      <c r="J792" s="24"/>
      <c r="K792" s="2"/>
      <c r="L792" s="2"/>
      <c r="M792" s="2"/>
      <c r="N792" s="2"/>
      <c r="O792" s="3"/>
      <c r="P792" s="8"/>
      <c r="Q792" s="1"/>
      <c r="R792" s="4"/>
      <c r="S792" s="4"/>
      <c r="T792" s="4"/>
      <c r="U792" s="4"/>
      <c r="V792" s="9"/>
      <c r="Z792" s="4"/>
      <c r="AI792" s="1"/>
    </row>
    <row r="793" spans="1:35" x14ac:dyDescent="0.25">
      <c r="A793" s="1"/>
      <c r="B793" s="5"/>
      <c r="C793" s="5"/>
      <c r="D793" s="5"/>
      <c r="E793" s="1"/>
      <c r="F793" s="1"/>
      <c r="G793" s="1"/>
      <c r="H793" s="1"/>
      <c r="I793" s="24"/>
      <c r="J793" s="24"/>
      <c r="K793" s="2"/>
      <c r="L793" s="2"/>
      <c r="M793" s="2"/>
      <c r="N793" s="2"/>
      <c r="O793" s="3"/>
      <c r="P793" s="8"/>
      <c r="Q793" s="1"/>
      <c r="R793" s="4"/>
      <c r="S793" s="4"/>
      <c r="T793" s="4"/>
      <c r="U793" s="4"/>
      <c r="V793" s="9"/>
      <c r="Z793" s="4"/>
      <c r="AI793" s="1"/>
    </row>
    <row r="794" spans="1:35" x14ac:dyDescent="0.25">
      <c r="A794" s="1"/>
      <c r="B794" s="5"/>
      <c r="C794" s="5"/>
      <c r="D794" s="5"/>
      <c r="E794" s="1"/>
      <c r="F794" s="1"/>
      <c r="G794" s="1"/>
      <c r="H794" s="1"/>
      <c r="I794" s="24"/>
      <c r="J794" s="24"/>
      <c r="K794" s="2"/>
      <c r="L794" s="2"/>
      <c r="M794" s="2"/>
      <c r="N794" s="2"/>
      <c r="O794" s="3"/>
      <c r="P794" s="8"/>
      <c r="Q794" s="1"/>
      <c r="R794" s="4"/>
      <c r="S794" s="4"/>
      <c r="T794" s="4"/>
      <c r="U794" s="4"/>
      <c r="V794" s="9"/>
      <c r="Z794" s="4"/>
      <c r="AI794" s="1"/>
    </row>
    <row r="795" spans="1:35" x14ac:dyDescent="0.25">
      <c r="A795" s="1"/>
      <c r="B795" s="5"/>
      <c r="C795" s="5"/>
      <c r="D795" s="5"/>
      <c r="E795" s="1"/>
      <c r="F795" s="1"/>
      <c r="G795" s="1"/>
      <c r="H795" s="1"/>
      <c r="I795" s="24"/>
      <c r="J795" s="24"/>
      <c r="K795" s="2"/>
      <c r="L795" s="2"/>
      <c r="M795" s="2"/>
      <c r="N795" s="2"/>
      <c r="O795" s="3"/>
      <c r="P795" s="8"/>
      <c r="Q795" s="1"/>
      <c r="R795" s="4"/>
      <c r="S795" s="4"/>
      <c r="T795" s="4"/>
      <c r="U795" s="4"/>
      <c r="V795" s="9"/>
      <c r="Z795" s="4"/>
      <c r="AI795" s="1"/>
    </row>
    <row r="796" spans="1:35" x14ac:dyDescent="0.25">
      <c r="A796" s="1"/>
      <c r="B796" s="5"/>
      <c r="C796" s="5"/>
      <c r="D796" s="5"/>
      <c r="E796" s="1"/>
      <c r="F796" s="1"/>
      <c r="G796" s="1"/>
      <c r="H796" s="1"/>
      <c r="I796" s="24"/>
      <c r="J796" s="24"/>
      <c r="K796" s="2"/>
      <c r="L796" s="2"/>
      <c r="M796" s="2"/>
      <c r="N796" s="2"/>
      <c r="O796" s="3"/>
      <c r="P796" s="8"/>
      <c r="Q796" s="1"/>
      <c r="R796" s="4"/>
      <c r="S796" s="4"/>
      <c r="T796" s="4"/>
      <c r="U796" s="4"/>
      <c r="V796" s="9"/>
      <c r="Z796" s="4"/>
      <c r="AI796" s="1"/>
    </row>
    <row r="797" spans="1:35" x14ac:dyDescent="0.25">
      <c r="A797" s="1"/>
      <c r="B797" s="5"/>
      <c r="C797" s="5"/>
      <c r="D797" s="5"/>
      <c r="E797" s="1"/>
      <c r="F797" s="1"/>
      <c r="G797" s="1"/>
      <c r="H797" s="1"/>
      <c r="I797" s="24"/>
      <c r="J797" s="24"/>
      <c r="K797" s="2"/>
      <c r="L797" s="2"/>
      <c r="M797" s="2"/>
      <c r="N797" s="2"/>
      <c r="O797" s="3"/>
      <c r="P797" s="8"/>
      <c r="Q797" s="1"/>
      <c r="R797" s="4"/>
      <c r="S797" s="4"/>
      <c r="T797" s="4"/>
      <c r="U797" s="4"/>
      <c r="V797" s="9"/>
      <c r="Z797" s="4"/>
      <c r="AI797" s="1"/>
    </row>
    <row r="798" spans="1:35" x14ac:dyDescent="0.25">
      <c r="A798" s="1"/>
      <c r="B798" s="5"/>
      <c r="C798" s="5"/>
      <c r="D798" s="5"/>
      <c r="E798" s="1"/>
      <c r="F798" s="1"/>
      <c r="G798" s="1"/>
      <c r="H798" s="1"/>
      <c r="I798" s="24"/>
      <c r="J798" s="24"/>
      <c r="K798" s="2"/>
      <c r="L798" s="2"/>
      <c r="M798" s="2"/>
      <c r="N798" s="2"/>
      <c r="O798" s="3"/>
      <c r="P798" s="8"/>
      <c r="Q798" s="1"/>
      <c r="R798" s="4"/>
      <c r="S798" s="4"/>
      <c r="T798" s="4"/>
      <c r="U798" s="4"/>
      <c r="V798" s="9"/>
      <c r="Z798" s="4"/>
      <c r="AI798" s="1"/>
    </row>
    <row r="799" spans="1:35" x14ac:dyDescent="0.25">
      <c r="A799" s="1"/>
      <c r="B799" s="5"/>
      <c r="C799" s="5"/>
      <c r="D799" s="5"/>
      <c r="E799" s="1"/>
      <c r="F799" s="1"/>
      <c r="G799" s="1"/>
      <c r="H799" s="1"/>
      <c r="I799" s="24"/>
      <c r="J799" s="24"/>
      <c r="K799" s="2"/>
      <c r="L799" s="2"/>
      <c r="M799" s="2"/>
      <c r="N799" s="2"/>
      <c r="O799" s="3"/>
      <c r="P799" s="8"/>
      <c r="Q799" s="1"/>
      <c r="R799" s="4"/>
      <c r="S799" s="4"/>
      <c r="T799" s="4"/>
      <c r="U799" s="4"/>
      <c r="V799" s="9"/>
      <c r="Z799" s="4"/>
      <c r="AI799" s="1"/>
    </row>
    <row r="800" spans="1:35" x14ac:dyDescent="0.25">
      <c r="A800" s="1"/>
      <c r="B800" s="5"/>
      <c r="C800" s="5"/>
      <c r="D800" s="5"/>
      <c r="E800" s="1"/>
      <c r="F800" s="1"/>
      <c r="G800" s="1"/>
      <c r="H800" s="1"/>
      <c r="I800" s="24"/>
      <c r="J800" s="24"/>
      <c r="K800" s="2"/>
      <c r="L800" s="2"/>
      <c r="M800" s="2"/>
      <c r="N800" s="2"/>
      <c r="O800" s="3"/>
      <c r="P800" s="8"/>
      <c r="Q800" s="1"/>
      <c r="R800" s="4"/>
      <c r="S800" s="4"/>
      <c r="T800" s="4"/>
      <c r="U800" s="4"/>
      <c r="V800" s="9"/>
      <c r="Z800" s="4"/>
      <c r="AI800" s="1"/>
    </row>
    <row r="801" spans="1:35" x14ac:dyDescent="0.25">
      <c r="A801" s="1"/>
      <c r="B801" s="5"/>
      <c r="C801" s="5"/>
      <c r="D801" s="5"/>
      <c r="E801" s="1"/>
      <c r="F801" s="1"/>
      <c r="G801" s="1"/>
      <c r="H801" s="1"/>
      <c r="I801" s="24"/>
      <c r="J801" s="24"/>
      <c r="K801" s="2"/>
      <c r="L801" s="2"/>
      <c r="M801" s="2"/>
      <c r="N801" s="2"/>
      <c r="O801" s="3"/>
      <c r="P801" s="8"/>
      <c r="Q801" s="1"/>
      <c r="R801" s="4"/>
      <c r="S801" s="4"/>
      <c r="T801" s="4"/>
      <c r="U801" s="4"/>
      <c r="V801" s="9"/>
      <c r="Z801" s="4"/>
      <c r="AI801" s="1"/>
    </row>
    <row r="802" spans="1:35" x14ac:dyDescent="0.25">
      <c r="A802" s="1"/>
      <c r="B802" s="5"/>
      <c r="C802" s="5"/>
      <c r="D802" s="5"/>
      <c r="E802" s="1"/>
      <c r="F802" s="1"/>
      <c r="G802" s="1"/>
      <c r="H802" s="1"/>
      <c r="I802" s="24"/>
      <c r="J802" s="24"/>
      <c r="K802" s="2"/>
      <c r="L802" s="2"/>
      <c r="M802" s="2"/>
      <c r="N802" s="2"/>
      <c r="O802" s="3"/>
      <c r="P802" s="8"/>
      <c r="Q802" s="1"/>
      <c r="R802" s="4"/>
      <c r="S802" s="4"/>
      <c r="T802" s="4"/>
      <c r="U802" s="4"/>
      <c r="V802" s="9"/>
      <c r="Z802" s="4"/>
      <c r="AI802" s="1"/>
    </row>
    <row r="803" spans="1:35" x14ac:dyDescent="0.25">
      <c r="A803" s="1"/>
      <c r="B803" s="5"/>
      <c r="C803" s="5"/>
      <c r="D803" s="5"/>
      <c r="E803" s="1"/>
      <c r="F803" s="1"/>
      <c r="G803" s="1"/>
      <c r="H803" s="1"/>
      <c r="I803" s="24"/>
      <c r="J803" s="24"/>
      <c r="K803" s="2"/>
      <c r="L803" s="2"/>
      <c r="M803" s="2"/>
      <c r="N803" s="2"/>
      <c r="O803" s="3"/>
      <c r="P803" s="8"/>
      <c r="Q803" s="1"/>
      <c r="R803" s="4"/>
      <c r="S803" s="4"/>
      <c r="T803" s="4"/>
      <c r="U803" s="4"/>
      <c r="V803" s="9"/>
      <c r="Z803" s="4"/>
      <c r="AI803" s="1"/>
    </row>
    <row r="804" spans="1:35" x14ac:dyDescent="0.25">
      <c r="A804" s="1"/>
      <c r="B804" s="5"/>
      <c r="C804" s="5"/>
      <c r="D804" s="5"/>
      <c r="E804" s="1"/>
      <c r="F804" s="1"/>
      <c r="G804" s="1"/>
      <c r="H804" s="1"/>
      <c r="I804" s="24"/>
      <c r="J804" s="24"/>
      <c r="K804" s="2"/>
      <c r="L804" s="2"/>
      <c r="M804" s="2"/>
      <c r="N804" s="2"/>
      <c r="O804" s="3"/>
      <c r="P804" s="8"/>
      <c r="Q804" s="1"/>
      <c r="R804" s="4"/>
      <c r="S804" s="4"/>
      <c r="T804" s="4"/>
      <c r="U804" s="4"/>
      <c r="V804" s="9"/>
      <c r="Z804" s="4"/>
      <c r="AI804" s="1"/>
    </row>
    <row r="805" spans="1:35" x14ac:dyDescent="0.25">
      <c r="A805" s="1"/>
      <c r="B805" s="5"/>
      <c r="C805" s="5"/>
      <c r="D805" s="5"/>
      <c r="E805" s="1"/>
      <c r="F805" s="1"/>
      <c r="G805" s="1"/>
      <c r="H805" s="1"/>
      <c r="I805" s="24"/>
      <c r="J805" s="24"/>
      <c r="K805" s="2"/>
      <c r="L805" s="2"/>
      <c r="M805" s="2"/>
      <c r="N805" s="2"/>
      <c r="O805" s="3"/>
      <c r="P805" s="8"/>
      <c r="Q805" s="1"/>
      <c r="R805" s="4"/>
      <c r="S805" s="4"/>
      <c r="T805" s="4"/>
      <c r="U805" s="4"/>
      <c r="V805" s="9"/>
      <c r="Z805" s="4"/>
      <c r="AI805" s="1"/>
    </row>
    <row r="806" spans="1:35" x14ac:dyDescent="0.25">
      <c r="A806" s="1"/>
      <c r="B806" s="5"/>
      <c r="C806" s="5"/>
      <c r="D806" s="5"/>
      <c r="E806" s="1"/>
      <c r="F806" s="1"/>
      <c r="G806" s="1"/>
      <c r="H806" s="1"/>
      <c r="I806" s="24"/>
      <c r="J806" s="24"/>
      <c r="K806" s="2"/>
      <c r="L806" s="2"/>
      <c r="M806" s="2"/>
      <c r="N806" s="2"/>
      <c r="O806" s="3"/>
      <c r="P806" s="8"/>
      <c r="Q806" s="1"/>
      <c r="R806" s="4"/>
      <c r="S806" s="4"/>
      <c r="T806" s="4"/>
      <c r="U806" s="4"/>
      <c r="V806" s="9"/>
      <c r="Z806" s="4"/>
      <c r="AI806" s="1"/>
    </row>
    <row r="807" spans="1:35" x14ac:dyDescent="0.25">
      <c r="A807" s="1"/>
      <c r="B807" s="5"/>
      <c r="C807" s="5"/>
      <c r="D807" s="5"/>
      <c r="E807" s="1"/>
      <c r="F807" s="1"/>
      <c r="G807" s="1"/>
      <c r="H807" s="1"/>
      <c r="I807" s="24"/>
      <c r="J807" s="24"/>
      <c r="K807" s="2"/>
      <c r="L807" s="2"/>
      <c r="M807" s="2"/>
      <c r="N807" s="2"/>
      <c r="O807" s="3"/>
      <c r="P807" s="8"/>
      <c r="Q807" s="1"/>
      <c r="R807" s="4"/>
      <c r="S807" s="4"/>
      <c r="T807" s="4"/>
      <c r="U807" s="4"/>
      <c r="V807" s="9"/>
      <c r="Z807" s="4"/>
      <c r="AI807" s="1"/>
    </row>
    <row r="808" spans="1:35" x14ac:dyDescent="0.25">
      <c r="A808" s="1"/>
      <c r="B808" s="5"/>
      <c r="C808" s="5"/>
      <c r="D808" s="5"/>
      <c r="E808" s="1"/>
      <c r="F808" s="1"/>
      <c r="G808" s="1"/>
      <c r="H808" s="1"/>
      <c r="I808" s="24"/>
      <c r="J808" s="24"/>
      <c r="K808" s="2"/>
      <c r="L808" s="2"/>
      <c r="M808" s="2"/>
      <c r="N808" s="2"/>
      <c r="O808" s="3"/>
      <c r="P808" s="8"/>
      <c r="Q808" s="1"/>
      <c r="R808" s="4"/>
      <c r="S808" s="4"/>
      <c r="T808" s="4"/>
      <c r="U808" s="4"/>
      <c r="V808" s="9"/>
      <c r="Z808" s="4"/>
      <c r="AI808" s="1"/>
    </row>
    <row r="809" spans="1:35" x14ac:dyDescent="0.25">
      <c r="A809" s="1"/>
      <c r="B809" s="5"/>
      <c r="C809" s="5"/>
      <c r="D809" s="5"/>
      <c r="E809" s="1"/>
      <c r="F809" s="1"/>
      <c r="G809" s="1"/>
      <c r="H809" s="1"/>
      <c r="I809" s="24"/>
      <c r="J809" s="24"/>
      <c r="K809" s="2"/>
      <c r="L809" s="2"/>
      <c r="M809" s="2"/>
      <c r="N809" s="2"/>
      <c r="O809" s="3"/>
      <c r="P809" s="8"/>
      <c r="Q809" s="1"/>
      <c r="R809" s="4"/>
      <c r="S809" s="4"/>
      <c r="T809" s="4"/>
      <c r="U809" s="4"/>
      <c r="V809" s="9"/>
      <c r="Z809" s="4"/>
      <c r="AI809" s="1"/>
    </row>
    <row r="810" spans="1:35" x14ac:dyDescent="0.25">
      <c r="A810" s="1"/>
      <c r="B810" s="5"/>
      <c r="C810" s="5"/>
      <c r="D810" s="5"/>
      <c r="E810" s="1"/>
      <c r="F810" s="1"/>
      <c r="G810" s="1"/>
      <c r="H810" s="1"/>
      <c r="I810" s="24"/>
      <c r="J810" s="24"/>
      <c r="K810" s="2"/>
      <c r="L810" s="2"/>
      <c r="M810" s="2"/>
      <c r="N810" s="2"/>
      <c r="O810" s="3"/>
      <c r="P810" s="8"/>
      <c r="Q810" s="1"/>
      <c r="R810" s="4"/>
      <c r="S810" s="4"/>
      <c r="T810" s="4"/>
      <c r="U810" s="4"/>
      <c r="V810" s="9"/>
      <c r="Z810" s="4"/>
      <c r="AI810" s="1"/>
    </row>
    <row r="811" spans="1:35" x14ac:dyDescent="0.25">
      <c r="A811" s="1"/>
      <c r="B811" s="5"/>
      <c r="C811" s="5"/>
      <c r="D811" s="5"/>
      <c r="E811" s="1"/>
      <c r="F811" s="1"/>
      <c r="G811" s="1"/>
      <c r="H811" s="1"/>
      <c r="I811" s="24"/>
      <c r="J811" s="24"/>
      <c r="K811" s="2"/>
      <c r="L811" s="2"/>
      <c r="M811" s="2"/>
      <c r="N811" s="2"/>
      <c r="O811" s="3"/>
      <c r="P811" s="8"/>
      <c r="Q811" s="1"/>
      <c r="R811" s="4"/>
      <c r="S811" s="4"/>
      <c r="T811" s="4"/>
      <c r="U811" s="4"/>
      <c r="V811" s="9"/>
      <c r="Z811" s="4"/>
      <c r="AI811" s="1"/>
    </row>
    <row r="812" spans="1:35" x14ac:dyDescent="0.25">
      <c r="A812" s="1"/>
      <c r="B812" s="5"/>
      <c r="C812" s="5"/>
      <c r="D812" s="5"/>
      <c r="E812" s="1"/>
      <c r="F812" s="1"/>
      <c r="G812" s="1"/>
      <c r="H812" s="1"/>
      <c r="I812" s="24"/>
      <c r="J812" s="24"/>
      <c r="K812" s="2"/>
      <c r="L812" s="2"/>
      <c r="M812" s="2"/>
      <c r="N812" s="2"/>
      <c r="O812" s="3"/>
      <c r="P812" s="8"/>
      <c r="Q812" s="1"/>
      <c r="R812" s="4"/>
      <c r="S812" s="4"/>
      <c r="T812" s="4"/>
      <c r="U812" s="4"/>
      <c r="V812" s="9"/>
      <c r="Z812" s="4"/>
      <c r="AI812" s="1"/>
    </row>
    <row r="813" spans="1:35" x14ac:dyDescent="0.25">
      <c r="A813" s="1"/>
      <c r="B813" s="5"/>
      <c r="C813" s="5"/>
      <c r="D813" s="5"/>
      <c r="E813" s="1"/>
      <c r="F813" s="1"/>
      <c r="G813" s="1"/>
      <c r="H813" s="1"/>
      <c r="I813" s="24"/>
      <c r="J813" s="24"/>
      <c r="K813" s="2"/>
      <c r="L813" s="2"/>
      <c r="M813" s="2"/>
      <c r="N813" s="2"/>
      <c r="O813" s="3"/>
      <c r="P813" s="8"/>
      <c r="Q813" s="1"/>
      <c r="R813" s="4"/>
      <c r="S813" s="4"/>
      <c r="T813" s="4"/>
      <c r="U813" s="4"/>
      <c r="V813" s="9"/>
      <c r="Z813" s="4"/>
      <c r="AI813" s="1"/>
    </row>
    <row r="814" spans="1:35" x14ac:dyDescent="0.25">
      <c r="A814" s="1"/>
      <c r="B814" s="5"/>
      <c r="C814" s="5"/>
      <c r="D814" s="5"/>
      <c r="E814" s="1"/>
      <c r="F814" s="1"/>
      <c r="G814" s="1"/>
      <c r="H814" s="1"/>
      <c r="I814" s="24"/>
      <c r="J814" s="24"/>
      <c r="K814" s="2"/>
      <c r="L814" s="2"/>
      <c r="M814" s="2"/>
      <c r="N814" s="2"/>
      <c r="O814" s="3"/>
      <c r="P814" s="8"/>
      <c r="Q814" s="1"/>
      <c r="R814" s="4"/>
      <c r="S814" s="4"/>
      <c r="T814" s="4"/>
      <c r="U814" s="4"/>
      <c r="V814" s="9"/>
      <c r="Z814" s="4"/>
      <c r="AI814" s="1"/>
    </row>
    <row r="815" spans="1:35" x14ac:dyDescent="0.25">
      <c r="A815" s="1"/>
      <c r="B815" s="5"/>
      <c r="C815" s="5"/>
      <c r="D815" s="5"/>
      <c r="E815" s="1"/>
      <c r="F815" s="1"/>
      <c r="G815" s="1"/>
      <c r="H815" s="1"/>
      <c r="I815" s="24"/>
      <c r="J815" s="24"/>
      <c r="K815" s="2"/>
      <c r="L815" s="2"/>
      <c r="M815" s="2"/>
      <c r="N815" s="2"/>
      <c r="O815" s="3"/>
      <c r="P815" s="8"/>
      <c r="Q815" s="1"/>
      <c r="R815" s="4"/>
      <c r="S815" s="4"/>
      <c r="T815" s="4"/>
      <c r="U815" s="4"/>
      <c r="V815" s="9"/>
      <c r="Z815" s="4"/>
      <c r="AI815" s="1"/>
    </row>
    <row r="816" spans="1:35" x14ac:dyDescent="0.25">
      <c r="A816" s="1"/>
      <c r="B816" s="5"/>
      <c r="C816" s="5"/>
      <c r="D816" s="5"/>
      <c r="E816" s="1"/>
      <c r="F816" s="1"/>
      <c r="G816" s="1"/>
      <c r="H816" s="1"/>
      <c r="I816" s="24"/>
      <c r="J816" s="24"/>
      <c r="K816" s="2"/>
      <c r="L816" s="2"/>
      <c r="M816" s="2"/>
      <c r="N816" s="2"/>
      <c r="O816" s="3"/>
      <c r="P816" s="8"/>
      <c r="Q816" s="1"/>
      <c r="R816" s="4"/>
      <c r="S816" s="4"/>
      <c r="T816" s="4"/>
      <c r="U816" s="4"/>
      <c r="V816" s="9"/>
      <c r="Z816" s="4"/>
      <c r="AI816" s="1"/>
    </row>
    <row r="817" spans="1:35" x14ac:dyDescent="0.25">
      <c r="A817" s="1"/>
      <c r="B817" s="5"/>
      <c r="C817" s="5"/>
      <c r="D817" s="5"/>
      <c r="E817" s="1"/>
      <c r="F817" s="1"/>
      <c r="G817" s="1"/>
      <c r="H817" s="1"/>
      <c r="I817" s="24"/>
      <c r="J817" s="24"/>
      <c r="K817" s="2"/>
      <c r="L817" s="2"/>
      <c r="M817" s="2"/>
      <c r="N817" s="2"/>
      <c r="O817" s="3"/>
      <c r="P817" s="8"/>
      <c r="Q817" s="1"/>
      <c r="R817" s="4"/>
      <c r="S817" s="4"/>
      <c r="T817" s="4"/>
      <c r="U817" s="4"/>
      <c r="V817" s="9"/>
      <c r="Z817" s="4"/>
      <c r="AI817" s="1"/>
    </row>
    <row r="818" spans="1:35" x14ac:dyDescent="0.25">
      <c r="A818" s="1"/>
      <c r="B818" s="5"/>
      <c r="C818" s="5"/>
      <c r="D818" s="5"/>
      <c r="E818" s="1"/>
      <c r="F818" s="1"/>
      <c r="G818" s="1"/>
      <c r="H818" s="1"/>
      <c r="I818" s="24"/>
      <c r="J818" s="24"/>
      <c r="K818" s="2"/>
      <c r="L818" s="2"/>
      <c r="M818" s="2"/>
      <c r="N818" s="2"/>
      <c r="O818" s="3"/>
      <c r="P818" s="8"/>
      <c r="Q818" s="1"/>
      <c r="R818" s="4"/>
      <c r="S818" s="4"/>
      <c r="T818" s="4"/>
      <c r="U818" s="4"/>
      <c r="V818" s="9"/>
      <c r="Z818" s="4"/>
      <c r="AI818" s="1"/>
    </row>
    <row r="819" spans="1:35" x14ac:dyDescent="0.25">
      <c r="A819" s="1"/>
      <c r="B819" s="5"/>
      <c r="C819" s="5"/>
      <c r="D819" s="5"/>
      <c r="E819" s="1"/>
      <c r="F819" s="1"/>
      <c r="G819" s="1"/>
      <c r="H819" s="1"/>
      <c r="I819" s="24"/>
      <c r="J819" s="24"/>
      <c r="K819" s="2"/>
      <c r="L819" s="2"/>
      <c r="M819" s="2"/>
      <c r="N819" s="2"/>
      <c r="O819" s="3"/>
      <c r="P819" s="8"/>
      <c r="Q819" s="1"/>
      <c r="R819" s="4"/>
      <c r="S819" s="4"/>
      <c r="T819" s="4"/>
      <c r="U819" s="4"/>
      <c r="V819" s="9"/>
      <c r="Z819" s="4"/>
      <c r="AI819" s="1"/>
    </row>
    <row r="820" spans="1:35" x14ac:dyDescent="0.25">
      <c r="A820" s="1"/>
      <c r="B820" s="5"/>
      <c r="C820" s="5"/>
      <c r="D820" s="5"/>
      <c r="E820" s="1"/>
      <c r="F820" s="1"/>
      <c r="G820" s="1"/>
      <c r="H820" s="1"/>
      <c r="I820" s="24"/>
      <c r="J820" s="24"/>
      <c r="K820" s="2"/>
      <c r="L820" s="2"/>
      <c r="M820" s="2"/>
      <c r="N820" s="2"/>
      <c r="O820" s="3"/>
      <c r="P820" s="8"/>
      <c r="Q820" s="1"/>
      <c r="R820" s="4"/>
      <c r="S820" s="4"/>
      <c r="T820" s="4"/>
      <c r="U820" s="4"/>
      <c r="V820" s="9"/>
      <c r="Z820" s="4"/>
      <c r="AI820" s="1"/>
    </row>
    <row r="821" spans="1:35" x14ac:dyDescent="0.25">
      <c r="A821" s="1"/>
      <c r="B821" s="5"/>
      <c r="C821" s="5"/>
      <c r="D821" s="5"/>
      <c r="E821" s="1"/>
      <c r="F821" s="1"/>
      <c r="G821" s="1"/>
      <c r="H821" s="1"/>
      <c r="I821" s="24"/>
      <c r="J821" s="24"/>
      <c r="K821" s="2"/>
      <c r="L821" s="2"/>
      <c r="M821" s="2"/>
      <c r="N821" s="2"/>
      <c r="O821" s="3"/>
      <c r="P821" s="8"/>
      <c r="Q821" s="1"/>
      <c r="R821" s="4"/>
      <c r="S821" s="4"/>
      <c r="T821" s="4"/>
      <c r="U821" s="4"/>
      <c r="V821" s="9"/>
      <c r="Z821" s="4"/>
      <c r="AI821" s="1"/>
    </row>
    <row r="822" spans="1:35" x14ac:dyDescent="0.25">
      <c r="A822" s="1"/>
      <c r="B822" s="5"/>
      <c r="C822" s="5"/>
      <c r="D822" s="5"/>
      <c r="E822" s="1"/>
      <c r="F822" s="1"/>
      <c r="G822" s="1"/>
      <c r="H822" s="1"/>
      <c r="I822" s="24"/>
      <c r="J822" s="24"/>
      <c r="K822" s="2"/>
      <c r="L822" s="2"/>
      <c r="M822" s="2"/>
      <c r="N822" s="2"/>
      <c r="O822" s="3"/>
      <c r="P822" s="8"/>
      <c r="Q822" s="1"/>
      <c r="R822" s="4"/>
      <c r="S822" s="4"/>
      <c r="T822" s="4"/>
      <c r="U822" s="4"/>
      <c r="V822" s="9"/>
      <c r="Z822" s="4"/>
      <c r="AI822" s="1"/>
    </row>
    <row r="823" spans="1:35" x14ac:dyDescent="0.25">
      <c r="A823" s="1"/>
      <c r="B823" s="5"/>
      <c r="C823" s="5"/>
      <c r="D823" s="5"/>
      <c r="E823" s="1"/>
      <c r="F823" s="1"/>
      <c r="G823" s="1"/>
      <c r="H823" s="1"/>
      <c r="I823" s="24"/>
      <c r="J823" s="24"/>
      <c r="K823" s="2"/>
      <c r="L823" s="2"/>
      <c r="M823" s="2"/>
      <c r="N823" s="2"/>
      <c r="O823" s="3"/>
      <c r="P823" s="8"/>
      <c r="Q823" s="1"/>
      <c r="R823" s="4"/>
      <c r="S823" s="4"/>
      <c r="T823" s="4"/>
      <c r="U823" s="4"/>
      <c r="V823" s="9"/>
      <c r="Z823" s="4"/>
      <c r="AI823" s="1"/>
    </row>
    <row r="824" spans="1:35" x14ac:dyDescent="0.25">
      <c r="A824" s="1"/>
      <c r="B824" s="5"/>
      <c r="C824" s="5"/>
      <c r="D824" s="5"/>
      <c r="E824" s="1"/>
      <c r="F824" s="1"/>
      <c r="G824" s="1"/>
      <c r="H824" s="1"/>
      <c r="I824" s="24"/>
      <c r="J824" s="24"/>
      <c r="K824" s="2"/>
      <c r="L824" s="2"/>
      <c r="M824" s="2"/>
      <c r="N824" s="2"/>
      <c r="O824" s="3"/>
      <c r="P824" s="8"/>
      <c r="Q824" s="1"/>
      <c r="R824" s="4"/>
      <c r="S824" s="4"/>
      <c r="T824" s="4"/>
      <c r="U824" s="4"/>
      <c r="V824" s="9"/>
      <c r="Z824" s="4"/>
      <c r="AI824" s="1"/>
    </row>
    <row r="825" spans="1:35" x14ac:dyDescent="0.25">
      <c r="A825" s="1"/>
      <c r="B825" s="5"/>
      <c r="C825" s="5"/>
      <c r="D825" s="5"/>
      <c r="E825" s="1"/>
      <c r="F825" s="1"/>
      <c r="G825" s="1"/>
      <c r="H825" s="1"/>
      <c r="I825" s="24"/>
      <c r="J825" s="24"/>
      <c r="K825" s="2"/>
      <c r="L825" s="2"/>
      <c r="M825" s="2"/>
      <c r="N825" s="2"/>
      <c r="O825" s="3"/>
      <c r="P825" s="8"/>
      <c r="Q825" s="1"/>
      <c r="R825" s="4"/>
      <c r="S825" s="4"/>
      <c r="T825" s="4"/>
      <c r="U825" s="4"/>
      <c r="V825" s="9"/>
      <c r="Z825" s="4"/>
      <c r="AI825" s="1"/>
    </row>
    <row r="826" spans="1:35" x14ac:dyDescent="0.25">
      <c r="A826" s="1"/>
      <c r="B826" s="5"/>
      <c r="C826" s="5"/>
      <c r="D826" s="5"/>
      <c r="E826" s="1"/>
      <c r="F826" s="1"/>
      <c r="G826" s="1"/>
      <c r="H826" s="1"/>
      <c r="I826" s="24"/>
      <c r="J826" s="24"/>
      <c r="K826" s="2"/>
      <c r="L826" s="2"/>
      <c r="M826" s="2"/>
      <c r="N826" s="2"/>
      <c r="O826" s="3"/>
      <c r="P826" s="8"/>
      <c r="Q826" s="1"/>
      <c r="R826" s="4"/>
      <c r="S826" s="4"/>
      <c r="T826" s="4"/>
      <c r="U826" s="4"/>
      <c r="V826" s="9"/>
      <c r="Z826" s="4"/>
      <c r="AI826" s="1"/>
    </row>
    <row r="827" spans="1:35" x14ac:dyDescent="0.25">
      <c r="A827" s="1"/>
      <c r="B827" s="5"/>
      <c r="C827" s="5"/>
      <c r="D827" s="5"/>
      <c r="E827" s="1"/>
      <c r="F827" s="1"/>
      <c r="G827" s="1"/>
      <c r="H827" s="1"/>
      <c r="I827" s="24"/>
      <c r="J827" s="24"/>
      <c r="K827" s="2"/>
      <c r="L827" s="2"/>
      <c r="M827" s="2"/>
      <c r="N827" s="2"/>
      <c r="O827" s="3"/>
      <c r="P827" s="8"/>
      <c r="Q827" s="1"/>
      <c r="R827" s="4"/>
      <c r="S827" s="4"/>
      <c r="T827" s="4"/>
      <c r="U827" s="4"/>
      <c r="V827" s="9"/>
      <c r="Z827" s="4"/>
      <c r="AI827" s="1"/>
    </row>
    <row r="828" spans="1:35" x14ac:dyDescent="0.25">
      <c r="A828" s="1"/>
      <c r="B828" s="5"/>
      <c r="C828" s="5"/>
      <c r="D828" s="5"/>
      <c r="E828" s="1"/>
      <c r="F828" s="1"/>
      <c r="G828" s="1"/>
      <c r="H828" s="1"/>
      <c r="I828" s="24"/>
      <c r="J828" s="24"/>
      <c r="K828" s="2"/>
      <c r="L828" s="2"/>
      <c r="M828" s="2"/>
      <c r="N828" s="2"/>
      <c r="O828" s="3"/>
      <c r="P828" s="8"/>
      <c r="Q828" s="1"/>
      <c r="R828" s="4"/>
      <c r="S828" s="4"/>
      <c r="T828" s="4"/>
      <c r="U828" s="4"/>
      <c r="V828" s="9"/>
      <c r="Z828" s="4"/>
      <c r="AI828" s="1"/>
    </row>
    <row r="829" spans="1:35" x14ac:dyDescent="0.25">
      <c r="A829" s="1"/>
      <c r="B829" s="5"/>
      <c r="C829" s="5"/>
      <c r="D829" s="5"/>
      <c r="E829" s="1"/>
      <c r="F829" s="1"/>
      <c r="G829" s="1"/>
      <c r="H829" s="1"/>
      <c r="I829" s="24"/>
      <c r="J829" s="24"/>
      <c r="K829" s="2"/>
      <c r="L829" s="2"/>
      <c r="M829" s="2"/>
      <c r="N829" s="2"/>
      <c r="O829" s="3"/>
      <c r="P829" s="8"/>
      <c r="Q829" s="1"/>
      <c r="R829" s="4"/>
      <c r="S829" s="4"/>
      <c r="T829" s="4"/>
      <c r="U829" s="4"/>
      <c r="V829" s="9"/>
      <c r="Z829" s="4"/>
      <c r="AI829" s="1"/>
    </row>
    <row r="830" spans="1:35" x14ac:dyDescent="0.25">
      <c r="A830" s="1"/>
      <c r="B830" s="5"/>
      <c r="C830" s="5"/>
      <c r="D830" s="5"/>
      <c r="E830" s="1"/>
      <c r="F830" s="1"/>
      <c r="G830" s="1"/>
      <c r="H830" s="1"/>
      <c r="I830" s="24"/>
      <c r="J830" s="24"/>
      <c r="K830" s="2"/>
      <c r="L830" s="2"/>
      <c r="M830" s="2"/>
      <c r="N830" s="2"/>
      <c r="O830" s="3"/>
      <c r="P830" s="8"/>
      <c r="Q830" s="1"/>
      <c r="R830" s="4"/>
      <c r="S830" s="4"/>
      <c r="T830" s="4"/>
      <c r="U830" s="4"/>
      <c r="V830" s="9"/>
      <c r="Z830" s="4"/>
      <c r="AI830" s="1"/>
    </row>
    <row r="831" spans="1:35" x14ac:dyDescent="0.25">
      <c r="A831" s="1"/>
      <c r="B831" s="5"/>
      <c r="C831" s="5"/>
      <c r="D831" s="5"/>
      <c r="E831" s="1"/>
      <c r="F831" s="1"/>
      <c r="G831" s="1"/>
      <c r="H831" s="1"/>
      <c r="I831" s="24"/>
      <c r="J831" s="24"/>
      <c r="K831" s="2"/>
      <c r="L831" s="2"/>
      <c r="M831" s="2"/>
      <c r="N831" s="2"/>
      <c r="O831" s="3"/>
      <c r="P831" s="8"/>
      <c r="Q831" s="1"/>
      <c r="R831" s="4"/>
      <c r="S831" s="4"/>
      <c r="T831" s="4"/>
      <c r="U831" s="4"/>
      <c r="V831" s="9"/>
      <c r="Z831" s="4"/>
      <c r="AI831" s="1"/>
    </row>
    <row r="832" spans="1:35" x14ac:dyDescent="0.25">
      <c r="A832" s="1"/>
      <c r="B832" s="5"/>
      <c r="C832" s="5"/>
      <c r="D832" s="5"/>
      <c r="E832" s="1"/>
      <c r="F832" s="1"/>
      <c r="G832" s="1"/>
      <c r="H832" s="1"/>
      <c r="I832" s="24"/>
      <c r="J832" s="24"/>
      <c r="K832" s="2"/>
      <c r="L832" s="2"/>
      <c r="M832" s="2"/>
      <c r="N832" s="2"/>
      <c r="O832" s="3"/>
      <c r="P832" s="8"/>
      <c r="Q832" s="1"/>
      <c r="R832" s="4"/>
      <c r="S832" s="4"/>
      <c r="T832" s="4"/>
      <c r="U832" s="4"/>
      <c r="V832" s="9"/>
      <c r="Z832" s="4"/>
      <c r="AI832" s="1"/>
    </row>
    <row r="833" spans="1:35" x14ac:dyDescent="0.25">
      <c r="A833" s="1"/>
      <c r="B833" s="5"/>
      <c r="C833" s="5"/>
      <c r="D833" s="5"/>
      <c r="E833" s="1"/>
      <c r="F833" s="1"/>
      <c r="G833" s="1"/>
      <c r="H833" s="1"/>
      <c r="I833" s="24"/>
      <c r="J833" s="24"/>
      <c r="K833" s="2"/>
      <c r="L833" s="2"/>
      <c r="M833" s="2"/>
      <c r="N833" s="2"/>
      <c r="O833" s="3"/>
      <c r="P833" s="8"/>
      <c r="Q833" s="1"/>
      <c r="R833" s="4"/>
      <c r="S833" s="4"/>
      <c r="T833" s="4"/>
      <c r="U833" s="4"/>
      <c r="V833" s="9"/>
      <c r="Z833" s="4"/>
      <c r="AI833" s="1"/>
    </row>
    <row r="834" spans="1:35" x14ac:dyDescent="0.25">
      <c r="A834" s="1"/>
      <c r="B834" s="5"/>
      <c r="C834" s="5"/>
      <c r="D834" s="5"/>
      <c r="E834" s="1"/>
      <c r="F834" s="1"/>
      <c r="G834" s="1"/>
      <c r="H834" s="1"/>
      <c r="I834" s="24"/>
      <c r="J834" s="24"/>
      <c r="K834" s="2"/>
      <c r="L834" s="2"/>
      <c r="M834" s="2"/>
      <c r="N834" s="2"/>
      <c r="O834" s="3"/>
      <c r="P834" s="8"/>
      <c r="Q834" s="1"/>
      <c r="R834" s="4"/>
      <c r="S834" s="4"/>
      <c r="T834" s="4"/>
      <c r="U834" s="4"/>
      <c r="V834" s="9"/>
      <c r="Z834" s="4"/>
      <c r="AI834" s="1"/>
    </row>
    <row r="835" spans="1:35" x14ac:dyDescent="0.25">
      <c r="A835" s="1"/>
      <c r="B835" s="5"/>
      <c r="C835" s="5"/>
      <c r="D835" s="5"/>
      <c r="E835" s="1"/>
      <c r="F835" s="1"/>
      <c r="G835" s="1"/>
      <c r="H835" s="1"/>
      <c r="I835" s="24"/>
      <c r="J835" s="24"/>
      <c r="K835" s="2"/>
      <c r="L835" s="2"/>
      <c r="M835" s="2"/>
      <c r="N835" s="2"/>
      <c r="O835" s="3"/>
      <c r="P835" s="8"/>
      <c r="Q835" s="1"/>
      <c r="R835" s="4"/>
      <c r="S835" s="4"/>
      <c r="T835" s="4"/>
      <c r="U835" s="4"/>
      <c r="V835" s="9"/>
      <c r="Z835" s="4"/>
      <c r="AI835" s="1"/>
    </row>
    <row r="836" spans="1:35" x14ac:dyDescent="0.25">
      <c r="A836" s="1"/>
      <c r="B836" s="5"/>
      <c r="C836" s="5"/>
      <c r="D836" s="5"/>
      <c r="E836" s="1"/>
      <c r="F836" s="1"/>
      <c r="G836" s="1"/>
      <c r="H836" s="1"/>
      <c r="I836" s="24"/>
      <c r="J836" s="24"/>
      <c r="K836" s="2"/>
      <c r="L836" s="2"/>
      <c r="M836" s="2"/>
      <c r="N836" s="2"/>
      <c r="O836" s="3"/>
      <c r="P836" s="8"/>
      <c r="Q836" s="1"/>
      <c r="R836" s="4"/>
      <c r="S836" s="4"/>
      <c r="T836" s="4"/>
      <c r="U836" s="4"/>
      <c r="V836" s="9"/>
      <c r="Z836" s="4"/>
      <c r="AI836" s="1"/>
    </row>
    <row r="837" spans="1:35" x14ac:dyDescent="0.25">
      <c r="A837" s="1"/>
      <c r="B837" s="5"/>
      <c r="C837" s="5"/>
      <c r="D837" s="5"/>
      <c r="E837" s="1"/>
      <c r="F837" s="1"/>
      <c r="G837" s="1"/>
      <c r="H837" s="1"/>
      <c r="I837" s="24"/>
      <c r="J837" s="24"/>
      <c r="K837" s="2"/>
      <c r="L837" s="2"/>
      <c r="M837" s="2"/>
      <c r="N837" s="2"/>
      <c r="O837" s="3"/>
      <c r="P837" s="8"/>
      <c r="Q837" s="1"/>
      <c r="R837" s="4"/>
      <c r="S837" s="4"/>
      <c r="T837" s="4"/>
      <c r="U837" s="4"/>
      <c r="V837" s="9"/>
      <c r="Z837" s="4"/>
      <c r="AI837" s="1"/>
    </row>
    <row r="838" spans="1:35" x14ac:dyDescent="0.25">
      <c r="A838" s="1"/>
      <c r="B838" s="5"/>
      <c r="C838" s="5"/>
      <c r="D838" s="5"/>
      <c r="E838" s="1"/>
      <c r="F838" s="1"/>
      <c r="G838" s="1"/>
      <c r="H838" s="1"/>
      <c r="I838" s="24"/>
      <c r="J838" s="24"/>
      <c r="K838" s="2"/>
      <c r="L838" s="2"/>
      <c r="M838" s="2"/>
      <c r="N838" s="2"/>
      <c r="O838" s="3"/>
      <c r="P838" s="8"/>
      <c r="Q838" s="1"/>
      <c r="R838" s="4"/>
      <c r="S838" s="4"/>
      <c r="T838" s="4"/>
      <c r="U838" s="4"/>
      <c r="V838" s="9"/>
      <c r="Z838" s="4"/>
      <c r="AI838" s="1"/>
    </row>
    <row r="839" spans="1:35" x14ac:dyDescent="0.25">
      <c r="A839" s="1"/>
      <c r="B839" s="5"/>
      <c r="C839" s="5"/>
      <c r="D839" s="5"/>
      <c r="E839" s="1"/>
      <c r="F839" s="1"/>
      <c r="G839" s="1"/>
      <c r="H839" s="1"/>
      <c r="I839" s="24"/>
      <c r="J839" s="24"/>
      <c r="K839" s="2"/>
      <c r="L839" s="2"/>
      <c r="M839" s="2"/>
      <c r="N839" s="2"/>
      <c r="O839" s="3"/>
      <c r="P839" s="8"/>
      <c r="Q839" s="1"/>
      <c r="R839" s="4"/>
      <c r="S839" s="4"/>
      <c r="T839" s="4"/>
      <c r="U839" s="4"/>
      <c r="V839" s="9"/>
      <c r="Z839" s="4"/>
      <c r="AI839" s="1"/>
    </row>
    <row r="840" spans="1:35" x14ac:dyDescent="0.25">
      <c r="A840" s="1"/>
      <c r="B840" s="5"/>
      <c r="C840" s="5"/>
      <c r="D840" s="5"/>
      <c r="E840" s="1"/>
      <c r="F840" s="1"/>
      <c r="G840" s="1"/>
      <c r="H840" s="1"/>
      <c r="I840" s="24"/>
      <c r="J840" s="24"/>
      <c r="K840" s="2"/>
      <c r="L840" s="2"/>
      <c r="M840" s="2"/>
      <c r="N840" s="2"/>
      <c r="O840" s="3"/>
      <c r="P840" s="8"/>
      <c r="Q840" s="1"/>
      <c r="R840" s="4"/>
      <c r="S840" s="4"/>
      <c r="T840" s="4"/>
      <c r="U840" s="4"/>
      <c r="V840" s="9"/>
      <c r="Z840" s="4"/>
      <c r="AI840" s="1"/>
    </row>
    <row r="841" spans="1:35" x14ac:dyDescent="0.25">
      <c r="A841" s="1"/>
      <c r="B841" s="5"/>
      <c r="C841" s="5"/>
      <c r="D841" s="5"/>
      <c r="E841" s="1"/>
      <c r="F841" s="1"/>
      <c r="G841" s="1"/>
      <c r="H841" s="1"/>
      <c r="I841" s="24"/>
      <c r="J841" s="24"/>
      <c r="K841" s="2"/>
      <c r="L841" s="2"/>
      <c r="M841" s="2"/>
      <c r="N841" s="2"/>
      <c r="O841" s="3"/>
      <c r="P841" s="8"/>
      <c r="Q841" s="1"/>
      <c r="R841" s="4"/>
      <c r="S841" s="4"/>
      <c r="T841" s="4"/>
      <c r="U841" s="4"/>
      <c r="V841" s="9"/>
      <c r="Z841" s="4"/>
      <c r="AI841" s="1"/>
    </row>
    <row r="842" spans="1:35" x14ac:dyDescent="0.25">
      <c r="A842" s="1"/>
      <c r="B842" s="5"/>
      <c r="C842" s="5"/>
      <c r="D842" s="5"/>
      <c r="E842" s="1"/>
      <c r="F842" s="1"/>
      <c r="G842" s="1"/>
      <c r="H842" s="1"/>
      <c r="I842" s="24"/>
      <c r="J842" s="24"/>
      <c r="K842" s="2"/>
      <c r="L842" s="2"/>
      <c r="M842" s="2"/>
      <c r="N842" s="2"/>
      <c r="O842" s="3"/>
      <c r="P842" s="8"/>
      <c r="Q842" s="1"/>
      <c r="R842" s="4"/>
      <c r="S842" s="4"/>
      <c r="T842" s="4"/>
      <c r="U842" s="4"/>
      <c r="V842" s="9"/>
      <c r="Z842" s="4"/>
      <c r="AI842" s="1"/>
    </row>
    <row r="843" spans="1:35" x14ac:dyDescent="0.25">
      <c r="A843" s="1"/>
      <c r="B843" s="5"/>
      <c r="C843" s="5"/>
      <c r="D843" s="5"/>
      <c r="E843" s="1"/>
      <c r="F843" s="1"/>
      <c r="G843" s="1"/>
      <c r="H843" s="1"/>
      <c r="I843" s="24"/>
      <c r="J843" s="24"/>
      <c r="K843" s="2"/>
      <c r="L843" s="2"/>
      <c r="M843" s="2"/>
      <c r="N843" s="2"/>
      <c r="O843" s="3"/>
      <c r="P843" s="8"/>
      <c r="Q843" s="1"/>
      <c r="R843" s="4"/>
      <c r="S843" s="4"/>
      <c r="T843" s="4"/>
      <c r="U843" s="4"/>
      <c r="V843" s="9"/>
      <c r="Z843" s="4"/>
      <c r="AI843" s="1"/>
    </row>
    <row r="844" spans="1:35" x14ac:dyDescent="0.25">
      <c r="A844" s="1"/>
      <c r="B844" s="5"/>
      <c r="C844" s="5"/>
      <c r="D844" s="5"/>
      <c r="E844" s="1"/>
      <c r="F844" s="1"/>
      <c r="G844" s="1"/>
      <c r="H844" s="1"/>
      <c r="I844" s="24"/>
      <c r="J844" s="24"/>
      <c r="K844" s="2"/>
      <c r="L844" s="2"/>
      <c r="M844" s="2"/>
      <c r="N844" s="2"/>
      <c r="O844" s="3"/>
      <c r="P844" s="8"/>
      <c r="Q844" s="1"/>
      <c r="R844" s="4"/>
      <c r="S844" s="4"/>
      <c r="T844" s="4"/>
      <c r="U844" s="4"/>
      <c r="V844" s="9"/>
      <c r="Z844" s="4"/>
      <c r="AI844" s="1"/>
    </row>
    <row r="845" spans="1:35" x14ac:dyDescent="0.25">
      <c r="A845" s="1"/>
      <c r="B845" s="5"/>
      <c r="C845" s="5"/>
      <c r="D845" s="5"/>
      <c r="E845" s="1"/>
      <c r="F845" s="1"/>
      <c r="G845" s="1"/>
      <c r="H845" s="1"/>
      <c r="I845" s="24"/>
      <c r="J845" s="24"/>
      <c r="K845" s="2"/>
      <c r="L845" s="2"/>
      <c r="M845" s="2"/>
      <c r="N845" s="2"/>
      <c r="O845" s="3"/>
      <c r="P845" s="8"/>
      <c r="Q845" s="1"/>
      <c r="R845" s="4"/>
      <c r="S845" s="4"/>
      <c r="T845" s="4"/>
      <c r="U845" s="4"/>
      <c r="V845" s="9"/>
      <c r="Z845" s="4"/>
      <c r="AI845" s="1"/>
    </row>
    <row r="846" spans="1:35" x14ac:dyDescent="0.25">
      <c r="A846" s="1"/>
      <c r="B846" s="5"/>
      <c r="C846" s="5"/>
      <c r="D846" s="5"/>
      <c r="E846" s="1"/>
      <c r="F846" s="1"/>
      <c r="G846" s="1"/>
      <c r="H846" s="1"/>
      <c r="I846" s="24"/>
      <c r="J846" s="24"/>
      <c r="K846" s="2"/>
      <c r="L846" s="2"/>
      <c r="M846" s="2"/>
      <c r="N846" s="2"/>
      <c r="O846" s="3"/>
      <c r="P846" s="8"/>
      <c r="Q846" s="1"/>
      <c r="R846" s="4"/>
      <c r="S846" s="4"/>
      <c r="T846" s="4"/>
      <c r="U846" s="4"/>
      <c r="V846" s="9"/>
      <c r="Z846" s="4"/>
      <c r="AI846" s="1"/>
    </row>
    <row r="847" spans="1:35" x14ac:dyDescent="0.25">
      <c r="A847" s="1"/>
      <c r="B847" s="5"/>
      <c r="C847" s="5"/>
      <c r="D847" s="5"/>
      <c r="E847" s="1"/>
      <c r="F847" s="1"/>
      <c r="G847" s="1"/>
      <c r="H847" s="1"/>
      <c r="I847" s="24"/>
      <c r="J847" s="24"/>
      <c r="K847" s="2"/>
      <c r="L847" s="2"/>
      <c r="M847" s="2"/>
      <c r="N847" s="2"/>
      <c r="O847" s="3"/>
      <c r="P847" s="8"/>
      <c r="Q847" s="1"/>
      <c r="R847" s="4"/>
      <c r="S847" s="4"/>
      <c r="T847" s="4"/>
      <c r="U847" s="4"/>
      <c r="V847" s="9"/>
      <c r="Z847" s="4"/>
      <c r="AI847" s="1"/>
    </row>
    <row r="848" spans="1:35" x14ac:dyDescent="0.25">
      <c r="A848" s="1"/>
      <c r="B848" s="5"/>
      <c r="C848" s="5"/>
      <c r="D848" s="5"/>
      <c r="E848" s="1"/>
      <c r="F848" s="1"/>
      <c r="G848" s="1"/>
      <c r="H848" s="1"/>
      <c r="I848" s="24"/>
      <c r="J848" s="24"/>
      <c r="K848" s="2"/>
      <c r="L848" s="2"/>
      <c r="M848" s="2"/>
      <c r="N848" s="2"/>
      <c r="O848" s="3"/>
      <c r="P848" s="8"/>
      <c r="Q848" s="1"/>
      <c r="R848" s="4"/>
      <c r="S848" s="4"/>
      <c r="T848" s="4"/>
      <c r="U848" s="4"/>
      <c r="V848" s="9"/>
      <c r="Z848" s="4"/>
      <c r="AI848" s="1"/>
    </row>
    <row r="849" spans="1:35" x14ac:dyDescent="0.25">
      <c r="A849" s="1"/>
      <c r="B849" s="5"/>
      <c r="C849" s="5"/>
      <c r="D849" s="5"/>
      <c r="E849" s="1"/>
      <c r="F849" s="1"/>
      <c r="G849" s="1"/>
      <c r="H849" s="1"/>
      <c r="I849" s="24"/>
      <c r="J849" s="24"/>
      <c r="K849" s="2"/>
      <c r="L849" s="2"/>
      <c r="M849" s="2"/>
      <c r="N849" s="2"/>
      <c r="O849" s="3"/>
      <c r="P849" s="8"/>
      <c r="Q849" s="1"/>
      <c r="R849" s="4"/>
      <c r="S849" s="4"/>
      <c r="T849" s="4"/>
      <c r="U849" s="4"/>
      <c r="V849" s="9"/>
      <c r="Z849" s="4"/>
      <c r="AI849" s="1"/>
    </row>
    <row r="850" spans="1:35" x14ac:dyDescent="0.25">
      <c r="A850" s="1"/>
      <c r="B850" s="5"/>
      <c r="C850" s="5"/>
      <c r="D850" s="5"/>
      <c r="E850" s="1"/>
      <c r="F850" s="1"/>
      <c r="G850" s="1"/>
      <c r="H850" s="1"/>
      <c r="I850" s="24"/>
      <c r="J850" s="24"/>
      <c r="K850" s="2"/>
      <c r="L850" s="2"/>
      <c r="M850" s="2"/>
      <c r="N850" s="2"/>
      <c r="O850" s="3"/>
      <c r="P850" s="8"/>
      <c r="Q850" s="1"/>
      <c r="R850" s="4"/>
      <c r="S850" s="4"/>
      <c r="T850" s="4"/>
      <c r="U850" s="4"/>
      <c r="V850" s="9"/>
      <c r="Z850" s="4"/>
      <c r="AI850" s="1"/>
    </row>
    <row r="851" spans="1:35" x14ac:dyDescent="0.25">
      <c r="A851" s="1"/>
      <c r="B851" s="5"/>
      <c r="C851" s="5"/>
      <c r="D851" s="5"/>
      <c r="E851" s="1"/>
      <c r="F851" s="1"/>
      <c r="G851" s="1"/>
      <c r="H851" s="1"/>
      <c r="I851" s="24"/>
      <c r="J851" s="24"/>
      <c r="K851" s="2"/>
      <c r="L851" s="2"/>
      <c r="M851" s="2"/>
      <c r="N851" s="2"/>
      <c r="O851" s="3"/>
      <c r="P851" s="8"/>
      <c r="Q851" s="1"/>
      <c r="R851" s="4"/>
      <c r="S851" s="4"/>
      <c r="T851" s="4"/>
      <c r="U851" s="4"/>
      <c r="V851" s="9"/>
      <c r="Z851" s="4"/>
      <c r="AI851" s="1"/>
    </row>
    <row r="852" spans="1:35" x14ac:dyDescent="0.25">
      <c r="A852" s="1"/>
      <c r="B852" s="5"/>
      <c r="C852" s="5"/>
      <c r="D852" s="5"/>
      <c r="E852" s="1"/>
      <c r="F852" s="1"/>
      <c r="G852" s="1"/>
      <c r="H852" s="1"/>
      <c r="I852" s="24"/>
      <c r="J852" s="24"/>
      <c r="K852" s="2"/>
      <c r="L852" s="2"/>
      <c r="M852" s="2"/>
      <c r="N852" s="2"/>
      <c r="O852" s="3"/>
      <c r="P852" s="8"/>
      <c r="Q852" s="1"/>
      <c r="R852" s="4"/>
      <c r="S852" s="4"/>
      <c r="T852" s="4"/>
      <c r="U852" s="4"/>
      <c r="V852" s="9"/>
      <c r="Z852" s="4"/>
      <c r="AI852" s="1"/>
    </row>
    <row r="853" spans="1:35" x14ac:dyDescent="0.25">
      <c r="A853" s="1"/>
      <c r="B853" s="5"/>
      <c r="C853" s="5"/>
      <c r="D853" s="5"/>
      <c r="E853" s="1"/>
      <c r="F853" s="1"/>
      <c r="G853" s="1"/>
      <c r="H853" s="1"/>
      <c r="I853" s="24"/>
      <c r="J853" s="24"/>
      <c r="K853" s="2"/>
      <c r="L853" s="2"/>
      <c r="M853" s="2"/>
      <c r="N853" s="2"/>
      <c r="O853" s="3"/>
      <c r="P853" s="8"/>
      <c r="Q853" s="1"/>
      <c r="R853" s="4"/>
      <c r="S853" s="4"/>
      <c r="T853" s="4"/>
      <c r="U853" s="4"/>
      <c r="V853" s="9"/>
      <c r="Z853" s="4"/>
      <c r="AI853" s="1"/>
    </row>
    <row r="854" spans="1:35" x14ac:dyDescent="0.25">
      <c r="A854" s="1"/>
      <c r="B854" s="5"/>
      <c r="C854" s="5"/>
      <c r="D854" s="5"/>
      <c r="E854" s="1"/>
      <c r="F854" s="1"/>
      <c r="G854" s="1"/>
      <c r="H854" s="1"/>
      <c r="I854" s="24"/>
      <c r="J854" s="24"/>
      <c r="K854" s="2"/>
      <c r="L854" s="2"/>
      <c r="M854" s="2"/>
      <c r="N854" s="2"/>
      <c r="O854" s="3"/>
      <c r="P854" s="8"/>
      <c r="Q854" s="1"/>
      <c r="R854" s="4"/>
      <c r="S854" s="4"/>
      <c r="T854" s="4"/>
      <c r="U854" s="4"/>
      <c r="V854" s="9"/>
      <c r="Z854" s="4"/>
      <c r="AI854" s="1"/>
    </row>
    <row r="855" spans="1:35" x14ac:dyDescent="0.25">
      <c r="A855" s="1"/>
      <c r="B855" s="5"/>
      <c r="C855" s="5"/>
      <c r="D855" s="5"/>
      <c r="E855" s="1"/>
      <c r="F855" s="1"/>
      <c r="G855" s="1"/>
      <c r="H855" s="1"/>
      <c r="I855" s="24"/>
      <c r="J855" s="24"/>
      <c r="K855" s="2"/>
      <c r="L855" s="2"/>
      <c r="M855" s="2"/>
      <c r="N855" s="2"/>
      <c r="O855" s="3"/>
      <c r="P855" s="8"/>
      <c r="Q855" s="1"/>
      <c r="R855" s="4"/>
      <c r="S855" s="4"/>
      <c r="T855" s="4"/>
      <c r="U855" s="4"/>
      <c r="V855" s="9"/>
      <c r="Z855" s="4"/>
      <c r="AI855" s="1"/>
    </row>
    <row r="856" spans="1:35" x14ac:dyDescent="0.25">
      <c r="A856" s="1"/>
      <c r="B856" s="5"/>
      <c r="C856" s="5"/>
      <c r="D856" s="5"/>
      <c r="E856" s="1"/>
      <c r="F856" s="1"/>
      <c r="G856" s="1"/>
      <c r="H856" s="1"/>
      <c r="I856" s="24"/>
      <c r="J856" s="24"/>
      <c r="K856" s="2"/>
      <c r="L856" s="2"/>
      <c r="M856" s="2"/>
      <c r="N856" s="2"/>
      <c r="O856" s="3"/>
      <c r="P856" s="8"/>
      <c r="Q856" s="1"/>
      <c r="R856" s="4"/>
      <c r="S856" s="4"/>
      <c r="T856" s="4"/>
      <c r="U856" s="4"/>
      <c r="V856" s="9"/>
      <c r="Z856" s="4"/>
      <c r="AI856" s="1"/>
    </row>
    <row r="857" spans="1:35" x14ac:dyDescent="0.25">
      <c r="A857" s="1"/>
      <c r="B857" s="5"/>
      <c r="C857" s="5"/>
      <c r="D857" s="5"/>
      <c r="E857" s="1"/>
      <c r="F857" s="1"/>
      <c r="G857" s="1"/>
      <c r="H857" s="1"/>
      <c r="I857" s="24"/>
      <c r="J857" s="24"/>
      <c r="K857" s="2"/>
      <c r="L857" s="2"/>
      <c r="M857" s="2"/>
      <c r="N857" s="2"/>
      <c r="O857" s="3"/>
      <c r="P857" s="8"/>
      <c r="Q857" s="1"/>
      <c r="R857" s="4"/>
      <c r="S857" s="4"/>
      <c r="T857" s="4"/>
      <c r="U857" s="4"/>
      <c r="V857" s="9"/>
      <c r="Z857" s="4"/>
      <c r="AI857" s="1"/>
    </row>
    <row r="858" spans="1:35" x14ac:dyDescent="0.25">
      <c r="A858" s="1"/>
      <c r="B858" s="5"/>
      <c r="C858" s="5"/>
      <c r="D858" s="5"/>
      <c r="E858" s="1"/>
      <c r="F858" s="1"/>
      <c r="G858" s="1"/>
      <c r="H858" s="1"/>
      <c r="I858" s="24"/>
      <c r="J858" s="24"/>
      <c r="K858" s="2"/>
      <c r="L858" s="2"/>
      <c r="M858" s="2"/>
      <c r="N858" s="2"/>
      <c r="O858" s="3"/>
      <c r="P858" s="8"/>
      <c r="Q858" s="1"/>
      <c r="R858" s="4"/>
      <c r="S858" s="4"/>
      <c r="T858" s="4"/>
      <c r="U858" s="4"/>
      <c r="V858" s="9"/>
      <c r="Z858" s="4"/>
      <c r="AI858" s="1"/>
    </row>
    <row r="859" spans="1:35" x14ac:dyDescent="0.25">
      <c r="A859" s="1"/>
      <c r="B859" s="5"/>
      <c r="C859" s="5"/>
      <c r="D859" s="5"/>
      <c r="E859" s="1"/>
      <c r="F859" s="1"/>
      <c r="G859" s="1"/>
      <c r="H859" s="1"/>
      <c r="I859" s="24"/>
      <c r="J859" s="24"/>
      <c r="K859" s="2"/>
      <c r="L859" s="2"/>
      <c r="M859" s="2"/>
      <c r="N859" s="2"/>
      <c r="O859" s="3"/>
      <c r="P859" s="8"/>
      <c r="Q859" s="1"/>
      <c r="R859" s="4"/>
      <c r="S859" s="4"/>
      <c r="T859" s="4"/>
      <c r="U859" s="4"/>
      <c r="V859" s="9"/>
      <c r="Z859" s="4"/>
      <c r="AI859" s="1"/>
    </row>
    <row r="860" spans="1:35" x14ac:dyDescent="0.25">
      <c r="A860" s="1"/>
      <c r="B860" s="5"/>
      <c r="C860" s="5"/>
      <c r="D860" s="5"/>
      <c r="E860" s="1"/>
      <c r="F860" s="1"/>
      <c r="G860" s="1"/>
      <c r="H860" s="1"/>
      <c r="I860" s="24"/>
      <c r="J860" s="24"/>
      <c r="K860" s="2"/>
      <c r="L860" s="2"/>
      <c r="M860" s="2"/>
      <c r="N860" s="2"/>
      <c r="O860" s="3"/>
      <c r="P860" s="8"/>
      <c r="Q860" s="1"/>
      <c r="R860" s="4"/>
      <c r="S860" s="4"/>
      <c r="T860" s="4"/>
      <c r="U860" s="4"/>
      <c r="V860" s="9"/>
      <c r="Z860" s="4"/>
      <c r="AI860" s="1"/>
    </row>
    <row r="861" spans="1:35" x14ac:dyDescent="0.25">
      <c r="A861" s="1"/>
      <c r="B861" s="5"/>
      <c r="C861" s="5"/>
      <c r="D861" s="5"/>
      <c r="E861" s="1"/>
      <c r="F861" s="1"/>
      <c r="G861" s="1"/>
      <c r="H861" s="1"/>
      <c r="I861" s="24"/>
      <c r="J861" s="24"/>
      <c r="K861" s="2"/>
      <c r="L861" s="2"/>
      <c r="M861" s="2"/>
      <c r="N861" s="2"/>
      <c r="O861" s="3"/>
      <c r="P861" s="8"/>
      <c r="Q861" s="1"/>
      <c r="R861" s="4"/>
      <c r="S861" s="4"/>
      <c r="T861" s="4"/>
      <c r="U861" s="4"/>
      <c r="V861" s="9"/>
      <c r="Z861" s="4"/>
      <c r="AI861" s="1"/>
    </row>
    <row r="862" spans="1:35" x14ac:dyDescent="0.25">
      <c r="A862" s="1"/>
      <c r="B862" s="5"/>
      <c r="C862" s="5"/>
      <c r="D862" s="5"/>
      <c r="E862" s="1"/>
      <c r="F862" s="1"/>
      <c r="G862" s="1"/>
      <c r="H862" s="1"/>
      <c r="I862" s="24"/>
      <c r="J862" s="24"/>
      <c r="K862" s="2"/>
      <c r="L862" s="2"/>
      <c r="M862" s="2"/>
      <c r="N862" s="2"/>
      <c r="O862" s="3"/>
      <c r="P862" s="8"/>
      <c r="Q862" s="1"/>
      <c r="R862" s="4"/>
      <c r="S862" s="4"/>
      <c r="T862" s="4"/>
      <c r="U862" s="4"/>
      <c r="V862" s="9"/>
      <c r="Z862" s="4"/>
      <c r="AI862" s="1"/>
    </row>
    <row r="863" spans="1:35" x14ac:dyDescent="0.25">
      <c r="A863" s="1"/>
      <c r="B863" s="5"/>
      <c r="C863" s="5"/>
      <c r="D863" s="5"/>
      <c r="E863" s="1"/>
      <c r="F863" s="1"/>
      <c r="G863" s="1"/>
      <c r="H863" s="1"/>
      <c r="I863" s="24"/>
      <c r="J863" s="24"/>
      <c r="K863" s="2"/>
      <c r="L863" s="2"/>
      <c r="M863" s="2"/>
      <c r="N863" s="2"/>
      <c r="O863" s="3"/>
      <c r="P863" s="8"/>
      <c r="Q863" s="1"/>
      <c r="R863" s="4"/>
      <c r="S863" s="4"/>
      <c r="T863" s="4"/>
      <c r="U863" s="4"/>
      <c r="V863" s="9"/>
      <c r="Z863" s="4"/>
      <c r="AI863" s="1"/>
    </row>
    <row r="864" spans="1:35" x14ac:dyDescent="0.25">
      <c r="A864" s="1"/>
      <c r="B864" s="5"/>
      <c r="C864" s="5"/>
      <c r="D864" s="5"/>
      <c r="E864" s="1"/>
      <c r="F864" s="1"/>
      <c r="G864" s="1"/>
      <c r="H864" s="1"/>
      <c r="I864" s="24"/>
      <c r="J864" s="24"/>
      <c r="K864" s="2"/>
      <c r="L864" s="2"/>
      <c r="M864" s="2"/>
      <c r="N864" s="2"/>
      <c r="O864" s="3"/>
      <c r="P864" s="8"/>
      <c r="Q864" s="1"/>
      <c r="R864" s="4"/>
      <c r="S864" s="4"/>
      <c r="T864" s="4"/>
      <c r="U864" s="4"/>
      <c r="V864" s="9"/>
      <c r="Z864" s="4"/>
      <c r="AI864" s="1"/>
    </row>
    <row r="865" spans="1:35" x14ac:dyDescent="0.25">
      <c r="A865" s="1"/>
      <c r="B865" s="5"/>
      <c r="C865" s="5"/>
      <c r="D865" s="5"/>
      <c r="E865" s="1"/>
      <c r="F865" s="1"/>
      <c r="G865" s="1"/>
      <c r="H865" s="1"/>
      <c r="I865" s="24"/>
      <c r="J865" s="24"/>
      <c r="K865" s="2"/>
      <c r="L865" s="2"/>
      <c r="M865" s="2"/>
      <c r="N865" s="2"/>
      <c r="O865" s="3"/>
      <c r="P865" s="8"/>
      <c r="Q865" s="1"/>
      <c r="R865" s="4"/>
      <c r="S865" s="4"/>
      <c r="T865" s="4"/>
      <c r="U865" s="4"/>
      <c r="V865" s="9"/>
      <c r="Z865" s="4"/>
      <c r="AI865" s="1"/>
    </row>
    <row r="866" spans="1:35" x14ac:dyDescent="0.25">
      <c r="A866" s="1"/>
      <c r="B866" s="5"/>
      <c r="C866" s="5"/>
      <c r="D866" s="5"/>
      <c r="E866" s="1"/>
      <c r="F866" s="1"/>
      <c r="G866" s="1"/>
      <c r="H866" s="1"/>
      <c r="I866" s="24"/>
      <c r="J866" s="24"/>
      <c r="K866" s="2"/>
      <c r="L866" s="2"/>
      <c r="M866" s="2"/>
      <c r="N866" s="2"/>
      <c r="O866" s="3"/>
      <c r="P866" s="8"/>
      <c r="Q866" s="1"/>
      <c r="R866" s="4"/>
      <c r="S866" s="4"/>
      <c r="T866" s="4"/>
      <c r="U866" s="4"/>
      <c r="V866" s="9"/>
      <c r="Z866" s="4"/>
      <c r="AI866" s="1"/>
    </row>
    <row r="867" spans="1:35" x14ac:dyDescent="0.25">
      <c r="A867" s="1"/>
      <c r="B867" s="5"/>
      <c r="C867" s="5"/>
      <c r="D867" s="5"/>
      <c r="E867" s="1"/>
      <c r="F867" s="1"/>
      <c r="G867" s="1"/>
      <c r="H867" s="1"/>
      <c r="I867" s="24"/>
      <c r="J867" s="24"/>
      <c r="K867" s="2"/>
      <c r="L867" s="2"/>
      <c r="M867" s="2"/>
      <c r="N867" s="2"/>
      <c r="O867" s="3"/>
      <c r="P867" s="8"/>
      <c r="Q867" s="1"/>
      <c r="R867" s="4"/>
      <c r="S867" s="4"/>
      <c r="T867" s="4"/>
      <c r="U867" s="4"/>
      <c r="V867" s="9"/>
      <c r="Z867" s="4"/>
      <c r="AI867" s="1"/>
    </row>
    <row r="868" spans="1:35" x14ac:dyDescent="0.25">
      <c r="A868" s="1"/>
      <c r="B868" s="5"/>
      <c r="C868" s="5"/>
      <c r="D868" s="5"/>
      <c r="E868" s="1"/>
      <c r="F868" s="1"/>
      <c r="G868" s="1"/>
      <c r="H868" s="1"/>
      <c r="I868" s="24"/>
      <c r="J868" s="24"/>
      <c r="K868" s="2"/>
      <c r="L868" s="2"/>
      <c r="M868" s="2"/>
      <c r="N868" s="2"/>
      <c r="O868" s="3"/>
      <c r="P868" s="8"/>
      <c r="Q868" s="1"/>
      <c r="R868" s="4"/>
      <c r="S868" s="4"/>
      <c r="T868" s="4"/>
      <c r="U868" s="4"/>
      <c r="V868" s="9"/>
      <c r="Z868" s="4"/>
      <c r="AI868" s="1"/>
    </row>
    <row r="869" spans="1:35" x14ac:dyDescent="0.25">
      <c r="A869" s="1"/>
      <c r="B869" s="5"/>
      <c r="C869" s="5"/>
      <c r="D869" s="5"/>
      <c r="E869" s="1"/>
      <c r="F869" s="1"/>
      <c r="G869" s="1"/>
      <c r="H869" s="1"/>
      <c r="I869" s="24"/>
      <c r="J869" s="24"/>
      <c r="K869" s="2"/>
      <c r="L869" s="2"/>
      <c r="M869" s="2"/>
      <c r="N869" s="2"/>
      <c r="O869" s="3"/>
      <c r="P869" s="8"/>
      <c r="Q869" s="1"/>
      <c r="R869" s="4"/>
      <c r="S869" s="4"/>
      <c r="T869" s="4"/>
      <c r="U869" s="4"/>
      <c r="V869" s="9"/>
      <c r="Z869" s="4"/>
      <c r="AI869" s="1"/>
    </row>
    <row r="870" spans="1:35" x14ac:dyDescent="0.25">
      <c r="A870" s="1"/>
      <c r="B870" s="5"/>
      <c r="C870" s="5"/>
      <c r="D870" s="5"/>
      <c r="E870" s="1"/>
      <c r="F870" s="1"/>
      <c r="G870" s="1"/>
      <c r="H870" s="1"/>
      <c r="I870" s="24"/>
      <c r="J870" s="24"/>
      <c r="K870" s="2"/>
      <c r="L870" s="2"/>
      <c r="M870" s="2"/>
      <c r="N870" s="2"/>
      <c r="O870" s="3"/>
      <c r="P870" s="8"/>
      <c r="Q870" s="1"/>
      <c r="R870" s="4"/>
      <c r="S870" s="4"/>
      <c r="T870" s="4"/>
      <c r="U870" s="4"/>
      <c r="V870" s="9"/>
      <c r="Z870" s="4"/>
      <c r="AI870" s="1"/>
    </row>
    <row r="871" spans="1:35" x14ac:dyDescent="0.25">
      <c r="A871" s="1"/>
      <c r="B871" s="5"/>
      <c r="C871" s="5"/>
      <c r="D871" s="5"/>
      <c r="E871" s="1"/>
      <c r="F871" s="1"/>
      <c r="G871" s="1"/>
      <c r="H871" s="1"/>
      <c r="I871" s="24"/>
      <c r="J871" s="24"/>
      <c r="K871" s="2"/>
      <c r="L871" s="2"/>
      <c r="M871" s="2"/>
      <c r="N871" s="2"/>
      <c r="O871" s="3"/>
      <c r="P871" s="8"/>
      <c r="Q871" s="1"/>
      <c r="R871" s="4"/>
      <c r="S871" s="4"/>
      <c r="T871" s="4"/>
      <c r="U871" s="4"/>
      <c r="V871" s="9"/>
      <c r="Z871" s="4"/>
      <c r="AI871" s="1"/>
    </row>
    <row r="872" spans="1:35" x14ac:dyDescent="0.25">
      <c r="A872" s="1"/>
      <c r="B872" s="5"/>
      <c r="C872" s="5"/>
      <c r="D872" s="5"/>
      <c r="E872" s="1"/>
      <c r="F872" s="1"/>
      <c r="G872" s="1"/>
      <c r="H872" s="1"/>
      <c r="I872" s="24"/>
      <c r="J872" s="24"/>
      <c r="K872" s="2"/>
      <c r="L872" s="2"/>
      <c r="M872" s="2"/>
      <c r="N872" s="2"/>
      <c r="O872" s="3"/>
      <c r="P872" s="8"/>
      <c r="Q872" s="1"/>
      <c r="R872" s="4"/>
      <c r="S872" s="4"/>
      <c r="T872" s="4"/>
      <c r="U872" s="4"/>
      <c r="V872" s="9"/>
      <c r="Z872" s="4"/>
      <c r="AI872" s="1"/>
    </row>
    <row r="873" spans="1:35" x14ac:dyDescent="0.25">
      <c r="A873" s="1"/>
      <c r="B873" s="5"/>
      <c r="C873" s="5"/>
      <c r="D873" s="5"/>
      <c r="E873" s="1"/>
      <c r="F873" s="1"/>
      <c r="G873" s="1"/>
      <c r="H873" s="1"/>
      <c r="I873" s="24"/>
      <c r="J873" s="24"/>
      <c r="K873" s="2"/>
      <c r="L873" s="2"/>
      <c r="M873" s="2"/>
      <c r="N873" s="2"/>
      <c r="O873" s="3"/>
      <c r="P873" s="8"/>
      <c r="Q873" s="1"/>
      <c r="R873" s="4"/>
      <c r="S873" s="4"/>
      <c r="T873" s="4"/>
      <c r="U873" s="4"/>
      <c r="V873" s="9"/>
      <c r="Z873" s="4"/>
      <c r="AI873" s="1"/>
    </row>
    <row r="874" spans="1:35" x14ac:dyDescent="0.25">
      <c r="A874" s="1"/>
      <c r="B874" s="5"/>
      <c r="C874" s="5"/>
      <c r="D874" s="5"/>
      <c r="E874" s="1"/>
      <c r="F874" s="1"/>
      <c r="G874" s="1"/>
      <c r="H874" s="1"/>
      <c r="I874" s="24"/>
      <c r="J874" s="24"/>
      <c r="K874" s="2"/>
      <c r="L874" s="2"/>
      <c r="M874" s="2"/>
      <c r="N874" s="2"/>
      <c r="O874" s="3"/>
      <c r="P874" s="8"/>
      <c r="Q874" s="1"/>
      <c r="R874" s="4"/>
      <c r="S874" s="4"/>
      <c r="T874" s="4"/>
      <c r="U874" s="4"/>
      <c r="V874" s="9"/>
      <c r="Z874" s="4"/>
      <c r="AI874" s="1"/>
    </row>
    <row r="875" spans="1:35" x14ac:dyDescent="0.25">
      <c r="A875" s="1"/>
      <c r="B875" s="5"/>
      <c r="C875" s="5"/>
      <c r="D875" s="5"/>
      <c r="E875" s="1"/>
      <c r="F875" s="1"/>
      <c r="G875" s="1"/>
      <c r="H875" s="1"/>
      <c r="I875" s="24"/>
      <c r="J875" s="24"/>
      <c r="K875" s="2"/>
      <c r="L875" s="2"/>
      <c r="M875" s="2"/>
      <c r="N875" s="2"/>
      <c r="O875" s="3"/>
      <c r="P875" s="8"/>
      <c r="Q875" s="1"/>
      <c r="R875" s="4"/>
      <c r="S875" s="4"/>
      <c r="T875" s="4"/>
      <c r="U875" s="4"/>
      <c r="V875" s="9"/>
      <c r="Z875" s="4"/>
      <c r="AI875" s="1"/>
    </row>
    <row r="876" spans="1:35" x14ac:dyDescent="0.25">
      <c r="A876" s="1"/>
      <c r="B876" s="5"/>
      <c r="C876" s="5"/>
      <c r="D876" s="5"/>
      <c r="E876" s="1"/>
      <c r="F876" s="1"/>
      <c r="G876" s="1"/>
      <c r="H876" s="1"/>
      <c r="I876" s="24"/>
      <c r="J876" s="24"/>
      <c r="K876" s="2"/>
      <c r="L876" s="2"/>
      <c r="M876" s="2"/>
      <c r="N876" s="2"/>
      <c r="O876" s="3"/>
      <c r="P876" s="8"/>
      <c r="Q876" s="1"/>
      <c r="R876" s="4"/>
      <c r="S876" s="4"/>
      <c r="T876" s="4"/>
      <c r="U876" s="4"/>
      <c r="V876" s="9"/>
      <c r="Z876" s="4"/>
      <c r="AI876" s="1"/>
    </row>
    <row r="877" spans="1:35" x14ac:dyDescent="0.25">
      <c r="A877" s="1"/>
      <c r="B877" s="5"/>
      <c r="C877" s="5"/>
      <c r="D877" s="5"/>
      <c r="E877" s="1"/>
      <c r="F877" s="1"/>
      <c r="G877" s="1"/>
      <c r="H877" s="1"/>
      <c r="I877" s="24"/>
      <c r="J877" s="24"/>
      <c r="K877" s="2"/>
      <c r="L877" s="2"/>
      <c r="M877" s="2"/>
      <c r="N877" s="2"/>
      <c r="O877" s="3"/>
      <c r="P877" s="8"/>
      <c r="Q877" s="1"/>
      <c r="R877" s="4"/>
      <c r="S877" s="4"/>
      <c r="T877" s="4"/>
      <c r="U877" s="4"/>
      <c r="V877" s="9"/>
      <c r="Z877" s="4"/>
      <c r="AI877" s="1"/>
    </row>
    <row r="878" spans="1:35" x14ac:dyDescent="0.25">
      <c r="A878" s="1"/>
      <c r="B878" s="5"/>
      <c r="C878" s="5"/>
      <c r="D878" s="5"/>
      <c r="E878" s="1"/>
      <c r="F878" s="1"/>
      <c r="G878" s="1"/>
      <c r="H878" s="1"/>
      <c r="I878" s="24"/>
      <c r="J878" s="24"/>
      <c r="K878" s="2"/>
      <c r="L878" s="2"/>
      <c r="M878" s="2"/>
      <c r="N878" s="2"/>
      <c r="O878" s="3"/>
      <c r="P878" s="8"/>
      <c r="Q878" s="1"/>
      <c r="R878" s="4"/>
      <c r="S878" s="4"/>
      <c r="T878" s="4"/>
      <c r="U878" s="4"/>
      <c r="V878" s="9"/>
      <c r="Z878" s="4"/>
      <c r="AI878" s="1"/>
    </row>
    <row r="879" spans="1:35" x14ac:dyDescent="0.25">
      <c r="A879" s="1"/>
      <c r="B879" s="5"/>
      <c r="C879" s="5"/>
      <c r="D879" s="5"/>
      <c r="E879" s="1"/>
      <c r="F879" s="1"/>
      <c r="G879" s="1"/>
      <c r="H879" s="1"/>
      <c r="I879" s="24"/>
      <c r="J879" s="24"/>
      <c r="K879" s="2"/>
      <c r="L879" s="2"/>
      <c r="M879" s="2"/>
      <c r="N879" s="2"/>
      <c r="O879" s="3"/>
      <c r="P879" s="8"/>
      <c r="Q879" s="1"/>
      <c r="R879" s="4"/>
      <c r="S879" s="4"/>
      <c r="T879" s="4"/>
      <c r="U879" s="4"/>
      <c r="V879" s="9"/>
      <c r="Z879" s="4"/>
      <c r="AI879" s="1"/>
    </row>
    <row r="880" spans="1:35" x14ac:dyDescent="0.25">
      <c r="A880" s="1"/>
      <c r="B880" s="5"/>
      <c r="C880" s="5"/>
      <c r="D880" s="5"/>
      <c r="E880" s="1"/>
      <c r="F880" s="1"/>
      <c r="G880" s="1"/>
      <c r="H880" s="1"/>
      <c r="I880" s="24"/>
      <c r="J880" s="24"/>
      <c r="K880" s="2"/>
      <c r="L880" s="2"/>
      <c r="M880" s="2"/>
      <c r="N880" s="2"/>
      <c r="O880" s="3"/>
      <c r="P880" s="8"/>
      <c r="Q880" s="1"/>
      <c r="R880" s="4"/>
      <c r="S880" s="4"/>
      <c r="T880" s="4"/>
      <c r="U880" s="4"/>
      <c r="V880" s="9"/>
      <c r="Z880" s="4"/>
      <c r="AI880" s="1"/>
    </row>
    <row r="881" spans="1:35" x14ac:dyDescent="0.25">
      <c r="A881" s="1"/>
      <c r="B881" s="5"/>
      <c r="C881" s="5"/>
      <c r="D881" s="5"/>
      <c r="E881" s="1"/>
      <c r="F881" s="1"/>
      <c r="G881" s="1"/>
      <c r="H881" s="1"/>
      <c r="I881" s="24"/>
      <c r="J881" s="24"/>
      <c r="K881" s="2"/>
      <c r="L881" s="2"/>
      <c r="M881" s="2"/>
      <c r="N881" s="2"/>
      <c r="O881" s="3"/>
      <c r="P881" s="8"/>
      <c r="Q881" s="1"/>
      <c r="R881" s="4"/>
      <c r="S881" s="4"/>
      <c r="T881" s="4"/>
      <c r="U881" s="4"/>
      <c r="V881" s="9"/>
      <c r="Z881" s="4"/>
      <c r="AI881" s="1"/>
    </row>
    <row r="882" spans="1:35" x14ac:dyDescent="0.25">
      <c r="A882" s="1"/>
      <c r="B882" s="5"/>
      <c r="C882" s="5"/>
      <c r="D882" s="5"/>
      <c r="E882" s="1"/>
      <c r="F882" s="1"/>
      <c r="G882" s="1"/>
      <c r="H882" s="1"/>
      <c r="I882" s="24"/>
      <c r="J882" s="24"/>
      <c r="K882" s="2"/>
      <c r="L882" s="2"/>
      <c r="M882" s="2"/>
      <c r="N882" s="2"/>
      <c r="O882" s="3"/>
      <c r="P882" s="8"/>
      <c r="Q882" s="1"/>
      <c r="R882" s="4"/>
      <c r="S882" s="4"/>
      <c r="T882" s="4"/>
      <c r="U882" s="4"/>
      <c r="V882" s="9"/>
      <c r="Z882" s="4"/>
      <c r="AI882" s="1"/>
    </row>
    <row r="883" spans="1:35" x14ac:dyDescent="0.25">
      <c r="A883" s="1"/>
      <c r="B883" s="5"/>
      <c r="C883" s="5"/>
      <c r="D883" s="5"/>
      <c r="E883" s="1"/>
      <c r="F883" s="1"/>
      <c r="G883" s="1"/>
      <c r="H883" s="1"/>
      <c r="I883" s="24"/>
      <c r="J883" s="24"/>
      <c r="K883" s="2"/>
      <c r="L883" s="2"/>
      <c r="M883" s="2"/>
      <c r="N883" s="2"/>
      <c r="O883" s="3"/>
      <c r="P883" s="8"/>
      <c r="Q883" s="1"/>
      <c r="R883" s="4"/>
      <c r="S883" s="4"/>
      <c r="T883" s="4"/>
      <c r="U883" s="4"/>
      <c r="V883" s="9"/>
      <c r="Z883" s="4"/>
      <c r="AI883" s="1"/>
    </row>
    <row r="884" spans="1:35" x14ac:dyDescent="0.25">
      <c r="A884" s="1"/>
      <c r="B884" s="5"/>
      <c r="C884" s="5"/>
      <c r="D884" s="5"/>
      <c r="E884" s="1"/>
      <c r="F884" s="1"/>
      <c r="G884" s="1"/>
      <c r="H884" s="1"/>
      <c r="I884" s="24"/>
      <c r="J884" s="24"/>
      <c r="K884" s="2"/>
      <c r="L884" s="2"/>
      <c r="M884" s="2"/>
      <c r="N884" s="2"/>
      <c r="O884" s="3"/>
      <c r="P884" s="8"/>
      <c r="Q884" s="1"/>
      <c r="R884" s="4"/>
      <c r="S884" s="4"/>
      <c r="T884" s="4"/>
      <c r="U884" s="4"/>
      <c r="V884" s="9"/>
      <c r="Z884" s="4"/>
      <c r="AI884" s="1"/>
    </row>
    <row r="885" spans="1:35" x14ac:dyDescent="0.25">
      <c r="A885" s="1"/>
      <c r="B885" s="5"/>
      <c r="C885" s="5"/>
      <c r="D885" s="5"/>
      <c r="E885" s="1"/>
      <c r="F885" s="1"/>
      <c r="G885" s="1"/>
      <c r="H885" s="1"/>
      <c r="I885" s="24"/>
      <c r="J885" s="24"/>
      <c r="K885" s="2"/>
      <c r="L885" s="2"/>
      <c r="M885" s="2"/>
      <c r="N885" s="2"/>
      <c r="O885" s="3"/>
      <c r="P885" s="8"/>
      <c r="Q885" s="1"/>
      <c r="R885" s="4"/>
      <c r="S885" s="4"/>
      <c r="T885" s="4"/>
      <c r="U885" s="4"/>
      <c r="V885" s="9"/>
      <c r="Z885" s="4"/>
      <c r="AI885" s="1"/>
    </row>
    <row r="886" spans="1:35" x14ac:dyDescent="0.25">
      <c r="A886" s="1"/>
      <c r="B886" s="5"/>
      <c r="C886" s="5"/>
      <c r="D886" s="5"/>
      <c r="E886" s="1"/>
      <c r="F886" s="1"/>
      <c r="G886" s="1"/>
      <c r="H886" s="1"/>
      <c r="I886" s="24"/>
      <c r="J886" s="24"/>
      <c r="K886" s="2"/>
      <c r="L886" s="2"/>
      <c r="M886" s="2"/>
      <c r="N886" s="2"/>
      <c r="O886" s="3"/>
      <c r="P886" s="8"/>
      <c r="Q886" s="1"/>
      <c r="R886" s="4"/>
      <c r="S886" s="4"/>
      <c r="T886" s="4"/>
      <c r="U886" s="4"/>
      <c r="V886" s="9"/>
      <c r="Z886" s="4"/>
      <c r="AI886" s="1"/>
    </row>
    <row r="887" spans="1:35" x14ac:dyDescent="0.25">
      <c r="A887" s="1"/>
      <c r="B887" s="5"/>
      <c r="C887" s="5"/>
      <c r="D887" s="5"/>
      <c r="E887" s="1"/>
      <c r="F887" s="1"/>
      <c r="G887" s="1"/>
      <c r="H887" s="1"/>
      <c r="I887" s="24"/>
      <c r="J887" s="24"/>
      <c r="K887" s="2"/>
      <c r="L887" s="2"/>
      <c r="M887" s="2"/>
      <c r="N887" s="2"/>
      <c r="O887" s="3"/>
      <c r="P887" s="8"/>
      <c r="Q887" s="1"/>
      <c r="R887" s="4"/>
      <c r="S887" s="4"/>
      <c r="T887" s="4"/>
      <c r="U887" s="4"/>
      <c r="V887" s="9"/>
      <c r="Z887" s="4"/>
      <c r="AI887" s="1"/>
    </row>
    <row r="888" spans="1:35" x14ac:dyDescent="0.25">
      <c r="A888" s="1"/>
      <c r="B888" s="5"/>
      <c r="C888" s="5"/>
      <c r="D888" s="5"/>
      <c r="E888" s="1"/>
      <c r="F888" s="1"/>
      <c r="G888" s="1"/>
      <c r="H888" s="1"/>
      <c r="I888" s="24"/>
      <c r="J888" s="24"/>
      <c r="K888" s="2"/>
      <c r="L888" s="2"/>
      <c r="M888" s="2"/>
      <c r="N888" s="2"/>
      <c r="O888" s="3"/>
      <c r="P888" s="8"/>
      <c r="Q888" s="1"/>
      <c r="R888" s="4"/>
      <c r="S888" s="4"/>
      <c r="T888" s="4"/>
      <c r="U888" s="4"/>
      <c r="V888" s="9"/>
      <c r="Z888" s="4"/>
      <c r="AI888" s="1"/>
    </row>
    <row r="889" spans="1:35" x14ac:dyDescent="0.25">
      <c r="A889" s="1"/>
      <c r="B889" s="5"/>
      <c r="C889" s="5"/>
      <c r="D889" s="5"/>
      <c r="E889" s="1"/>
      <c r="F889" s="1"/>
      <c r="G889" s="1"/>
      <c r="H889" s="1"/>
      <c r="I889" s="24"/>
      <c r="J889" s="24"/>
      <c r="K889" s="2"/>
      <c r="L889" s="2"/>
      <c r="M889" s="2"/>
      <c r="N889" s="2"/>
      <c r="O889" s="3"/>
      <c r="P889" s="8"/>
      <c r="Q889" s="1"/>
      <c r="R889" s="4"/>
      <c r="S889" s="4"/>
      <c r="T889" s="4"/>
      <c r="U889" s="4"/>
      <c r="V889" s="9"/>
      <c r="Z889" s="4"/>
      <c r="AI889" s="1"/>
    </row>
    <row r="890" spans="1:35" x14ac:dyDescent="0.25">
      <c r="A890" s="1"/>
      <c r="B890" s="5"/>
      <c r="C890" s="5"/>
      <c r="D890" s="5"/>
      <c r="E890" s="1"/>
      <c r="F890" s="1"/>
      <c r="G890" s="1"/>
      <c r="H890" s="1"/>
      <c r="I890" s="24"/>
      <c r="J890" s="24"/>
      <c r="K890" s="2"/>
      <c r="L890" s="2"/>
      <c r="M890" s="2"/>
      <c r="N890" s="2"/>
      <c r="O890" s="3"/>
      <c r="P890" s="8"/>
      <c r="Q890" s="1"/>
      <c r="R890" s="4"/>
      <c r="S890" s="4"/>
      <c r="T890" s="4"/>
      <c r="U890" s="4"/>
      <c r="V890" s="9"/>
      <c r="Z890" s="4"/>
      <c r="AI890" s="1"/>
    </row>
    <row r="891" spans="1:35" x14ac:dyDescent="0.25">
      <c r="A891" s="1"/>
      <c r="B891" s="5"/>
      <c r="C891" s="5"/>
      <c r="D891" s="5"/>
      <c r="E891" s="1"/>
      <c r="F891" s="1"/>
      <c r="G891" s="1"/>
      <c r="H891" s="1"/>
      <c r="I891" s="24"/>
      <c r="J891" s="24"/>
      <c r="K891" s="2"/>
      <c r="L891" s="2"/>
      <c r="M891" s="2"/>
      <c r="N891" s="2"/>
      <c r="O891" s="3"/>
      <c r="P891" s="8"/>
      <c r="Q891" s="1"/>
      <c r="R891" s="4"/>
      <c r="S891" s="4"/>
      <c r="T891" s="4"/>
      <c r="U891" s="4"/>
      <c r="V891" s="9"/>
      <c r="Z891" s="4"/>
      <c r="AI891" s="1"/>
    </row>
    <row r="892" spans="1:35" x14ac:dyDescent="0.25">
      <c r="A892" s="1"/>
      <c r="B892" s="5"/>
      <c r="C892" s="5"/>
      <c r="D892" s="5"/>
      <c r="E892" s="1"/>
      <c r="F892" s="1"/>
      <c r="G892" s="1"/>
      <c r="H892" s="1"/>
      <c r="I892" s="24"/>
      <c r="J892" s="24"/>
      <c r="K892" s="2"/>
      <c r="L892" s="2"/>
      <c r="M892" s="2"/>
      <c r="N892" s="2"/>
      <c r="O892" s="3"/>
      <c r="P892" s="8"/>
      <c r="Q892" s="1"/>
      <c r="R892" s="4"/>
      <c r="S892" s="4"/>
      <c r="T892" s="4"/>
      <c r="U892" s="4"/>
      <c r="V892" s="9"/>
      <c r="Z892" s="4"/>
      <c r="AI892" s="1"/>
    </row>
    <row r="893" spans="1:35" x14ac:dyDescent="0.25">
      <c r="A893" s="1"/>
      <c r="B893" s="5"/>
      <c r="C893" s="5"/>
      <c r="D893" s="5"/>
      <c r="E893" s="1"/>
      <c r="F893" s="1"/>
      <c r="G893" s="1"/>
      <c r="H893" s="1"/>
      <c r="I893" s="24"/>
      <c r="J893" s="24"/>
      <c r="K893" s="2"/>
      <c r="L893" s="2"/>
      <c r="M893" s="2"/>
      <c r="N893" s="2"/>
      <c r="O893" s="3"/>
      <c r="P893" s="8"/>
      <c r="Q893" s="1"/>
      <c r="R893" s="4"/>
      <c r="S893" s="4"/>
      <c r="T893" s="4"/>
      <c r="U893" s="4"/>
      <c r="V893" s="9"/>
      <c r="Z893" s="4"/>
      <c r="AI893" s="1"/>
    </row>
    <row r="894" spans="1:35" x14ac:dyDescent="0.25">
      <c r="A894" s="1"/>
      <c r="B894" s="5"/>
      <c r="C894" s="5"/>
      <c r="D894" s="5"/>
      <c r="E894" s="1"/>
      <c r="F894" s="1"/>
      <c r="G894" s="1"/>
      <c r="H894" s="1"/>
      <c r="I894" s="24"/>
      <c r="J894" s="24"/>
      <c r="K894" s="2"/>
      <c r="L894" s="2"/>
      <c r="M894" s="2"/>
      <c r="N894" s="2"/>
      <c r="O894" s="3"/>
      <c r="P894" s="8"/>
      <c r="Q894" s="1"/>
      <c r="R894" s="4"/>
      <c r="S894" s="4"/>
      <c r="T894" s="4"/>
      <c r="U894" s="4"/>
      <c r="V894" s="9"/>
      <c r="Z894" s="4"/>
      <c r="AI894" s="1"/>
    </row>
    <row r="895" spans="1:35" x14ac:dyDescent="0.25">
      <c r="A895" s="1"/>
      <c r="B895" s="5"/>
      <c r="C895" s="5"/>
      <c r="D895" s="5"/>
      <c r="E895" s="1"/>
      <c r="F895" s="1"/>
      <c r="G895" s="1"/>
      <c r="H895" s="1"/>
      <c r="I895" s="24"/>
      <c r="J895" s="24"/>
      <c r="K895" s="2"/>
      <c r="L895" s="2"/>
      <c r="M895" s="2"/>
      <c r="N895" s="2"/>
      <c r="O895" s="3"/>
      <c r="P895" s="8"/>
      <c r="Q895" s="1"/>
      <c r="R895" s="4"/>
      <c r="S895" s="4"/>
      <c r="T895" s="4"/>
      <c r="U895" s="4"/>
      <c r="V895" s="9"/>
      <c r="Z895" s="4"/>
      <c r="AI895" s="1"/>
    </row>
    <row r="896" spans="1:35" x14ac:dyDescent="0.25">
      <c r="A896" s="1"/>
      <c r="B896" s="5"/>
      <c r="C896" s="5"/>
      <c r="D896" s="5"/>
      <c r="E896" s="1"/>
      <c r="F896" s="1"/>
      <c r="G896" s="1"/>
      <c r="H896" s="1"/>
      <c r="I896" s="24"/>
      <c r="J896" s="24"/>
      <c r="K896" s="2"/>
      <c r="L896" s="2"/>
      <c r="M896" s="2"/>
      <c r="N896" s="2"/>
      <c r="O896" s="3"/>
      <c r="P896" s="8"/>
      <c r="Q896" s="1"/>
      <c r="R896" s="4"/>
      <c r="S896" s="4"/>
      <c r="T896" s="4"/>
      <c r="U896" s="4"/>
      <c r="V896" s="9"/>
      <c r="Z896" s="4"/>
      <c r="AI896" s="1"/>
    </row>
    <row r="897" spans="1:35" x14ac:dyDescent="0.25">
      <c r="A897" s="1"/>
      <c r="B897" s="5"/>
      <c r="C897" s="5"/>
      <c r="D897" s="5"/>
      <c r="E897" s="1"/>
      <c r="F897" s="1"/>
      <c r="G897" s="1"/>
      <c r="H897" s="1"/>
      <c r="I897" s="24"/>
      <c r="J897" s="24"/>
      <c r="K897" s="2"/>
      <c r="L897" s="2"/>
      <c r="M897" s="2"/>
      <c r="N897" s="2"/>
      <c r="O897" s="3"/>
      <c r="P897" s="8"/>
      <c r="Q897" s="1"/>
      <c r="R897" s="4"/>
      <c r="S897" s="4"/>
      <c r="T897" s="4"/>
      <c r="U897" s="4"/>
      <c r="V897" s="9"/>
      <c r="Z897" s="4"/>
      <c r="AI897" s="1"/>
    </row>
    <row r="898" spans="1:35" x14ac:dyDescent="0.25">
      <c r="A898" s="1"/>
      <c r="B898" s="5"/>
      <c r="C898" s="5"/>
      <c r="D898" s="5"/>
      <c r="E898" s="1"/>
      <c r="F898" s="1"/>
      <c r="G898" s="1"/>
      <c r="H898" s="1"/>
      <c r="I898" s="24"/>
      <c r="J898" s="24"/>
      <c r="K898" s="2"/>
      <c r="L898" s="2"/>
      <c r="M898" s="2"/>
      <c r="N898" s="2"/>
      <c r="O898" s="3"/>
      <c r="P898" s="8"/>
      <c r="Q898" s="1"/>
      <c r="R898" s="4"/>
      <c r="S898" s="4"/>
      <c r="T898" s="4"/>
      <c r="U898" s="4"/>
      <c r="V898" s="9"/>
      <c r="Z898" s="4"/>
      <c r="AI898" s="1"/>
    </row>
    <row r="899" spans="1:35" x14ac:dyDescent="0.25">
      <c r="A899" s="1"/>
      <c r="B899" s="5"/>
      <c r="C899" s="5"/>
      <c r="D899" s="5"/>
      <c r="E899" s="1"/>
      <c r="F899" s="1"/>
      <c r="G899" s="1"/>
      <c r="H899" s="1"/>
      <c r="I899" s="24"/>
      <c r="J899" s="24"/>
      <c r="K899" s="2"/>
      <c r="L899" s="2"/>
      <c r="M899" s="2"/>
      <c r="N899" s="2"/>
      <c r="O899" s="3"/>
      <c r="P899" s="8"/>
      <c r="Q899" s="1"/>
      <c r="R899" s="4"/>
      <c r="S899" s="4"/>
      <c r="T899" s="4"/>
      <c r="U899" s="4"/>
      <c r="V899" s="9"/>
      <c r="Z899" s="4"/>
      <c r="AI899" s="1"/>
    </row>
    <row r="900" spans="1:35" x14ac:dyDescent="0.25">
      <c r="A900" s="1"/>
      <c r="B900" s="5"/>
      <c r="C900" s="5"/>
      <c r="D900" s="5"/>
      <c r="E900" s="1"/>
      <c r="F900" s="1"/>
      <c r="G900" s="1"/>
      <c r="H900" s="1"/>
      <c r="I900" s="24"/>
      <c r="J900" s="24"/>
      <c r="K900" s="2"/>
      <c r="L900" s="2"/>
      <c r="M900" s="2"/>
      <c r="N900" s="2"/>
      <c r="O900" s="3"/>
      <c r="P900" s="8"/>
      <c r="Q900" s="1"/>
      <c r="R900" s="4"/>
      <c r="S900" s="4"/>
      <c r="T900" s="4"/>
      <c r="U900" s="4"/>
      <c r="V900" s="9"/>
      <c r="Z900" s="4"/>
      <c r="AI900" s="1"/>
    </row>
    <row r="901" spans="1:35" x14ac:dyDescent="0.25">
      <c r="A901" s="1"/>
      <c r="B901" s="5"/>
      <c r="C901" s="5"/>
      <c r="D901" s="5"/>
      <c r="E901" s="1"/>
      <c r="F901" s="1"/>
      <c r="G901" s="1"/>
      <c r="H901" s="1"/>
      <c r="I901" s="24"/>
      <c r="J901" s="24"/>
      <c r="K901" s="2"/>
      <c r="L901" s="2"/>
      <c r="M901" s="2"/>
      <c r="N901" s="2"/>
      <c r="O901" s="3"/>
      <c r="P901" s="8"/>
      <c r="Q901" s="1"/>
      <c r="R901" s="4"/>
      <c r="S901" s="4"/>
      <c r="T901" s="4"/>
      <c r="U901" s="4"/>
      <c r="V901" s="9"/>
      <c r="Z901" s="4"/>
      <c r="AI901" s="1"/>
    </row>
    <row r="902" spans="1:35" x14ac:dyDescent="0.25">
      <c r="A902" s="1"/>
      <c r="B902" s="5"/>
      <c r="C902" s="5"/>
      <c r="D902" s="5"/>
      <c r="E902" s="1"/>
      <c r="F902" s="1"/>
      <c r="G902" s="1"/>
      <c r="H902" s="1"/>
      <c r="I902" s="24"/>
      <c r="J902" s="24"/>
      <c r="K902" s="2"/>
      <c r="L902" s="2"/>
      <c r="M902" s="2"/>
      <c r="N902" s="2"/>
      <c r="O902" s="3"/>
      <c r="P902" s="8"/>
      <c r="Q902" s="1"/>
      <c r="R902" s="4"/>
      <c r="S902" s="4"/>
      <c r="T902" s="4"/>
      <c r="U902" s="4"/>
      <c r="V902" s="9"/>
      <c r="Z902" s="4"/>
      <c r="AI902" s="1"/>
    </row>
    <row r="903" spans="1:35" x14ac:dyDescent="0.25">
      <c r="A903" s="1"/>
      <c r="B903" s="5"/>
      <c r="C903" s="5"/>
      <c r="D903" s="5"/>
      <c r="E903" s="1"/>
      <c r="F903" s="1"/>
      <c r="G903" s="1"/>
      <c r="H903" s="1"/>
      <c r="I903" s="24"/>
      <c r="J903" s="24"/>
      <c r="K903" s="2"/>
      <c r="L903" s="2"/>
      <c r="M903" s="2"/>
      <c r="N903" s="2"/>
      <c r="O903" s="3"/>
      <c r="P903" s="8"/>
      <c r="Q903" s="1"/>
      <c r="R903" s="4"/>
      <c r="S903" s="4"/>
      <c r="T903" s="4"/>
      <c r="U903" s="4"/>
      <c r="V903" s="9"/>
      <c r="Z903" s="4"/>
      <c r="AI903" s="1"/>
    </row>
    <row r="904" spans="1:35" x14ac:dyDescent="0.25">
      <c r="A904" s="1"/>
      <c r="B904" s="5"/>
      <c r="C904" s="5"/>
      <c r="D904" s="5"/>
      <c r="E904" s="1"/>
      <c r="F904" s="1"/>
      <c r="G904" s="1"/>
      <c r="H904" s="1"/>
      <c r="I904" s="24"/>
      <c r="J904" s="24"/>
      <c r="K904" s="2"/>
      <c r="L904" s="2"/>
      <c r="M904" s="2"/>
      <c r="N904" s="2"/>
      <c r="O904" s="3"/>
      <c r="P904" s="8"/>
      <c r="Q904" s="1"/>
      <c r="R904" s="4"/>
      <c r="S904" s="4"/>
      <c r="T904" s="4"/>
      <c r="U904" s="4"/>
      <c r="V904" s="9"/>
      <c r="Z904" s="4"/>
      <c r="AI904" s="1"/>
    </row>
    <row r="905" spans="1:35" x14ac:dyDescent="0.25">
      <c r="A905" s="1"/>
      <c r="B905" s="5"/>
      <c r="C905" s="5"/>
      <c r="D905" s="5"/>
      <c r="E905" s="1"/>
      <c r="F905" s="1"/>
      <c r="G905" s="1"/>
      <c r="H905" s="1"/>
      <c r="I905" s="24"/>
      <c r="J905" s="24"/>
      <c r="K905" s="2"/>
      <c r="L905" s="2"/>
      <c r="M905" s="2"/>
      <c r="N905" s="2"/>
      <c r="O905" s="3"/>
      <c r="P905" s="8"/>
      <c r="Q905" s="1"/>
      <c r="R905" s="4"/>
      <c r="S905" s="4"/>
      <c r="T905" s="4"/>
      <c r="U905" s="4"/>
      <c r="V905" s="9"/>
      <c r="Z905" s="4"/>
      <c r="AI905" s="1"/>
    </row>
    <row r="906" spans="1:35" x14ac:dyDescent="0.25">
      <c r="A906" s="1"/>
      <c r="B906" s="5"/>
      <c r="C906" s="5"/>
      <c r="D906" s="5"/>
      <c r="E906" s="1"/>
      <c r="F906" s="1"/>
      <c r="G906" s="1"/>
      <c r="H906" s="1"/>
      <c r="I906" s="24"/>
      <c r="J906" s="24"/>
      <c r="K906" s="2"/>
      <c r="L906" s="2"/>
      <c r="M906" s="2"/>
      <c r="N906" s="2"/>
      <c r="O906" s="3"/>
      <c r="P906" s="8"/>
      <c r="Q906" s="1"/>
      <c r="R906" s="4"/>
      <c r="S906" s="4"/>
      <c r="T906" s="4"/>
      <c r="U906" s="4"/>
      <c r="V906" s="9"/>
      <c r="Z906" s="4"/>
      <c r="AI906" s="1"/>
    </row>
    <row r="907" spans="1:35" x14ac:dyDescent="0.25">
      <c r="A907" s="1"/>
      <c r="B907" s="5"/>
      <c r="C907" s="5"/>
      <c r="D907" s="5"/>
      <c r="E907" s="1"/>
      <c r="F907" s="1"/>
      <c r="G907" s="1"/>
      <c r="H907" s="1"/>
      <c r="I907" s="24"/>
      <c r="J907" s="24"/>
      <c r="K907" s="2"/>
      <c r="L907" s="2"/>
      <c r="M907" s="2"/>
      <c r="N907" s="2"/>
      <c r="O907" s="3"/>
      <c r="P907" s="8"/>
      <c r="Q907" s="1"/>
      <c r="R907" s="4"/>
      <c r="S907" s="4"/>
      <c r="T907" s="4"/>
      <c r="U907" s="4"/>
      <c r="V907" s="9"/>
      <c r="Z907" s="4"/>
      <c r="AI907" s="1"/>
    </row>
    <row r="908" spans="1:35" x14ac:dyDescent="0.25">
      <c r="A908" s="1"/>
      <c r="B908" s="5"/>
      <c r="C908" s="5"/>
      <c r="D908" s="5"/>
      <c r="E908" s="1"/>
      <c r="F908" s="1"/>
      <c r="G908" s="1"/>
      <c r="H908" s="1"/>
      <c r="I908" s="24"/>
      <c r="J908" s="24"/>
      <c r="K908" s="2"/>
      <c r="L908" s="2"/>
      <c r="M908" s="2"/>
      <c r="N908" s="2"/>
      <c r="O908" s="3"/>
      <c r="P908" s="8"/>
      <c r="Q908" s="1"/>
      <c r="R908" s="4"/>
      <c r="S908" s="4"/>
      <c r="T908" s="4"/>
      <c r="U908" s="4"/>
      <c r="V908" s="9"/>
      <c r="Z908" s="4"/>
      <c r="AI908" s="1"/>
    </row>
    <row r="909" spans="1:35" x14ac:dyDescent="0.25">
      <c r="A909" s="1"/>
      <c r="B909" s="5"/>
      <c r="C909" s="5"/>
      <c r="D909" s="5"/>
      <c r="E909" s="1"/>
      <c r="F909" s="1"/>
      <c r="G909" s="1"/>
      <c r="H909" s="1"/>
      <c r="I909" s="24"/>
      <c r="J909" s="24"/>
      <c r="K909" s="2"/>
      <c r="L909" s="2"/>
      <c r="M909" s="2"/>
      <c r="N909" s="2"/>
      <c r="O909" s="3"/>
      <c r="P909" s="8"/>
      <c r="Q909" s="1"/>
      <c r="R909" s="4"/>
      <c r="S909" s="4"/>
      <c r="T909" s="4"/>
      <c r="U909" s="4"/>
      <c r="V909" s="9"/>
      <c r="Z909" s="4"/>
      <c r="AI909" s="1"/>
    </row>
    <row r="910" spans="1:35" x14ac:dyDescent="0.25">
      <c r="A910" s="1"/>
      <c r="B910" s="5"/>
      <c r="C910" s="5"/>
      <c r="D910" s="5"/>
      <c r="E910" s="1"/>
      <c r="F910" s="1"/>
      <c r="G910" s="1"/>
      <c r="H910" s="1"/>
      <c r="I910" s="24"/>
      <c r="J910" s="24"/>
      <c r="K910" s="2"/>
      <c r="L910" s="2"/>
      <c r="M910" s="2"/>
      <c r="N910" s="2"/>
      <c r="O910" s="3"/>
      <c r="P910" s="8"/>
      <c r="Q910" s="1"/>
      <c r="R910" s="4"/>
      <c r="S910" s="4"/>
      <c r="T910" s="4"/>
      <c r="U910" s="4"/>
      <c r="V910" s="9"/>
      <c r="Z910" s="4"/>
      <c r="AI910" s="1"/>
    </row>
    <row r="911" spans="1:35" x14ac:dyDescent="0.25">
      <c r="A911" s="1"/>
      <c r="B911" s="5"/>
      <c r="C911" s="5"/>
      <c r="D911" s="5"/>
      <c r="E911" s="1"/>
      <c r="F911" s="1"/>
      <c r="G911" s="1"/>
      <c r="H911" s="1"/>
      <c r="I911" s="24"/>
      <c r="J911" s="24"/>
      <c r="K911" s="2"/>
      <c r="L911" s="2"/>
      <c r="M911" s="2"/>
      <c r="N911" s="2"/>
      <c r="O911" s="3"/>
      <c r="P911" s="8"/>
      <c r="Q911" s="1"/>
      <c r="R911" s="4"/>
      <c r="S911" s="4"/>
      <c r="T911" s="4"/>
      <c r="U911" s="4"/>
      <c r="V911" s="9"/>
      <c r="Z911" s="4"/>
      <c r="AI911" s="1"/>
    </row>
    <row r="912" spans="1:35" x14ac:dyDescent="0.25">
      <c r="A912" s="1"/>
      <c r="B912" s="5"/>
      <c r="C912" s="5"/>
      <c r="D912" s="5"/>
      <c r="E912" s="1"/>
      <c r="F912" s="1"/>
      <c r="G912" s="1"/>
      <c r="H912" s="1"/>
      <c r="I912" s="24"/>
      <c r="J912" s="24"/>
      <c r="K912" s="2"/>
      <c r="L912" s="2"/>
      <c r="M912" s="2"/>
      <c r="N912" s="2"/>
      <c r="O912" s="3"/>
      <c r="P912" s="8"/>
      <c r="Q912" s="1"/>
      <c r="R912" s="4"/>
      <c r="S912" s="4"/>
      <c r="T912" s="4"/>
      <c r="U912" s="4"/>
      <c r="V912" s="9"/>
      <c r="Z912" s="4"/>
      <c r="AI912" s="1"/>
    </row>
    <row r="913" spans="1:35" x14ac:dyDescent="0.25">
      <c r="A913" s="1"/>
      <c r="B913" s="5"/>
      <c r="C913" s="5"/>
      <c r="D913" s="5"/>
      <c r="E913" s="1"/>
      <c r="F913" s="1"/>
      <c r="G913" s="1"/>
      <c r="H913" s="1"/>
      <c r="I913" s="24"/>
      <c r="J913" s="24"/>
      <c r="K913" s="2"/>
      <c r="L913" s="2"/>
      <c r="M913" s="2"/>
      <c r="N913" s="2"/>
      <c r="O913" s="3"/>
      <c r="P913" s="8"/>
      <c r="Q913" s="1"/>
      <c r="R913" s="4"/>
      <c r="S913" s="4"/>
      <c r="T913" s="4"/>
      <c r="U913" s="4"/>
      <c r="V913" s="9"/>
      <c r="Z913" s="4"/>
      <c r="AI913" s="1"/>
    </row>
    <row r="914" spans="1:35" x14ac:dyDescent="0.25">
      <c r="A914" s="1"/>
      <c r="B914" s="5"/>
      <c r="C914" s="5"/>
      <c r="D914" s="5"/>
      <c r="E914" s="1"/>
      <c r="F914" s="1"/>
      <c r="G914" s="1"/>
      <c r="H914" s="1"/>
      <c r="I914" s="24"/>
      <c r="J914" s="24"/>
      <c r="K914" s="2"/>
      <c r="L914" s="2"/>
      <c r="M914" s="2"/>
      <c r="N914" s="2"/>
      <c r="O914" s="3"/>
      <c r="P914" s="8"/>
      <c r="Q914" s="1"/>
      <c r="R914" s="4"/>
      <c r="S914" s="4"/>
      <c r="T914" s="4"/>
      <c r="U914" s="4"/>
      <c r="V914" s="9"/>
      <c r="Z914" s="4"/>
      <c r="AI914" s="1"/>
    </row>
    <row r="915" spans="1:35" x14ac:dyDescent="0.25">
      <c r="A915" s="1"/>
      <c r="B915" s="5"/>
      <c r="C915" s="5"/>
      <c r="D915" s="5"/>
      <c r="E915" s="1"/>
      <c r="F915" s="1"/>
      <c r="G915" s="1"/>
      <c r="H915" s="1"/>
      <c r="I915" s="24"/>
      <c r="J915" s="24"/>
      <c r="K915" s="2"/>
      <c r="L915" s="2"/>
      <c r="M915" s="2"/>
      <c r="N915" s="2"/>
      <c r="O915" s="3"/>
      <c r="P915" s="8"/>
      <c r="Q915" s="1"/>
      <c r="R915" s="4"/>
      <c r="S915" s="4"/>
      <c r="T915" s="4"/>
      <c r="U915" s="4"/>
      <c r="V915" s="9"/>
      <c r="Z915" s="4"/>
      <c r="AI915" s="1"/>
    </row>
    <row r="916" spans="1:35" x14ac:dyDescent="0.25">
      <c r="A916" s="1"/>
      <c r="B916" s="5"/>
      <c r="C916" s="5"/>
      <c r="D916" s="5"/>
      <c r="E916" s="1"/>
      <c r="F916" s="1"/>
      <c r="G916" s="1"/>
      <c r="H916" s="1"/>
      <c r="I916" s="24"/>
      <c r="J916" s="24"/>
      <c r="K916" s="2"/>
      <c r="L916" s="2"/>
      <c r="M916" s="2"/>
      <c r="N916" s="2"/>
      <c r="O916" s="3"/>
      <c r="P916" s="8"/>
      <c r="Q916" s="1"/>
      <c r="R916" s="4"/>
      <c r="S916" s="4"/>
      <c r="T916" s="4"/>
      <c r="U916" s="4"/>
      <c r="V916" s="9"/>
      <c r="Z916" s="4"/>
      <c r="AI916" s="1"/>
    </row>
    <row r="917" spans="1:35" x14ac:dyDescent="0.25">
      <c r="A917" s="1"/>
      <c r="B917" s="5"/>
      <c r="C917" s="5"/>
      <c r="D917" s="5"/>
      <c r="E917" s="1"/>
      <c r="F917" s="1"/>
      <c r="G917" s="1"/>
      <c r="H917" s="1"/>
      <c r="I917" s="24"/>
      <c r="J917" s="24"/>
      <c r="K917" s="2"/>
      <c r="L917" s="2"/>
      <c r="M917" s="2"/>
      <c r="N917" s="2"/>
      <c r="O917" s="3"/>
      <c r="P917" s="8"/>
      <c r="Q917" s="1"/>
      <c r="R917" s="4"/>
      <c r="S917" s="4"/>
      <c r="T917" s="4"/>
      <c r="U917" s="4"/>
      <c r="V917" s="9"/>
      <c r="Z917" s="4"/>
      <c r="AI917" s="1"/>
    </row>
    <row r="918" spans="1:35" x14ac:dyDescent="0.25">
      <c r="A918" s="1"/>
      <c r="B918" s="5"/>
      <c r="C918" s="5"/>
      <c r="D918" s="5"/>
      <c r="E918" s="1"/>
      <c r="F918" s="1"/>
      <c r="G918" s="1"/>
      <c r="H918" s="1"/>
      <c r="I918" s="24"/>
      <c r="J918" s="24"/>
      <c r="K918" s="2"/>
      <c r="L918" s="2"/>
      <c r="M918" s="2"/>
      <c r="N918" s="2"/>
      <c r="O918" s="3"/>
      <c r="P918" s="8"/>
      <c r="Q918" s="1"/>
      <c r="R918" s="4"/>
      <c r="S918" s="4"/>
      <c r="T918" s="4"/>
      <c r="U918" s="4"/>
      <c r="V918" s="9"/>
      <c r="Z918" s="4"/>
      <c r="AI918" s="1"/>
    </row>
    <row r="919" spans="1:35" x14ac:dyDescent="0.25">
      <c r="A919" s="1"/>
      <c r="B919" s="5"/>
      <c r="C919" s="5"/>
      <c r="D919" s="5"/>
      <c r="E919" s="1"/>
      <c r="F919" s="1"/>
      <c r="G919" s="1"/>
      <c r="H919" s="1"/>
      <c r="I919" s="24"/>
      <c r="J919" s="24"/>
      <c r="K919" s="2"/>
      <c r="L919" s="2"/>
      <c r="M919" s="2"/>
      <c r="N919" s="2"/>
      <c r="O919" s="3"/>
      <c r="P919" s="8"/>
      <c r="Q919" s="1"/>
      <c r="R919" s="4"/>
      <c r="S919" s="4"/>
      <c r="T919" s="4"/>
      <c r="U919" s="4"/>
      <c r="V919" s="9"/>
      <c r="Z919" s="4"/>
      <c r="AI919" s="1"/>
    </row>
    <row r="920" spans="1:35" x14ac:dyDescent="0.25">
      <c r="A920" s="1"/>
      <c r="B920" s="5"/>
      <c r="C920" s="5"/>
      <c r="D920" s="5"/>
      <c r="E920" s="1"/>
      <c r="F920" s="1"/>
      <c r="G920" s="1"/>
      <c r="H920" s="1"/>
      <c r="I920" s="24"/>
      <c r="J920" s="24"/>
      <c r="K920" s="2"/>
      <c r="L920" s="2"/>
      <c r="M920" s="2"/>
      <c r="N920" s="2"/>
      <c r="O920" s="3"/>
      <c r="P920" s="8"/>
      <c r="Q920" s="1"/>
      <c r="R920" s="4"/>
      <c r="S920" s="4"/>
      <c r="T920" s="4"/>
      <c r="U920" s="4"/>
      <c r="V920" s="9"/>
      <c r="Z920" s="4"/>
      <c r="AI920" s="1"/>
    </row>
    <row r="921" spans="1:35" x14ac:dyDescent="0.25">
      <c r="A921" s="1"/>
      <c r="B921" s="5"/>
      <c r="C921" s="5"/>
      <c r="D921" s="5"/>
      <c r="E921" s="1"/>
      <c r="F921" s="1"/>
      <c r="G921" s="1"/>
      <c r="H921" s="1"/>
      <c r="I921" s="24"/>
      <c r="J921" s="24"/>
      <c r="K921" s="2"/>
      <c r="L921" s="2"/>
      <c r="M921" s="2"/>
      <c r="N921" s="2"/>
      <c r="O921" s="3"/>
      <c r="P921" s="8"/>
      <c r="Q921" s="1"/>
      <c r="R921" s="4"/>
      <c r="S921" s="4"/>
      <c r="T921" s="4"/>
      <c r="U921" s="4"/>
      <c r="V921" s="9"/>
      <c r="Z921" s="4"/>
      <c r="AI921" s="1"/>
    </row>
    <row r="922" spans="1:35" x14ac:dyDescent="0.25">
      <c r="A922" s="1"/>
      <c r="B922" s="5"/>
      <c r="C922" s="5"/>
      <c r="D922" s="5"/>
      <c r="E922" s="1"/>
      <c r="F922" s="1"/>
      <c r="G922" s="1"/>
      <c r="H922" s="1"/>
      <c r="I922" s="24"/>
      <c r="J922" s="24"/>
      <c r="K922" s="2"/>
      <c r="L922" s="2"/>
      <c r="M922" s="2"/>
      <c r="N922" s="2"/>
      <c r="O922" s="3"/>
      <c r="P922" s="8"/>
      <c r="Q922" s="1"/>
      <c r="R922" s="4"/>
      <c r="S922" s="4"/>
      <c r="T922" s="4"/>
      <c r="U922" s="4"/>
      <c r="V922" s="9"/>
      <c r="Z922" s="4"/>
      <c r="AI922" s="1"/>
    </row>
    <row r="923" spans="1:35" x14ac:dyDescent="0.25">
      <c r="A923" s="1"/>
      <c r="B923" s="5"/>
      <c r="C923" s="5"/>
      <c r="D923" s="5"/>
      <c r="E923" s="1"/>
      <c r="F923" s="1"/>
      <c r="G923" s="1"/>
      <c r="H923" s="1"/>
      <c r="I923" s="24"/>
      <c r="J923" s="24"/>
      <c r="K923" s="2"/>
      <c r="L923" s="2"/>
      <c r="M923" s="2"/>
      <c r="N923" s="2"/>
      <c r="O923" s="3"/>
      <c r="P923" s="8"/>
      <c r="Q923" s="1"/>
      <c r="R923" s="4"/>
      <c r="S923" s="4"/>
      <c r="T923" s="4"/>
      <c r="U923" s="4"/>
      <c r="V923" s="9"/>
      <c r="Z923" s="4"/>
      <c r="AI923" s="1"/>
    </row>
    <row r="924" spans="1:35" x14ac:dyDescent="0.25">
      <c r="A924" s="1"/>
      <c r="B924" s="5"/>
      <c r="C924" s="5"/>
      <c r="D924" s="5"/>
      <c r="E924" s="1"/>
      <c r="F924" s="1"/>
      <c r="G924" s="1"/>
      <c r="H924" s="1"/>
      <c r="I924" s="24"/>
      <c r="J924" s="24"/>
      <c r="K924" s="2"/>
      <c r="L924" s="2"/>
      <c r="M924" s="2"/>
      <c r="N924" s="2"/>
      <c r="O924" s="3"/>
      <c r="P924" s="8"/>
      <c r="Q924" s="1"/>
      <c r="R924" s="4"/>
      <c r="S924" s="4"/>
      <c r="T924" s="4"/>
      <c r="U924" s="4"/>
      <c r="V924" s="9"/>
      <c r="Z924" s="4"/>
      <c r="AI924" s="1"/>
    </row>
    <row r="925" spans="1:35" x14ac:dyDescent="0.25">
      <c r="A925" s="1"/>
      <c r="B925" s="5"/>
      <c r="C925" s="5"/>
      <c r="D925" s="5"/>
      <c r="E925" s="1"/>
      <c r="F925" s="1"/>
      <c r="G925" s="1"/>
      <c r="H925" s="1"/>
      <c r="I925" s="24"/>
      <c r="J925" s="24"/>
      <c r="K925" s="2"/>
      <c r="L925" s="2"/>
      <c r="M925" s="2"/>
      <c r="N925" s="2"/>
      <c r="O925" s="3"/>
      <c r="P925" s="8"/>
      <c r="Q925" s="1"/>
      <c r="R925" s="4"/>
      <c r="S925" s="4"/>
      <c r="T925" s="4"/>
      <c r="U925" s="4"/>
      <c r="V925" s="9"/>
      <c r="Z925" s="4"/>
      <c r="AI925" s="1"/>
    </row>
    <row r="926" spans="1:35" x14ac:dyDescent="0.25">
      <c r="A926" s="1"/>
      <c r="B926" s="5"/>
      <c r="C926" s="5"/>
      <c r="D926" s="5"/>
      <c r="E926" s="1"/>
      <c r="F926" s="1"/>
      <c r="G926" s="1"/>
      <c r="H926" s="1"/>
      <c r="I926" s="24"/>
      <c r="J926" s="24"/>
      <c r="K926" s="2"/>
      <c r="L926" s="2"/>
      <c r="M926" s="2"/>
      <c r="N926" s="2"/>
      <c r="O926" s="3"/>
      <c r="P926" s="8"/>
      <c r="Q926" s="1"/>
      <c r="R926" s="4"/>
      <c r="S926" s="4"/>
      <c r="T926" s="4"/>
      <c r="U926" s="4"/>
      <c r="V926" s="9"/>
      <c r="Z926" s="4"/>
      <c r="AI926" s="1"/>
    </row>
    <row r="927" spans="1:35" x14ac:dyDescent="0.25">
      <c r="A927" s="1"/>
      <c r="B927" s="5"/>
      <c r="C927" s="5"/>
      <c r="D927" s="5"/>
      <c r="E927" s="1"/>
      <c r="F927" s="1"/>
      <c r="G927" s="1"/>
      <c r="H927" s="1"/>
      <c r="I927" s="24"/>
      <c r="J927" s="24"/>
      <c r="K927" s="2"/>
      <c r="L927" s="2"/>
      <c r="M927" s="2"/>
      <c r="N927" s="2"/>
      <c r="O927" s="3"/>
      <c r="P927" s="8"/>
      <c r="Q927" s="1"/>
      <c r="R927" s="4"/>
      <c r="S927" s="4"/>
      <c r="T927" s="4"/>
      <c r="U927" s="4"/>
      <c r="V927" s="9"/>
      <c r="Z927" s="4"/>
      <c r="AI927" s="1"/>
    </row>
    <row r="928" spans="1:35" x14ac:dyDescent="0.25">
      <c r="A928" s="1"/>
      <c r="B928" s="5"/>
      <c r="C928" s="5"/>
      <c r="D928" s="5"/>
      <c r="E928" s="1"/>
      <c r="F928" s="1"/>
      <c r="G928" s="1"/>
      <c r="H928" s="1"/>
      <c r="I928" s="24"/>
      <c r="J928" s="24"/>
      <c r="K928" s="2"/>
      <c r="L928" s="2"/>
      <c r="M928" s="2"/>
      <c r="N928" s="2"/>
      <c r="O928" s="3"/>
      <c r="P928" s="8"/>
      <c r="Q928" s="1"/>
      <c r="R928" s="4"/>
      <c r="S928" s="4"/>
      <c r="T928" s="4"/>
      <c r="U928" s="4"/>
      <c r="V928" s="9"/>
      <c r="Z928" s="4"/>
      <c r="AI928" s="1"/>
    </row>
    <row r="929" spans="1:35" x14ac:dyDescent="0.25">
      <c r="A929" s="1"/>
      <c r="B929" s="5"/>
      <c r="C929" s="5"/>
      <c r="D929" s="5"/>
      <c r="E929" s="1"/>
      <c r="F929" s="1"/>
      <c r="G929" s="1"/>
      <c r="H929" s="1"/>
      <c r="I929" s="24"/>
      <c r="J929" s="24"/>
      <c r="K929" s="2"/>
      <c r="L929" s="2"/>
      <c r="M929" s="2"/>
      <c r="N929" s="2"/>
      <c r="O929" s="3"/>
      <c r="P929" s="8"/>
      <c r="Q929" s="1"/>
      <c r="R929" s="4"/>
      <c r="S929" s="4"/>
      <c r="T929" s="4"/>
      <c r="U929" s="4"/>
      <c r="V929" s="9"/>
      <c r="Z929" s="4"/>
      <c r="AI929" s="1"/>
    </row>
    <row r="930" spans="1:35" x14ac:dyDescent="0.25">
      <c r="A930" s="1"/>
      <c r="B930" s="5"/>
      <c r="C930" s="5"/>
      <c r="D930" s="5"/>
      <c r="E930" s="1"/>
      <c r="F930" s="1"/>
      <c r="G930" s="1"/>
      <c r="H930" s="1"/>
      <c r="I930" s="24"/>
      <c r="J930" s="24"/>
      <c r="K930" s="2"/>
      <c r="L930" s="2"/>
      <c r="M930" s="2"/>
      <c r="N930" s="2"/>
      <c r="O930" s="3"/>
      <c r="P930" s="8"/>
      <c r="Q930" s="1"/>
      <c r="R930" s="4"/>
      <c r="S930" s="4"/>
      <c r="T930" s="4"/>
      <c r="U930" s="4"/>
      <c r="V930" s="9"/>
      <c r="Z930" s="4"/>
      <c r="AI930" s="1"/>
    </row>
    <row r="931" spans="1:35" x14ac:dyDescent="0.25">
      <c r="A931" s="1"/>
      <c r="B931" s="5"/>
      <c r="C931" s="5"/>
      <c r="D931" s="5"/>
      <c r="E931" s="1"/>
      <c r="F931" s="1"/>
      <c r="G931" s="1"/>
      <c r="H931" s="1"/>
      <c r="I931" s="24"/>
      <c r="J931" s="24"/>
      <c r="K931" s="2"/>
      <c r="L931" s="2"/>
      <c r="M931" s="2"/>
      <c r="N931" s="2"/>
      <c r="O931" s="3"/>
      <c r="P931" s="8"/>
      <c r="Q931" s="1"/>
      <c r="R931" s="4"/>
      <c r="S931" s="4"/>
      <c r="T931" s="4"/>
      <c r="U931" s="4"/>
      <c r="V931" s="9"/>
      <c r="Z931" s="4"/>
      <c r="AI931" s="1"/>
    </row>
    <row r="932" spans="1:35" x14ac:dyDescent="0.25">
      <c r="A932" s="1"/>
      <c r="B932" s="5"/>
      <c r="C932" s="5"/>
      <c r="D932" s="5"/>
      <c r="E932" s="1"/>
      <c r="F932" s="1"/>
      <c r="G932" s="1"/>
      <c r="H932" s="1"/>
      <c r="I932" s="24"/>
      <c r="J932" s="24"/>
      <c r="K932" s="2"/>
      <c r="L932" s="2"/>
      <c r="M932" s="2"/>
      <c r="N932" s="2"/>
      <c r="O932" s="3"/>
      <c r="P932" s="8"/>
      <c r="Q932" s="1"/>
      <c r="R932" s="4"/>
      <c r="S932" s="4"/>
      <c r="T932" s="4"/>
      <c r="U932" s="4"/>
      <c r="V932" s="9"/>
      <c r="Z932" s="4"/>
      <c r="AI932" s="1"/>
    </row>
    <row r="933" spans="1:35" x14ac:dyDescent="0.25">
      <c r="A933" s="1"/>
      <c r="B933" s="5"/>
      <c r="C933" s="5"/>
      <c r="D933" s="5"/>
      <c r="E933" s="1"/>
      <c r="F933" s="1"/>
      <c r="G933" s="1"/>
      <c r="H933" s="1"/>
      <c r="I933" s="24"/>
      <c r="J933" s="24"/>
      <c r="K933" s="2"/>
      <c r="L933" s="2"/>
      <c r="M933" s="2"/>
      <c r="N933" s="2"/>
      <c r="O933" s="3"/>
      <c r="P933" s="8"/>
      <c r="Q933" s="1"/>
      <c r="R933" s="4"/>
      <c r="S933" s="4"/>
      <c r="T933" s="4"/>
      <c r="U933" s="4"/>
      <c r="V933" s="9"/>
      <c r="Z933" s="4"/>
      <c r="AI933" s="1"/>
    </row>
    <row r="934" spans="1:35" x14ac:dyDescent="0.25">
      <c r="A934" s="1"/>
      <c r="B934" s="5"/>
      <c r="C934" s="5"/>
      <c r="D934" s="5"/>
      <c r="E934" s="1"/>
      <c r="F934" s="1"/>
      <c r="G934" s="1"/>
      <c r="H934" s="1"/>
      <c r="I934" s="24"/>
      <c r="J934" s="24"/>
      <c r="K934" s="2"/>
      <c r="L934" s="2"/>
      <c r="M934" s="2"/>
      <c r="N934" s="2"/>
      <c r="O934" s="3"/>
      <c r="P934" s="8"/>
      <c r="Q934" s="1"/>
      <c r="R934" s="4"/>
      <c r="S934" s="4"/>
      <c r="T934" s="4"/>
      <c r="U934" s="4"/>
      <c r="V934" s="9"/>
      <c r="Z934" s="4"/>
      <c r="AI934" s="1"/>
    </row>
    <row r="935" spans="1:35" x14ac:dyDescent="0.25">
      <c r="A935" s="1"/>
      <c r="B935" s="5"/>
      <c r="C935" s="5"/>
      <c r="D935" s="5"/>
      <c r="E935" s="1"/>
      <c r="F935" s="1"/>
      <c r="G935" s="1"/>
      <c r="H935" s="1"/>
      <c r="I935" s="24"/>
      <c r="J935" s="24"/>
      <c r="K935" s="2"/>
      <c r="L935" s="2"/>
      <c r="M935" s="2"/>
      <c r="N935" s="2"/>
      <c r="O935" s="3"/>
      <c r="P935" s="8"/>
      <c r="Q935" s="1"/>
      <c r="R935" s="4"/>
      <c r="S935" s="4"/>
      <c r="T935" s="4"/>
      <c r="U935" s="4"/>
      <c r="V935" s="9"/>
      <c r="Z935" s="4"/>
      <c r="AI935" s="1"/>
    </row>
    <row r="936" spans="1:35" x14ac:dyDescent="0.25">
      <c r="A936" s="1"/>
      <c r="B936" s="5"/>
      <c r="C936" s="5"/>
      <c r="D936" s="5"/>
      <c r="E936" s="1"/>
      <c r="F936" s="1"/>
      <c r="G936" s="1"/>
      <c r="H936" s="1"/>
      <c r="I936" s="24"/>
      <c r="J936" s="24"/>
      <c r="K936" s="2"/>
      <c r="L936" s="2"/>
      <c r="M936" s="2"/>
      <c r="N936" s="2"/>
      <c r="O936" s="3"/>
      <c r="P936" s="8"/>
      <c r="Q936" s="1"/>
      <c r="R936" s="4"/>
      <c r="S936" s="4"/>
      <c r="T936" s="4"/>
      <c r="U936" s="4"/>
      <c r="V936" s="9"/>
      <c r="Z936" s="4"/>
      <c r="AI936" s="1"/>
    </row>
    <row r="937" spans="1:35" x14ac:dyDescent="0.25">
      <c r="A937" s="1"/>
      <c r="B937" s="5"/>
      <c r="C937" s="5"/>
      <c r="D937" s="5"/>
      <c r="E937" s="1"/>
      <c r="F937" s="1"/>
      <c r="G937" s="1"/>
      <c r="H937" s="1"/>
      <c r="I937" s="24"/>
      <c r="J937" s="24"/>
      <c r="K937" s="2"/>
      <c r="L937" s="2"/>
      <c r="M937" s="2"/>
      <c r="N937" s="2"/>
      <c r="O937" s="3"/>
      <c r="P937" s="8"/>
      <c r="Q937" s="1"/>
      <c r="R937" s="4"/>
      <c r="S937" s="4"/>
      <c r="T937" s="4"/>
      <c r="U937" s="4"/>
      <c r="V937" s="9"/>
      <c r="Z937" s="4"/>
      <c r="AI937" s="1"/>
    </row>
    <row r="938" spans="1:35" x14ac:dyDescent="0.25">
      <c r="A938" s="1"/>
      <c r="B938" s="5"/>
      <c r="C938" s="5"/>
      <c r="D938" s="5"/>
      <c r="E938" s="1"/>
      <c r="F938" s="1"/>
      <c r="G938" s="1"/>
      <c r="H938" s="1"/>
      <c r="I938" s="24"/>
      <c r="J938" s="24"/>
      <c r="K938" s="2"/>
      <c r="L938" s="2"/>
      <c r="M938" s="2"/>
      <c r="N938" s="2"/>
      <c r="O938" s="3"/>
      <c r="P938" s="8"/>
      <c r="Q938" s="1"/>
      <c r="R938" s="4"/>
      <c r="S938" s="4"/>
      <c r="T938" s="4"/>
      <c r="U938" s="4"/>
      <c r="V938" s="9"/>
      <c r="Z938" s="4"/>
      <c r="AI938" s="1"/>
    </row>
    <row r="939" spans="1:35" x14ac:dyDescent="0.25">
      <c r="A939" s="1"/>
      <c r="B939" s="5"/>
      <c r="C939" s="5"/>
      <c r="D939" s="5"/>
      <c r="E939" s="1"/>
      <c r="F939" s="1"/>
      <c r="G939" s="1"/>
      <c r="H939" s="1"/>
      <c r="I939" s="24"/>
      <c r="J939" s="24"/>
      <c r="K939" s="2"/>
      <c r="L939" s="2"/>
      <c r="M939" s="2"/>
      <c r="N939" s="2"/>
      <c r="O939" s="3"/>
      <c r="P939" s="8"/>
      <c r="Q939" s="1"/>
      <c r="R939" s="4"/>
      <c r="S939" s="4"/>
      <c r="T939" s="4"/>
      <c r="U939" s="4"/>
      <c r="V939" s="9"/>
      <c r="Z939" s="4"/>
      <c r="AI939" s="1"/>
    </row>
    <row r="940" spans="1:35" x14ac:dyDescent="0.25">
      <c r="A940" s="1"/>
      <c r="B940" s="5"/>
      <c r="C940" s="5"/>
      <c r="D940" s="5"/>
      <c r="E940" s="1"/>
      <c r="F940" s="1"/>
      <c r="G940" s="1"/>
      <c r="H940" s="1"/>
      <c r="I940" s="24"/>
      <c r="J940" s="24"/>
      <c r="K940" s="2"/>
      <c r="L940" s="2"/>
      <c r="M940" s="2"/>
      <c r="N940" s="2"/>
      <c r="O940" s="3"/>
      <c r="P940" s="8"/>
      <c r="Q940" s="1"/>
      <c r="R940" s="4"/>
      <c r="S940" s="4"/>
      <c r="T940" s="4"/>
      <c r="U940" s="4"/>
      <c r="V940" s="9"/>
      <c r="Z940" s="4"/>
      <c r="AI940" s="1"/>
    </row>
    <row r="941" spans="1:35" x14ac:dyDescent="0.25">
      <c r="A941" s="1"/>
      <c r="B941" s="5"/>
      <c r="C941" s="5"/>
      <c r="D941" s="5"/>
      <c r="E941" s="1"/>
      <c r="F941" s="1"/>
      <c r="G941" s="1"/>
      <c r="H941" s="1"/>
      <c r="I941" s="24"/>
      <c r="J941" s="24"/>
      <c r="K941" s="2"/>
      <c r="L941" s="2"/>
      <c r="M941" s="2"/>
      <c r="N941" s="2"/>
      <c r="O941" s="3"/>
      <c r="P941" s="8"/>
      <c r="Q941" s="1"/>
      <c r="R941" s="4"/>
      <c r="S941" s="4"/>
      <c r="T941" s="4"/>
      <c r="U941" s="4"/>
      <c r="V941" s="9"/>
      <c r="Z941" s="4"/>
      <c r="AI941" s="1"/>
    </row>
    <row r="942" spans="1:35" x14ac:dyDescent="0.25">
      <c r="A942" s="1"/>
      <c r="B942" s="5"/>
      <c r="C942" s="5"/>
      <c r="D942" s="5"/>
      <c r="E942" s="1"/>
      <c r="F942" s="1"/>
      <c r="G942" s="1"/>
      <c r="H942" s="1"/>
      <c r="I942" s="24"/>
      <c r="J942" s="24"/>
      <c r="K942" s="2"/>
      <c r="L942" s="2"/>
      <c r="M942" s="2"/>
      <c r="N942" s="2"/>
      <c r="O942" s="3"/>
      <c r="P942" s="8"/>
      <c r="Q942" s="1"/>
      <c r="R942" s="4"/>
      <c r="S942" s="4"/>
      <c r="T942" s="4"/>
      <c r="U942" s="4"/>
      <c r="V942" s="9"/>
      <c r="Z942" s="4"/>
      <c r="AI942" s="1"/>
    </row>
    <row r="943" spans="1:35" x14ac:dyDescent="0.25">
      <c r="A943" s="1"/>
      <c r="B943" s="5"/>
      <c r="C943" s="5"/>
      <c r="D943" s="5"/>
      <c r="E943" s="1"/>
      <c r="F943" s="1"/>
      <c r="G943" s="1"/>
      <c r="H943" s="1"/>
      <c r="I943" s="24"/>
      <c r="J943" s="24"/>
      <c r="K943" s="2"/>
      <c r="L943" s="2"/>
      <c r="M943" s="2"/>
      <c r="N943" s="2"/>
      <c r="O943" s="3"/>
      <c r="P943" s="8"/>
      <c r="Q943" s="1"/>
      <c r="R943" s="4"/>
      <c r="S943" s="4"/>
      <c r="T943" s="4"/>
      <c r="U943" s="4"/>
      <c r="V943" s="9"/>
      <c r="Z943" s="4"/>
      <c r="AI943" s="1"/>
    </row>
    <row r="944" spans="1:35" x14ac:dyDescent="0.25">
      <c r="A944" s="1"/>
      <c r="B944" s="5"/>
      <c r="C944" s="5"/>
      <c r="D944" s="5"/>
      <c r="E944" s="1"/>
      <c r="F944" s="1"/>
      <c r="G944" s="1"/>
      <c r="H944" s="1"/>
      <c r="I944" s="24"/>
      <c r="J944" s="24"/>
      <c r="K944" s="2"/>
      <c r="L944" s="2"/>
      <c r="M944" s="2"/>
      <c r="N944" s="2"/>
      <c r="O944" s="3"/>
      <c r="P944" s="8"/>
      <c r="Q944" s="1"/>
      <c r="R944" s="4"/>
      <c r="S944" s="4"/>
      <c r="T944" s="4"/>
      <c r="U944" s="4"/>
      <c r="V944" s="9"/>
      <c r="Z944" s="4"/>
      <c r="AI944" s="1"/>
    </row>
    <row r="945" spans="1:35" x14ac:dyDescent="0.25">
      <c r="A945" s="1"/>
      <c r="B945" s="5"/>
      <c r="C945" s="5"/>
      <c r="D945" s="5"/>
      <c r="E945" s="1"/>
      <c r="F945" s="1"/>
      <c r="G945" s="1"/>
      <c r="H945" s="1"/>
      <c r="I945" s="24"/>
      <c r="J945" s="24"/>
      <c r="K945" s="2"/>
      <c r="L945" s="2"/>
      <c r="M945" s="2"/>
      <c r="N945" s="2"/>
      <c r="O945" s="3"/>
      <c r="P945" s="8"/>
      <c r="Q945" s="1"/>
      <c r="R945" s="4"/>
      <c r="S945" s="4"/>
      <c r="T945" s="4"/>
      <c r="U945" s="4"/>
      <c r="V945" s="9"/>
      <c r="Z945" s="4"/>
      <c r="AI945" s="1"/>
    </row>
    <row r="946" spans="1:35" x14ac:dyDescent="0.25">
      <c r="A946" s="1"/>
      <c r="B946" s="5"/>
      <c r="C946" s="5"/>
      <c r="D946" s="5"/>
      <c r="E946" s="1"/>
      <c r="F946" s="1"/>
      <c r="G946" s="1"/>
      <c r="H946" s="1"/>
      <c r="I946" s="24"/>
      <c r="J946" s="24"/>
      <c r="K946" s="2"/>
      <c r="L946" s="2"/>
      <c r="M946" s="2"/>
      <c r="N946" s="2"/>
      <c r="O946" s="3"/>
      <c r="P946" s="8"/>
      <c r="Q946" s="1"/>
      <c r="R946" s="4"/>
      <c r="S946" s="4"/>
      <c r="T946" s="4"/>
      <c r="U946" s="4"/>
      <c r="V946" s="9"/>
      <c r="Z946" s="4"/>
      <c r="AI946" s="1"/>
    </row>
    <row r="947" spans="1:35" x14ac:dyDescent="0.25">
      <c r="A947" s="1"/>
      <c r="B947" s="5"/>
      <c r="C947" s="5"/>
      <c r="D947" s="5"/>
      <c r="E947" s="1"/>
      <c r="F947" s="1"/>
      <c r="G947" s="1"/>
      <c r="H947" s="1"/>
      <c r="I947" s="24"/>
      <c r="J947" s="24"/>
      <c r="K947" s="2"/>
      <c r="L947" s="2"/>
      <c r="M947" s="2"/>
      <c r="N947" s="2"/>
      <c r="O947" s="3"/>
      <c r="P947" s="8"/>
      <c r="Q947" s="1"/>
      <c r="R947" s="4"/>
      <c r="S947" s="4"/>
      <c r="T947" s="4"/>
      <c r="U947" s="4"/>
      <c r="V947" s="9"/>
      <c r="Z947" s="4"/>
      <c r="AI947" s="1"/>
    </row>
    <row r="948" spans="1:35" x14ac:dyDescent="0.25">
      <c r="A948" s="1"/>
      <c r="B948" s="5"/>
      <c r="C948" s="5"/>
      <c r="D948" s="5"/>
      <c r="E948" s="1"/>
      <c r="F948" s="1"/>
      <c r="G948" s="1"/>
      <c r="H948" s="1"/>
      <c r="I948" s="24"/>
      <c r="J948" s="24"/>
      <c r="K948" s="2"/>
      <c r="L948" s="2"/>
      <c r="M948" s="2"/>
      <c r="N948" s="2"/>
      <c r="O948" s="3"/>
      <c r="P948" s="8"/>
      <c r="Q948" s="1"/>
      <c r="R948" s="4"/>
      <c r="S948" s="4"/>
      <c r="T948" s="4"/>
      <c r="U948" s="4"/>
      <c r="V948" s="9"/>
      <c r="Z948" s="4"/>
      <c r="AI948" s="1"/>
    </row>
    <row r="949" spans="1:35" x14ac:dyDescent="0.25">
      <c r="A949" s="1"/>
      <c r="B949" s="5"/>
      <c r="C949" s="5"/>
      <c r="D949" s="5"/>
      <c r="E949" s="1"/>
      <c r="F949" s="1"/>
      <c r="G949" s="1"/>
      <c r="H949" s="1"/>
      <c r="I949" s="24"/>
      <c r="J949" s="24"/>
      <c r="K949" s="2"/>
      <c r="L949" s="2"/>
      <c r="M949" s="2"/>
      <c r="N949" s="2"/>
      <c r="O949" s="3"/>
      <c r="P949" s="8"/>
      <c r="Q949" s="1"/>
      <c r="R949" s="4"/>
      <c r="S949" s="4"/>
      <c r="T949" s="4"/>
      <c r="U949" s="4"/>
      <c r="V949" s="9"/>
      <c r="Z949" s="4"/>
      <c r="AI949" s="1"/>
    </row>
    <row r="950" spans="1:35" x14ac:dyDescent="0.25">
      <c r="A950" s="1"/>
      <c r="B950" s="5"/>
      <c r="C950" s="5"/>
      <c r="D950" s="5"/>
      <c r="E950" s="1"/>
      <c r="F950" s="1"/>
      <c r="G950" s="1"/>
      <c r="H950" s="1"/>
      <c r="I950" s="24"/>
      <c r="J950" s="24"/>
      <c r="K950" s="2"/>
      <c r="L950" s="2"/>
      <c r="M950" s="2"/>
      <c r="N950" s="2"/>
      <c r="O950" s="3"/>
      <c r="P950" s="8"/>
      <c r="Q950" s="1"/>
      <c r="R950" s="4"/>
      <c r="S950" s="4"/>
      <c r="T950" s="4"/>
      <c r="U950" s="4"/>
      <c r="V950" s="9"/>
      <c r="Z950" s="4"/>
      <c r="AI950" s="1"/>
    </row>
    <row r="951" spans="1:35" x14ac:dyDescent="0.25">
      <c r="A951" s="1"/>
      <c r="B951" s="5"/>
      <c r="C951" s="5"/>
      <c r="D951" s="5"/>
      <c r="E951" s="1"/>
      <c r="F951" s="1"/>
      <c r="G951" s="1"/>
      <c r="H951" s="1"/>
      <c r="I951" s="24"/>
      <c r="J951" s="24"/>
      <c r="K951" s="2"/>
      <c r="L951" s="2"/>
      <c r="M951" s="2"/>
      <c r="N951" s="2"/>
      <c r="O951" s="3"/>
      <c r="P951" s="8"/>
      <c r="Q951" s="1"/>
      <c r="R951" s="4"/>
      <c r="S951" s="4"/>
      <c r="T951" s="4"/>
      <c r="U951" s="4"/>
      <c r="V951" s="9"/>
      <c r="Z951" s="4"/>
      <c r="AI951" s="1"/>
    </row>
    <row r="952" spans="1:35" x14ac:dyDescent="0.25">
      <c r="A952" s="1"/>
      <c r="B952" s="5"/>
      <c r="C952" s="5"/>
      <c r="D952" s="5"/>
      <c r="E952" s="1"/>
      <c r="F952" s="1"/>
      <c r="G952" s="1"/>
      <c r="H952" s="1"/>
      <c r="I952" s="24"/>
      <c r="J952" s="24"/>
      <c r="K952" s="2"/>
      <c r="L952" s="2"/>
      <c r="M952" s="2"/>
      <c r="N952" s="2"/>
      <c r="O952" s="3"/>
      <c r="P952" s="8"/>
      <c r="Q952" s="1"/>
      <c r="R952" s="4"/>
      <c r="S952" s="4"/>
      <c r="T952" s="4"/>
      <c r="U952" s="4"/>
      <c r="V952" s="9"/>
      <c r="Z952" s="4"/>
      <c r="AI952" s="1"/>
    </row>
    <row r="953" spans="1:35" x14ac:dyDescent="0.25">
      <c r="A953" s="1"/>
      <c r="B953" s="5"/>
      <c r="C953" s="5"/>
      <c r="D953" s="5"/>
      <c r="E953" s="1"/>
      <c r="F953" s="1"/>
      <c r="G953" s="1"/>
      <c r="H953" s="1"/>
      <c r="I953" s="24"/>
      <c r="J953" s="24"/>
      <c r="K953" s="2"/>
      <c r="L953" s="2"/>
      <c r="M953" s="2"/>
      <c r="N953" s="2"/>
      <c r="O953" s="3"/>
      <c r="P953" s="8"/>
      <c r="Q953" s="1"/>
      <c r="R953" s="4"/>
      <c r="S953" s="4"/>
      <c r="T953" s="4"/>
      <c r="U953" s="4"/>
      <c r="V953" s="9"/>
      <c r="Z953" s="4"/>
      <c r="AI953" s="1"/>
    </row>
    <row r="954" spans="1:35" x14ac:dyDescent="0.25">
      <c r="A954" s="1"/>
      <c r="B954" s="5"/>
      <c r="C954" s="5"/>
      <c r="D954" s="5"/>
      <c r="E954" s="1"/>
      <c r="F954" s="1"/>
      <c r="G954" s="1"/>
      <c r="H954" s="1"/>
      <c r="I954" s="24"/>
      <c r="J954" s="24"/>
      <c r="K954" s="2"/>
      <c r="L954" s="2"/>
      <c r="M954" s="2"/>
      <c r="N954" s="2"/>
      <c r="O954" s="3"/>
      <c r="P954" s="8"/>
      <c r="Q954" s="1"/>
      <c r="R954" s="4"/>
      <c r="S954" s="4"/>
      <c r="T954" s="4"/>
      <c r="U954" s="4"/>
      <c r="V954" s="9"/>
      <c r="Z954" s="4"/>
      <c r="AI954" s="1"/>
    </row>
    <row r="955" spans="1:35" x14ac:dyDescent="0.25">
      <c r="A955" s="1"/>
      <c r="B955" s="5"/>
      <c r="C955" s="5"/>
      <c r="D955" s="5"/>
      <c r="E955" s="1"/>
      <c r="F955" s="1"/>
      <c r="G955" s="1"/>
      <c r="H955" s="1"/>
      <c r="I955" s="24"/>
      <c r="J955" s="24"/>
      <c r="K955" s="2"/>
      <c r="L955" s="2"/>
      <c r="M955" s="2"/>
      <c r="N955" s="2"/>
      <c r="O955" s="3"/>
      <c r="P955" s="8"/>
      <c r="Q955" s="1"/>
      <c r="R955" s="4"/>
      <c r="S955" s="4"/>
      <c r="T955" s="4"/>
      <c r="U955" s="4"/>
      <c r="V955" s="9"/>
      <c r="Z955" s="4"/>
      <c r="AI955" s="1"/>
    </row>
    <row r="956" spans="1:35" x14ac:dyDescent="0.25">
      <c r="A956" s="1"/>
      <c r="B956" s="5"/>
      <c r="C956" s="5"/>
      <c r="D956" s="5"/>
      <c r="E956" s="1"/>
      <c r="F956" s="1"/>
      <c r="G956" s="1"/>
      <c r="H956" s="1"/>
      <c r="I956" s="24"/>
      <c r="J956" s="24"/>
      <c r="K956" s="2"/>
      <c r="L956" s="2"/>
      <c r="M956" s="2"/>
      <c r="N956" s="2"/>
      <c r="O956" s="3"/>
      <c r="P956" s="8"/>
      <c r="Q956" s="1"/>
      <c r="R956" s="4"/>
      <c r="S956" s="4"/>
      <c r="T956" s="4"/>
      <c r="U956" s="4"/>
      <c r="V956" s="9"/>
      <c r="Z956" s="4"/>
      <c r="AI956" s="1"/>
    </row>
    <row r="957" spans="1:35" x14ac:dyDescent="0.25">
      <c r="A957" s="1"/>
      <c r="B957" s="5"/>
      <c r="C957" s="5"/>
      <c r="D957" s="5"/>
      <c r="E957" s="1"/>
      <c r="F957" s="1"/>
      <c r="G957" s="1"/>
      <c r="H957" s="1"/>
      <c r="I957" s="24"/>
      <c r="J957" s="24"/>
      <c r="K957" s="2"/>
      <c r="L957" s="2"/>
      <c r="M957" s="2"/>
      <c r="N957" s="2"/>
      <c r="O957" s="3"/>
      <c r="P957" s="8"/>
      <c r="Q957" s="1"/>
      <c r="R957" s="4"/>
      <c r="S957" s="4"/>
      <c r="T957" s="4"/>
      <c r="U957" s="4"/>
      <c r="V957" s="9"/>
      <c r="Z957" s="4"/>
      <c r="AI957" s="1"/>
    </row>
    <row r="958" spans="1:35" x14ac:dyDescent="0.25">
      <c r="A958" s="1"/>
      <c r="B958" s="5"/>
      <c r="C958" s="5"/>
      <c r="D958" s="5"/>
      <c r="E958" s="1"/>
      <c r="F958" s="1"/>
      <c r="G958" s="1"/>
      <c r="H958" s="1"/>
      <c r="I958" s="24"/>
      <c r="J958" s="24"/>
      <c r="K958" s="2"/>
      <c r="L958" s="2"/>
      <c r="M958" s="2"/>
      <c r="N958" s="2"/>
      <c r="O958" s="3"/>
      <c r="P958" s="8"/>
      <c r="Q958" s="1"/>
      <c r="R958" s="4"/>
      <c r="S958" s="4"/>
      <c r="T958" s="4"/>
      <c r="U958" s="4"/>
      <c r="V958" s="9"/>
      <c r="Z958" s="4"/>
      <c r="AI958" s="1"/>
    </row>
    <row r="959" spans="1:35" x14ac:dyDescent="0.25">
      <c r="A959" s="1"/>
      <c r="B959" s="5"/>
      <c r="C959" s="5"/>
      <c r="D959" s="5"/>
      <c r="E959" s="1"/>
      <c r="F959" s="1"/>
      <c r="G959" s="1"/>
      <c r="H959" s="1"/>
      <c r="I959" s="24"/>
      <c r="J959" s="24"/>
      <c r="K959" s="2"/>
      <c r="L959" s="2"/>
      <c r="M959" s="2"/>
      <c r="N959" s="2"/>
      <c r="O959" s="3"/>
      <c r="P959" s="8"/>
      <c r="Q959" s="1"/>
      <c r="R959" s="4"/>
      <c r="S959" s="4"/>
      <c r="T959" s="4"/>
      <c r="U959" s="4"/>
      <c r="V959" s="9"/>
      <c r="Z959" s="4"/>
      <c r="AI959" s="1"/>
    </row>
    <row r="960" spans="1:35" x14ac:dyDescent="0.25">
      <c r="A960" s="1"/>
      <c r="B960" s="5"/>
      <c r="C960" s="5"/>
      <c r="D960" s="5"/>
      <c r="E960" s="1"/>
      <c r="F960" s="1"/>
      <c r="G960" s="1"/>
      <c r="H960" s="1"/>
      <c r="I960" s="24"/>
      <c r="J960" s="24"/>
      <c r="K960" s="2"/>
      <c r="L960" s="2"/>
      <c r="M960" s="2"/>
      <c r="N960" s="2"/>
      <c r="O960" s="3"/>
      <c r="P960" s="8"/>
      <c r="Q960" s="1"/>
      <c r="R960" s="4"/>
      <c r="S960" s="4"/>
      <c r="T960" s="4"/>
      <c r="U960" s="4"/>
      <c r="V960" s="9"/>
      <c r="Z960" s="4"/>
      <c r="AI960" s="1"/>
    </row>
    <row r="961" spans="1:35" x14ac:dyDescent="0.25">
      <c r="A961" s="1"/>
      <c r="B961" s="5"/>
      <c r="C961" s="5"/>
      <c r="D961" s="5"/>
      <c r="E961" s="1"/>
      <c r="F961" s="1"/>
      <c r="G961" s="1"/>
      <c r="H961" s="1"/>
      <c r="I961" s="24"/>
      <c r="J961" s="24"/>
      <c r="K961" s="2"/>
      <c r="L961" s="2"/>
      <c r="M961" s="2"/>
      <c r="N961" s="2"/>
      <c r="O961" s="3"/>
      <c r="P961" s="8"/>
      <c r="Q961" s="1"/>
      <c r="R961" s="4"/>
      <c r="S961" s="4"/>
      <c r="T961" s="4"/>
      <c r="U961" s="4"/>
      <c r="V961" s="9"/>
      <c r="Z961" s="4"/>
      <c r="AI961" s="1"/>
    </row>
    <row r="962" spans="1:35" x14ac:dyDescent="0.25">
      <c r="A962" s="1"/>
      <c r="B962" s="5"/>
      <c r="C962" s="5"/>
      <c r="D962" s="5"/>
      <c r="E962" s="1"/>
      <c r="F962" s="1"/>
      <c r="G962" s="1"/>
      <c r="H962" s="1"/>
      <c r="I962" s="24"/>
      <c r="J962" s="24"/>
      <c r="K962" s="2"/>
      <c r="L962" s="2"/>
      <c r="M962" s="2"/>
      <c r="N962" s="2"/>
      <c r="O962" s="3"/>
      <c r="P962" s="8"/>
      <c r="Q962" s="1"/>
      <c r="R962" s="4"/>
      <c r="S962" s="4"/>
      <c r="T962" s="4"/>
      <c r="U962" s="4"/>
      <c r="V962" s="9"/>
      <c r="Z962" s="4"/>
      <c r="AI962" s="1"/>
    </row>
    <row r="963" spans="1:35" x14ac:dyDescent="0.25">
      <c r="A963" s="1"/>
      <c r="B963" s="5"/>
      <c r="C963" s="5"/>
      <c r="D963" s="5"/>
      <c r="E963" s="1"/>
      <c r="F963" s="1"/>
      <c r="G963" s="1"/>
      <c r="H963" s="1"/>
      <c r="I963" s="24"/>
      <c r="J963" s="24"/>
      <c r="K963" s="2"/>
      <c r="L963" s="2"/>
      <c r="M963" s="2"/>
      <c r="N963" s="2"/>
      <c r="O963" s="3"/>
      <c r="P963" s="8"/>
      <c r="Q963" s="1"/>
      <c r="R963" s="4"/>
      <c r="S963" s="4"/>
      <c r="T963" s="4"/>
      <c r="U963" s="4"/>
      <c r="V963" s="9"/>
      <c r="Z963" s="4"/>
      <c r="AI963" s="1"/>
    </row>
    <row r="964" spans="1:35" x14ac:dyDescent="0.25">
      <c r="A964" s="1"/>
      <c r="B964" s="5"/>
      <c r="C964" s="5"/>
      <c r="D964" s="5"/>
      <c r="E964" s="1"/>
      <c r="F964" s="1"/>
      <c r="G964" s="1"/>
      <c r="H964" s="1"/>
      <c r="I964" s="24"/>
      <c r="J964" s="24"/>
      <c r="K964" s="2"/>
      <c r="L964" s="2"/>
      <c r="M964" s="2"/>
      <c r="N964" s="2"/>
      <c r="O964" s="3"/>
      <c r="P964" s="8"/>
      <c r="Q964" s="1"/>
      <c r="R964" s="4"/>
      <c r="S964" s="4"/>
      <c r="T964" s="4"/>
      <c r="U964" s="4"/>
      <c r="V964" s="9"/>
      <c r="Z964" s="4"/>
      <c r="AI964" s="1"/>
    </row>
    <row r="965" spans="1:35" x14ac:dyDescent="0.25">
      <c r="A965" s="1"/>
      <c r="B965" s="5"/>
      <c r="C965" s="5"/>
      <c r="D965" s="5"/>
      <c r="E965" s="1"/>
      <c r="F965" s="1"/>
      <c r="G965" s="1"/>
      <c r="H965" s="1"/>
      <c r="I965" s="24"/>
      <c r="J965" s="24"/>
      <c r="K965" s="2"/>
      <c r="L965" s="2"/>
      <c r="M965" s="2"/>
      <c r="N965" s="2"/>
      <c r="O965" s="3"/>
      <c r="P965" s="8"/>
      <c r="Q965" s="1"/>
      <c r="R965" s="4"/>
      <c r="S965" s="4"/>
      <c r="T965" s="4"/>
      <c r="U965" s="4"/>
      <c r="V965" s="9"/>
      <c r="Z965" s="4"/>
      <c r="AI965" s="1"/>
    </row>
    <row r="966" spans="1:35" x14ac:dyDescent="0.25">
      <c r="A966" s="1"/>
      <c r="B966" s="5"/>
      <c r="C966" s="5"/>
      <c r="D966" s="5"/>
      <c r="E966" s="1"/>
      <c r="F966" s="1"/>
      <c r="G966" s="1"/>
      <c r="H966" s="1"/>
      <c r="I966" s="24"/>
      <c r="J966" s="24"/>
      <c r="K966" s="2"/>
      <c r="L966" s="2"/>
      <c r="M966" s="2"/>
      <c r="N966" s="2"/>
      <c r="O966" s="3"/>
      <c r="P966" s="8"/>
      <c r="Q966" s="1"/>
      <c r="R966" s="4"/>
      <c r="S966" s="4"/>
      <c r="T966" s="4"/>
      <c r="U966" s="4"/>
      <c r="V966" s="9"/>
      <c r="Z966" s="4"/>
      <c r="AI966" s="1"/>
    </row>
    <row r="967" spans="1:35" x14ac:dyDescent="0.25">
      <c r="A967" s="1"/>
      <c r="B967" s="5"/>
      <c r="C967" s="5"/>
      <c r="D967" s="5"/>
      <c r="E967" s="1"/>
      <c r="F967" s="1"/>
      <c r="G967" s="1"/>
      <c r="H967" s="1"/>
      <c r="I967" s="24"/>
      <c r="J967" s="24"/>
      <c r="K967" s="2"/>
      <c r="L967" s="2"/>
      <c r="M967" s="2"/>
      <c r="N967" s="2"/>
      <c r="O967" s="3"/>
      <c r="P967" s="8"/>
      <c r="Q967" s="1"/>
      <c r="R967" s="4"/>
      <c r="S967" s="4"/>
      <c r="T967" s="4"/>
      <c r="U967" s="4"/>
      <c r="V967" s="9"/>
      <c r="Z967" s="4"/>
      <c r="AI967" s="1"/>
    </row>
    <row r="968" spans="1:35" x14ac:dyDescent="0.25">
      <c r="A968" s="1"/>
      <c r="B968" s="5"/>
      <c r="C968" s="5"/>
      <c r="D968" s="5"/>
      <c r="E968" s="1"/>
      <c r="F968" s="1"/>
      <c r="G968" s="1"/>
      <c r="H968" s="1"/>
      <c r="I968" s="24"/>
      <c r="J968" s="24"/>
      <c r="K968" s="2"/>
      <c r="L968" s="2"/>
      <c r="M968" s="2"/>
      <c r="N968" s="2"/>
      <c r="O968" s="3"/>
      <c r="P968" s="8"/>
      <c r="Q968" s="1"/>
      <c r="R968" s="4"/>
      <c r="S968" s="4"/>
      <c r="T968" s="4"/>
      <c r="U968" s="4"/>
      <c r="V968" s="9"/>
      <c r="Z968" s="4"/>
      <c r="AI968" s="1"/>
    </row>
    <row r="969" spans="1:35" x14ac:dyDescent="0.25">
      <c r="A969" s="1"/>
      <c r="B969" s="5"/>
      <c r="C969" s="5"/>
      <c r="D969" s="5"/>
      <c r="E969" s="1"/>
      <c r="F969" s="1"/>
      <c r="G969" s="1"/>
      <c r="H969" s="1"/>
      <c r="I969" s="24"/>
      <c r="J969" s="24"/>
      <c r="K969" s="2"/>
      <c r="L969" s="2"/>
      <c r="M969" s="2"/>
      <c r="N969" s="2"/>
      <c r="O969" s="3"/>
      <c r="P969" s="8"/>
      <c r="Q969" s="1"/>
      <c r="R969" s="4"/>
      <c r="S969" s="4"/>
      <c r="T969" s="4"/>
      <c r="U969" s="4"/>
      <c r="V969" s="9"/>
      <c r="Z969" s="4"/>
      <c r="AI969" s="1"/>
    </row>
    <row r="970" spans="1:35" x14ac:dyDescent="0.25">
      <c r="A970" s="1"/>
      <c r="B970" s="5"/>
      <c r="C970" s="5"/>
      <c r="D970" s="5"/>
      <c r="E970" s="1"/>
      <c r="F970" s="1"/>
      <c r="G970" s="1"/>
      <c r="H970" s="1"/>
      <c r="I970" s="24"/>
      <c r="J970" s="24"/>
      <c r="K970" s="2"/>
      <c r="L970" s="2"/>
      <c r="M970" s="2"/>
      <c r="N970" s="2"/>
      <c r="O970" s="3"/>
      <c r="P970" s="8"/>
      <c r="Q970" s="1"/>
      <c r="R970" s="4"/>
      <c r="S970" s="4"/>
      <c r="T970" s="4"/>
      <c r="U970" s="4"/>
      <c r="V970" s="9"/>
      <c r="Z970" s="4"/>
      <c r="AI970" s="1"/>
    </row>
    <row r="971" spans="1:35" x14ac:dyDescent="0.25">
      <c r="A971" s="1"/>
      <c r="B971" s="5"/>
      <c r="C971" s="5"/>
      <c r="D971" s="5"/>
      <c r="E971" s="1"/>
      <c r="F971" s="1"/>
      <c r="G971" s="1"/>
      <c r="H971" s="1"/>
      <c r="I971" s="24"/>
      <c r="J971" s="24"/>
      <c r="K971" s="2"/>
      <c r="L971" s="2"/>
      <c r="M971" s="2"/>
      <c r="N971" s="2"/>
      <c r="O971" s="3"/>
      <c r="P971" s="8"/>
      <c r="Q971" s="1"/>
      <c r="R971" s="4"/>
      <c r="S971" s="4"/>
      <c r="T971" s="4"/>
      <c r="U971" s="4"/>
      <c r="V971" s="9"/>
      <c r="Z971" s="4"/>
      <c r="AI971" s="1"/>
    </row>
    <row r="972" spans="1:35" x14ac:dyDescent="0.25">
      <c r="A972" s="1"/>
      <c r="B972" s="5"/>
      <c r="C972" s="5"/>
      <c r="D972" s="5"/>
      <c r="E972" s="1"/>
      <c r="F972" s="1"/>
      <c r="G972" s="1"/>
      <c r="H972" s="1"/>
      <c r="I972" s="24"/>
      <c r="J972" s="24"/>
      <c r="K972" s="2"/>
      <c r="L972" s="2"/>
      <c r="M972" s="2"/>
      <c r="N972" s="2"/>
      <c r="O972" s="3"/>
      <c r="P972" s="8"/>
      <c r="Q972" s="1"/>
      <c r="R972" s="4"/>
      <c r="S972" s="4"/>
      <c r="T972" s="4"/>
      <c r="U972" s="4"/>
      <c r="V972" s="9"/>
      <c r="Z972" s="4"/>
      <c r="AI972" s="1"/>
    </row>
    <row r="973" spans="1:35" x14ac:dyDescent="0.25">
      <c r="A973" s="1"/>
      <c r="B973" s="5"/>
      <c r="C973" s="5"/>
      <c r="D973" s="5"/>
      <c r="E973" s="1"/>
      <c r="F973" s="1"/>
      <c r="G973" s="1"/>
      <c r="H973" s="1"/>
      <c r="I973" s="24"/>
      <c r="J973" s="24"/>
      <c r="K973" s="2"/>
      <c r="L973" s="2"/>
      <c r="M973" s="2"/>
      <c r="N973" s="2"/>
      <c r="O973" s="3"/>
      <c r="P973" s="8"/>
      <c r="Q973" s="1"/>
      <c r="R973" s="4"/>
      <c r="S973" s="4"/>
      <c r="T973" s="4"/>
      <c r="U973" s="4"/>
      <c r="V973" s="9"/>
      <c r="Z973" s="4"/>
      <c r="AI973" s="1"/>
    </row>
    <row r="974" spans="1:35" x14ac:dyDescent="0.25">
      <c r="A974" s="1"/>
      <c r="B974" s="5"/>
      <c r="C974" s="5"/>
      <c r="D974" s="5"/>
      <c r="E974" s="1"/>
      <c r="F974" s="1"/>
      <c r="G974" s="1"/>
      <c r="H974" s="1"/>
      <c r="I974" s="24"/>
      <c r="J974" s="24"/>
      <c r="K974" s="2"/>
      <c r="L974" s="2"/>
      <c r="M974" s="2"/>
      <c r="N974" s="2"/>
      <c r="O974" s="3"/>
      <c r="P974" s="8"/>
      <c r="Q974" s="1"/>
      <c r="R974" s="4"/>
      <c r="S974" s="4"/>
      <c r="T974" s="4"/>
      <c r="U974" s="4"/>
      <c r="V974" s="9"/>
      <c r="Z974" s="4"/>
      <c r="AI974" s="1"/>
    </row>
    <row r="975" spans="1:35" x14ac:dyDescent="0.25">
      <c r="A975" s="1"/>
      <c r="B975" s="5"/>
      <c r="C975" s="5"/>
      <c r="D975" s="5"/>
      <c r="E975" s="1"/>
      <c r="F975" s="1"/>
      <c r="G975" s="1"/>
      <c r="H975" s="1"/>
      <c r="I975" s="24"/>
      <c r="J975" s="24"/>
      <c r="K975" s="2"/>
      <c r="L975" s="2"/>
      <c r="M975" s="2"/>
      <c r="N975" s="2"/>
      <c r="O975" s="3"/>
      <c r="P975" s="8"/>
      <c r="Q975" s="1"/>
      <c r="R975" s="4"/>
      <c r="S975" s="4"/>
      <c r="T975" s="4"/>
      <c r="U975" s="4"/>
      <c r="V975" s="9"/>
      <c r="Z975" s="4"/>
      <c r="AI975" s="1"/>
    </row>
    <row r="976" spans="1:35" x14ac:dyDescent="0.25">
      <c r="A976" s="1"/>
      <c r="B976" s="5"/>
      <c r="C976" s="5"/>
      <c r="D976" s="5"/>
      <c r="E976" s="1"/>
      <c r="F976" s="1"/>
      <c r="G976" s="1"/>
      <c r="H976" s="1"/>
      <c r="I976" s="24"/>
      <c r="J976" s="24"/>
      <c r="K976" s="2"/>
      <c r="L976" s="2"/>
      <c r="M976" s="2"/>
      <c r="N976" s="2"/>
      <c r="O976" s="3"/>
      <c r="P976" s="8"/>
      <c r="Q976" s="1"/>
      <c r="R976" s="4"/>
      <c r="S976" s="4"/>
      <c r="T976" s="4"/>
      <c r="U976" s="4"/>
      <c r="V976" s="9"/>
      <c r="Z976" s="4"/>
      <c r="AI976" s="1"/>
    </row>
    <row r="977" spans="1:35" x14ac:dyDescent="0.25">
      <c r="A977" s="1"/>
      <c r="B977" s="5"/>
      <c r="C977" s="5"/>
      <c r="D977" s="5"/>
      <c r="E977" s="1"/>
      <c r="F977" s="1"/>
      <c r="G977" s="1"/>
      <c r="H977" s="1"/>
      <c r="I977" s="24"/>
      <c r="J977" s="24"/>
      <c r="K977" s="2"/>
      <c r="L977" s="2"/>
      <c r="M977" s="2"/>
      <c r="N977" s="2"/>
      <c r="O977" s="3"/>
      <c r="P977" s="8"/>
      <c r="Q977" s="1"/>
      <c r="R977" s="4"/>
      <c r="S977" s="4"/>
      <c r="T977" s="4"/>
      <c r="U977" s="4"/>
      <c r="V977" s="9"/>
      <c r="Z977" s="4"/>
      <c r="AI977" s="1"/>
    </row>
    <row r="978" spans="1:35" x14ac:dyDescent="0.25">
      <c r="A978" s="1"/>
      <c r="B978" s="5"/>
      <c r="C978" s="5"/>
      <c r="D978" s="5"/>
      <c r="E978" s="1"/>
      <c r="F978" s="1"/>
      <c r="G978" s="1"/>
      <c r="H978" s="1"/>
      <c r="I978" s="24"/>
      <c r="J978" s="24"/>
      <c r="K978" s="2"/>
      <c r="L978" s="2"/>
      <c r="M978" s="2"/>
      <c r="N978" s="2"/>
      <c r="O978" s="3"/>
      <c r="P978" s="8"/>
      <c r="Q978" s="1"/>
      <c r="R978" s="4"/>
      <c r="S978" s="4"/>
      <c r="T978" s="4"/>
      <c r="U978" s="4"/>
      <c r="V978" s="9"/>
      <c r="Z978" s="4"/>
      <c r="AI978" s="1"/>
    </row>
    <row r="979" spans="1:35" x14ac:dyDescent="0.25">
      <c r="A979" s="1"/>
      <c r="B979" s="5"/>
      <c r="C979" s="5"/>
      <c r="D979" s="5"/>
      <c r="E979" s="1"/>
      <c r="F979" s="1"/>
      <c r="G979" s="1"/>
      <c r="H979" s="1"/>
      <c r="I979" s="24"/>
      <c r="J979" s="24"/>
      <c r="K979" s="2"/>
      <c r="L979" s="2"/>
      <c r="M979" s="2"/>
      <c r="N979" s="2"/>
      <c r="O979" s="3"/>
      <c r="P979" s="8"/>
      <c r="Q979" s="1"/>
      <c r="R979" s="4"/>
      <c r="S979" s="4"/>
      <c r="T979" s="4"/>
      <c r="U979" s="4"/>
      <c r="V979" s="9"/>
      <c r="Z979" s="4"/>
      <c r="AI979" s="1"/>
    </row>
    <row r="980" spans="1:35" x14ac:dyDescent="0.25">
      <c r="A980" s="1"/>
      <c r="B980" s="5"/>
      <c r="C980" s="5"/>
      <c r="D980" s="5"/>
      <c r="E980" s="1"/>
      <c r="F980" s="1"/>
      <c r="G980" s="1"/>
      <c r="H980" s="1"/>
      <c r="I980" s="24"/>
      <c r="J980" s="24"/>
      <c r="K980" s="2"/>
      <c r="L980" s="2"/>
      <c r="M980" s="2"/>
      <c r="N980" s="2"/>
      <c r="O980" s="3"/>
      <c r="P980" s="8"/>
      <c r="Q980" s="1"/>
      <c r="R980" s="4"/>
      <c r="S980" s="4"/>
      <c r="T980" s="4"/>
      <c r="U980" s="4"/>
      <c r="V980" s="9"/>
      <c r="Z980" s="4"/>
      <c r="AI980" s="1"/>
    </row>
    <row r="981" spans="1:35" x14ac:dyDescent="0.25">
      <c r="A981" s="1"/>
      <c r="B981" s="5"/>
      <c r="C981" s="5"/>
      <c r="D981" s="5"/>
      <c r="E981" s="1"/>
      <c r="F981" s="1"/>
      <c r="G981" s="1"/>
      <c r="H981" s="1"/>
      <c r="I981" s="24"/>
      <c r="J981" s="24"/>
      <c r="K981" s="2"/>
      <c r="L981" s="2"/>
      <c r="M981" s="2"/>
      <c r="N981" s="2"/>
      <c r="O981" s="3"/>
      <c r="P981" s="8"/>
      <c r="Q981" s="1"/>
      <c r="R981" s="4"/>
      <c r="S981" s="4"/>
      <c r="T981" s="4"/>
      <c r="U981" s="4"/>
      <c r="V981" s="9"/>
      <c r="Z981" s="4"/>
      <c r="AI981" s="1"/>
    </row>
    <row r="982" spans="1:35" x14ac:dyDescent="0.25">
      <c r="A982" s="1"/>
      <c r="B982" s="5"/>
      <c r="C982" s="5"/>
      <c r="D982" s="5"/>
      <c r="E982" s="1"/>
      <c r="F982" s="1"/>
      <c r="G982" s="1"/>
      <c r="H982" s="1"/>
      <c r="I982" s="24"/>
      <c r="J982" s="24"/>
      <c r="K982" s="2"/>
      <c r="L982" s="2"/>
      <c r="M982" s="2"/>
      <c r="N982" s="2"/>
      <c r="O982" s="3"/>
      <c r="P982" s="8"/>
      <c r="Q982" s="1"/>
      <c r="R982" s="4"/>
      <c r="S982" s="4"/>
      <c r="T982" s="4"/>
      <c r="U982" s="4"/>
      <c r="V982" s="9"/>
      <c r="Z982" s="4"/>
      <c r="AI982" s="1"/>
    </row>
    <row r="983" spans="1:35" x14ac:dyDescent="0.25">
      <c r="A983" s="1"/>
      <c r="B983" s="5"/>
      <c r="C983" s="5"/>
      <c r="D983" s="5"/>
      <c r="E983" s="1"/>
      <c r="F983" s="1"/>
      <c r="G983" s="1"/>
      <c r="H983" s="1"/>
      <c r="I983" s="24"/>
      <c r="J983" s="24"/>
      <c r="K983" s="2"/>
      <c r="L983" s="2"/>
      <c r="M983" s="2"/>
      <c r="N983" s="2"/>
      <c r="O983" s="3"/>
      <c r="P983" s="8"/>
      <c r="Q983" s="1"/>
      <c r="R983" s="4"/>
      <c r="S983" s="4"/>
      <c r="T983" s="4"/>
      <c r="U983" s="4"/>
      <c r="V983" s="9"/>
      <c r="Z983" s="4"/>
      <c r="AI983" s="1"/>
    </row>
    <row r="984" spans="1:35" x14ac:dyDescent="0.25">
      <c r="A984" s="1"/>
      <c r="B984" s="5"/>
      <c r="C984" s="5"/>
      <c r="D984" s="5"/>
      <c r="E984" s="1"/>
      <c r="F984" s="1"/>
      <c r="G984" s="1"/>
      <c r="H984" s="1"/>
      <c r="I984" s="24"/>
      <c r="J984" s="24"/>
      <c r="K984" s="2"/>
      <c r="L984" s="2"/>
      <c r="M984" s="2"/>
      <c r="N984" s="2"/>
      <c r="O984" s="3"/>
      <c r="P984" s="8"/>
      <c r="Q984" s="1"/>
      <c r="R984" s="4"/>
      <c r="S984" s="4"/>
      <c r="T984" s="4"/>
      <c r="U984" s="4"/>
      <c r="V984" s="9"/>
      <c r="Z984" s="4"/>
      <c r="AI984" s="1"/>
    </row>
    <row r="985" spans="1:35" x14ac:dyDescent="0.25">
      <c r="A985" s="1"/>
      <c r="B985" s="5"/>
      <c r="C985" s="5"/>
      <c r="D985" s="5"/>
      <c r="E985" s="1"/>
      <c r="F985" s="1"/>
      <c r="G985" s="1"/>
      <c r="H985" s="1"/>
      <c r="I985" s="24"/>
      <c r="J985" s="24"/>
      <c r="K985" s="2"/>
      <c r="L985" s="2"/>
      <c r="M985" s="2"/>
      <c r="N985" s="2"/>
      <c r="O985" s="3"/>
      <c r="P985" s="8"/>
      <c r="Q985" s="1"/>
      <c r="R985" s="4"/>
      <c r="S985" s="4"/>
      <c r="T985" s="4"/>
      <c r="U985" s="4"/>
      <c r="V985" s="9"/>
      <c r="Z985" s="4"/>
      <c r="AI985" s="1"/>
    </row>
    <row r="986" spans="1:35" x14ac:dyDescent="0.25">
      <c r="A986" s="1"/>
      <c r="B986" s="5"/>
      <c r="C986" s="5"/>
      <c r="D986" s="5"/>
      <c r="E986" s="1"/>
      <c r="F986" s="1"/>
      <c r="G986" s="1"/>
      <c r="H986" s="1"/>
      <c r="I986" s="24"/>
      <c r="J986" s="24"/>
      <c r="K986" s="2"/>
      <c r="L986" s="2"/>
      <c r="M986" s="2"/>
      <c r="N986" s="2"/>
      <c r="O986" s="3"/>
      <c r="P986" s="8"/>
      <c r="Q986" s="1"/>
      <c r="R986" s="4"/>
      <c r="S986" s="4"/>
      <c r="T986" s="4"/>
      <c r="U986" s="4"/>
      <c r="V986" s="9"/>
      <c r="Z986" s="4"/>
      <c r="AI986" s="1"/>
    </row>
    <row r="987" spans="1:35" x14ac:dyDescent="0.25">
      <c r="A987" s="1"/>
      <c r="B987" s="5"/>
      <c r="C987" s="5"/>
      <c r="D987" s="5"/>
      <c r="E987" s="1"/>
      <c r="F987" s="1"/>
      <c r="G987" s="1"/>
      <c r="H987" s="1"/>
      <c r="I987" s="24"/>
      <c r="J987" s="24"/>
      <c r="K987" s="2"/>
      <c r="L987" s="2"/>
      <c r="M987" s="2"/>
      <c r="N987" s="2"/>
      <c r="O987" s="3"/>
      <c r="P987" s="8"/>
      <c r="Q987" s="1"/>
      <c r="R987" s="4"/>
      <c r="S987" s="4"/>
      <c r="T987" s="4"/>
      <c r="U987" s="4"/>
      <c r="V987" s="9"/>
      <c r="Z987" s="4"/>
      <c r="AI987" s="1"/>
    </row>
    <row r="988" spans="1:35" x14ac:dyDescent="0.25">
      <c r="A988" s="1"/>
      <c r="B988" s="5"/>
      <c r="C988" s="5"/>
      <c r="D988" s="5"/>
      <c r="E988" s="1"/>
      <c r="F988" s="1"/>
      <c r="G988" s="1"/>
      <c r="H988" s="1"/>
      <c r="I988" s="24"/>
      <c r="J988" s="24"/>
      <c r="K988" s="2"/>
      <c r="L988" s="2"/>
      <c r="M988" s="2"/>
      <c r="N988" s="2"/>
      <c r="O988" s="3"/>
      <c r="P988" s="8"/>
      <c r="Q988" s="1"/>
      <c r="R988" s="4"/>
      <c r="S988" s="4"/>
      <c r="T988" s="4"/>
      <c r="U988" s="4"/>
      <c r="V988" s="9"/>
      <c r="Z988" s="4"/>
      <c r="AI988" s="1"/>
    </row>
    <row r="989" spans="1:35" x14ac:dyDescent="0.25">
      <c r="A989" s="1"/>
      <c r="B989" s="5"/>
      <c r="C989" s="5"/>
      <c r="D989" s="5"/>
      <c r="E989" s="1"/>
      <c r="F989" s="1"/>
      <c r="G989" s="1"/>
      <c r="H989" s="1"/>
      <c r="I989" s="24"/>
      <c r="J989" s="24"/>
      <c r="K989" s="2"/>
      <c r="L989" s="2"/>
      <c r="M989" s="2"/>
      <c r="N989" s="2"/>
      <c r="O989" s="3"/>
      <c r="P989" s="8"/>
      <c r="Q989" s="1"/>
      <c r="R989" s="4"/>
      <c r="S989" s="4"/>
      <c r="T989" s="4"/>
      <c r="U989" s="4"/>
      <c r="V989" s="9"/>
      <c r="Z989" s="4"/>
      <c r="AI989" s="1"/>
    </row>
    <row r="990" spans="1:35" x14ac:dyDescent="0.25">
      <c r="A990" s="1"/>
      <c r="B990" s="5"/>
      <c r="C990" s="5"/>
      <c r="D990" s="5"/>
      <c r="E990" s="1"/>
      <c r="F990" s="1"/>
      <c r="G990" s="1"/>
      <c r="H990" s="1"/>
      <c r="I990" s="24"/>
      <c r="J990" s="24"/>
      <c r="K990" s="2"/>
      <c r="L990" s="2"/>
      <c r="M990" s="2"/>
      <c r="N990" s="2"/>
      <c r="O990" s="3"/>
      <c r="P990" s="8"/>
      <c r="Q990" s="1"/>
      <c r="R990" s="4"/>
      <c r="S990" s="4"/>
      <c r="T990" s="4"/>
      <c r="U990" s="4"/>
      <c r="V990" s="9"/>
      <c r="Z990" s="4"/>
      <c r="AI990" s="1"/>
    </row>
    <row r="991" spans="1:35" x14ac:dyDescent="0.25">
      <c r="A991" s="1"/>
      <c r="B991" s="5"/>
      <c r="C991" s="5"/>
      <c r="D991" s="5"/>
      <c r="E991" s="1"/>
      <c r="F991" s="1"/>
      <c r="G991" s="1"/>
      <c r="H991" s="1"/>
      <c r="I991" s="24"/>
      <c r="J991" s="24"/>
      <c r="K991" s="2"/>
      <c r="L991" s="2"/>
      <c r="M991" s="2"/>
      <c r="N991" s="2"/>
      <c r="O991" s="3"/>
      <c r="P991" s="8"/>
      <c r="Q991" s="1"/>
      <c r="R991" s="4"/>
      <c r="S991" s="4"/>
      <c r="T991" s="4"/>
      <c r="U991" s="4"/>
      <c r="V991" s="9"/>
      <c r="Z991" s="4"/>
      <c r="AI991" s="1"/>
    </row>
    <row r="992" spans="1:35" x14ac:dyDescent="0.25">
      <c r="A992" s="1"/>
      <c r="B992" s="5"/>
      <c r="C992" s="5"/>
      <c r="D992" s="5"/>
      <c r="E992" s="1"/>
      <c r="F992" s="1"/>
      <c r="G992" s="1"/>
      <c r="H992" s="1"/>
      <c r="I992" s="24"/>
      <c r="J992" s="24"/>
      <c r="K992" s="2"/>
      <c r="L992" s="2"/>
      <c r="M992" s="2"/>
      <c r="N992" s="2"/>
      <c r="O992" s="3"/>
      <c r="P992" s="8"/>
      <c r="Q992" s="1"/>
      <c r="R992" s="4"/>
      <c r="S992" s="4"/>
      <c r="T992" s="4"/>
      <c r="U992" s="4"/>
      <c r="V992" s="9"/>
      <c r="Z992" s="4"/>
      <c r="AI992" s="1"/>
    </row>
    <row r="993" spans="1:35" x14ac:dyDescent="0.25">
      <c r="A993" s="1"/>
      <c r="B993" s="5"/>
      <c r="C993" s="5"/>
      <c r="D993" s="5"/>
      <c r="E993" s="1"/>
      <c r="F993" s="1"/>
      <c r="G993" s="1"/>
      <c r="H993" s="1"/>
      <c r="I993" s="24"/>
      <c r="J993" s="24"/>
      <c r="K993" s="2"/>
      <c r="L993" s="2"/>
      <c r="M993" s="2"/>
      <c r="N993" s="2"/>
      <c r="O993" s="3"/>
      <c r="P993" s="8"/>
      <c r="Q993" s="1"/>
      <c r="R993" s="4"/>
      <c r="S993" s="4"/>
      <c r="T993" s="4"/>
      <c r="U993" s="4"/>
      <c r="V993" s="9"/>
      <c r="Z993" s="4"/>
      <c r="AI993" s="1"/>
    </row>
    <row r="994" spans="1:35" x14ac:dyDescent="0.25">
      <c r="A994" s="1"/>
      <c r="B994" s="5"/>
      <c r="C994" s="5"/>
      <c r="D994" s="5"/>
      <c r="E994" s="1"/>
      <c r="F994" s="1"/>
      <c r="G994" s="1"/>
      <c r="H994" s="1"/>
      <c r="I994" s="24"/>
      <c r="J994" s="24"/>
      <c r="K994" s="2"/>
      <c r="L994" s="2"/>
      <c r="M994" s="2"/>
      <c r="N994" s="2"/>
      <c r="O994" s="3"/>
      <c r="P994" s="8"/>
      <c r="Q994" s="1"/>
      <c r="R994" s="4"/>
      <c r="S994" s="4"/>
      <c r="T994" s="4"/>
      <c r="U994" s="4"/>
      <c r="V994" s="9"/>
      <c r="Z994" s="4"/>
      <c r="AI994" s="1"/>
    </row>
    <row r="995" spans="1:35" x14ac:dyDescent="0.25">
      <c r="A995" s="1"/>
      <c r="B995" s="5"/>
      <c r="C995" s="5"/>
      <c r="D995" s="5"/>
      <c r="E995" s="1"/>
      <c r="F995" s="1"/>
      <c r="G995" s="1"/>
      <c r="H995" s="1"/>
      <c r="I995" s="24"/>
      <c r="J995" s="24"/>
      <c r="K995" s="2"/>
      <c r="L995" s="2"/>
      <c r="M995" s="2"/>
      <c r="N995" s="2"/>
      <c r="O995" s="3"/>
      <c r="P995" s="8"/>
      <c r="Q995" s="1"/>
      <c r="R995" s="4"/>
      <c r="S995" s="4"/>
      <c r="T995" s="4"/>
      <c r="U995" s="4"/>
      <c r="V995" s="9"/>
      <c r="Z995" s="4"/>
      <c r="AI995" s="1"/>
    </row>
    <row r="996" spans="1:35" ht="15" customHeight="1" x14ac:dyDescent="0.25">
      <c r="A996" s="1"/>
      <c r="B996" s="5"/>
      <c r="C996" s="5"/>
      <c r="D996" s="5"/>
      <c r="E996" s="1"/>
      <c r="F996" s="1"/>
      <c r="G996" s="1"/>
      <c r="H996" s="1"/>
      <c r="I996" s="24"/>
      <c r="J996" s="24"/>
      <c r="K996" s="2"/>
      <c r="L996" s="2"/>
      <c r="M996" s="2"/>
      <c r="N996" s="2"/>
      <c r="O996" s="3"/>
      <c r="P996" s="8"/>
      <c r="Q996" s="1"/>
      <c r="R996" s="4"/>
      <c r="S996" s="4"/>
      <c r="T996" s="4"/>
      <c r="U996" s="4"/>
      <c r="V996" s="9"/>
      <c r="Z996" s="4"/>
      <c r="AI996" s="1"/>
    </row>
  </sheetData>
  <sheetProtection sort="0" autoFilter="0" pivotTables="0"/>
  <sortState xmlns:xlrd2="http://schemas.microsoft.com/office/spreadsheetml/2017/richdata2" ref="A2:AH260">
    <sortCondition ref="A260"/>
  </sortState>
  <hyperlinks>
    <hyperlink ref="AI45" r:id="rId1" xr:uid="{00000000-0004-0000-0000-000000000000}"/>
    <hyperlink ref="AI65" r:id="rId2" xr:uid="{00000000-0004-0000-0000-000001000000}"/>
    <hyperlink ref="AI103" r:id="rId3" xr:uid="{00000000-0004-0000-0000-000002000000}"/>
    <hyperlink ref="AI131" r:id="rId4" xr:uid="{00000000-0004-0000-0000-000003000000}"/>
    <hyperlink ref="AI132" r:id="rId5" xr:uid="{00000000-0004-0000-0000-000004000000}"/>
    <hyperlink ref="AI136" r:id="rId6" xr:uid="{00000000-0004-0000-0000-000005000000}"/>
    <hyperlink ref="AI141" r:id="rId7" xr:uid="{00000000-0004-0000-0000-000006000000}"/>
    <hyperlink ref="AI143" r:id="rId8" xr:uid="{00000000-0004-0000-0000-000007000000}"/>
    <hyperlink ref="AI147" r:id="rId9" xr:uid="{00000000-0004-0000-0000-000008000000}"/>
    <hyperlink ref="AI186" r:id="rId10" xr:uid="{00000000-0004-0000-0000-000009000000}"/>
    <hyperlink ref="AI226" r:id="rId11" xr:uid="{00000000-0004-0000-0000-00000A000000}"/>
    <hyperlink ref="AI248" r:id="rId12" xr:uid="{00000000-0004-0000-0000-00000B000000}"/>
    <hyperlink ref="A269" r:id="rId13" xr:uid="{00000000-0004-0000-0000-00000C000000}"/>
    <hyperlink ref="A267" r:id="rId14" xr:uid="{00000000-0004-0000-0000-00000D000000}"/>
    <hyperlink ref="A268" r:id="rId15" xr:uid="{00000000-0004-0000-0000-00000E000000}"/>
    <hyperlink ref="A270" r:id="rId16" xr:uid="{00000000-0004-0000-0000-00000F000000}"/>
    <hyperlink ref="A271" r:id="rId17" xr:uid="{00000000-0004-0000-0000-000010000000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18"/>
  <legacyDrawing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showGridLines="0" workbookViewId="0">
      <selection activeCell="E8" sqref="E8"/>
    </sheetView>
  </sheetViews>
  <sheetFormatPr defaultRowHeight="15" x14ac:dyDescent="0.25"/>
  <cols>
    <col min="1" max="1" width="9.140625" style="56"/>
    <col min="2" max="2" width="20.28515625" style="56" bestFit="1" customWidth="1"/>
    <col min="3" max="3" width="18.140625" style="56" customWidth="1"/>
    <col min="4" max="4" width="20.140625" style="56" bestFit="1" customWidth="1"/>
    <col min="5" max="5" width="9.140625" style="75"/>
    <col min="6" max="8" width="9.140625" style="56"/>
    <col min="9" max="9" width="10.140625" style="56" bestFit="1" customWidth="1"/>
    <col min="10" max="10" width="6.42578125" style="56" customWidth="1"/>
    <col min="11" max="11" width="9.140625" style="56"/>
    <col min="12" max="12" width="10.140625" style="56" bestFit="1" customWidth="1"/>
    <col min="13" max="13" width="10.5703125" style="56" bestFit="1" customWidth="1"/>
    <col min="14" max="14" width="10.7109375" style="56" bestFit="1" customWidth="1"/>
    <col min="15" max="16384" width="9.140625" style="56"/>
  </cols>
  <sheetData>
    <row r="1" spans="1:16" x14ac:dyDescent="0.25">
      <c r="A1" s="54"/>
      <c r="B1" s="54"/>
      <c r="C1" s="54"/>
      <c r="D1" s="54"/>
      <c r="E1" s="55"/>
      <c r="F1" s="54"/>
    </row>
    <row r="2" spans="1:16" x14ac:dyDescent="0.25">
      <c r="A2" s="54"/>
      <c r="B2" s="57" t="s">
        <v>1649</v>
      </c>
      <c r="C2" s="53" t="s">
        <v>51</v>
      </c>
      <c r="D2" s="54"/>
      <c r="E2" s="55"/>
      <c r="F2" s="54"/>
    </row>
    <row r="3" spans="1:16" x14ac:dyDescent="0.25">
      <c r="A3" s="54"/>
      <c r="B3" s="54"/>
      <c r="C3" s="54"/>
      <c r="D3" s="54"/>
      <c r="E3" s="55"/>
      <c r="F3" s="54"/>
    </row>
    <row r="4" spans="1:16" ht="21" x14ac:dyDescent="0.35">
      <c r="A4" s="54"/>
      <c r="B4" s="54"/>
      <c r="C4" s="58" t="str">
        <f>C2</f>
        <v>Alemanha</v>
      </c>
      <c r="D4" s="54"/>
      <c r="E4" s="55"/>
      <c r="F4" s="54"/>
      <c r="I4" s="59"/>
    </row>
    <row r="5" spans="1:16" x14ac:dyDescent="0.25">
      <c r="A5" s="54"/>
      <c r="B5" s="54"/>
      <c r="C5" s="54"/>
      <c r="D5" s="54"/>
      <c r="E5" s="55"/>
      <c r="F5" s="54"/>
      <c r="H5" s="60" t="s">
        <v>1669</v>
      </c>
      <c r="I5" s="61" t="s">
        <v>1661</v>
      </c>
      <c r="J5" s="60" t="s">
        <v>1663</v>
      </c>
      <c r="K5" s="60" t="s">
        <v>1664</v>
      </c>
      <c r="M5" s="60" t="s">
        <v>1669</v>
      </c>
      <c r="N5" s="60" t="s">
        <v>1668</v>
      </c>
      <c r="O5" s="60" t="s">
        <v>1663</v>
      </c>
      <c r="P5" s="60" t="s">
        <v>1664</v>
      </c>
    </row>
    <row r="6" spans="1:16" x14ac:dyDescent="0.25">
      <c r="A6" s="54"/>
      <c r="B6" s="54"/>
      <c r="C6" s="54"/>
      <c r="D6" s="54"/>
      <c r="E6" s="62" t="s">
        <v>1660</v>
      </c>
      <c r="F6" s="54"/>
      <c r="H6" s="63">
        <v>1</v>
      </c>
      <c r="I6" s="63" t="s">
        <v>1662</v>
      </c>
      <c r="J6" s="64">
        <v>0.9</v>
      </c>
      <c r="K6" s="64">
        <v>1</v>
      </c>
      <c r="M6" s="63">
        <v>1</v>
      </c>
      <c r="N6" s="63" t="s">
        <v>1672</v>
      </c>
      <c r="O6" s="63">
        <v>50</v>
      </c>
      <c r="P6" s="63">
        <v>100</v>
      </c>
    </row>
    <row r="7" spans="1:16" x14ac:dyDescent="0.25">
      <c r="A7" s="54"/>
      <c r="B7" s="65" t="s">
        <v>1650</v>
      </c>
      <c r="C7" s="66">
        <f>VLOOKUP(C4,Tabela1[],3,0)</f>
        <v>357168</v>
      </c>
      <c r="D7" s="67" t="s">
        <v>1653</v>
      </c>
      <c r="E7" s="68">
        <f>IFERROR(_xlfn.RANK.EQ(C7,Tabela1[Área em Km2],0),"")</f>
        <v>65</v>
      </c>
      <c r="F7" s="54"/>
      <c r="H7" s="63">
        <v>2</v>
      </c>
      <c r="I7" s="63" t="s">
        <v>1665</v>
      </c>
      <c r="J7" s="64">
        <v>0.8</v>
      </c>
      <c r="K7" s="64">
        <v>0.89900000000000002</v>
      </c>
      <c r="M7" s="63">
        <v>2</v>
      </c>
      <c r="N7" s="63" t="s">
        <v>1673</v>
      </c>
      <c r="O7" s="63">
        <v>40</v>
      </c>
      <c r="P7" s="63">
        <v>49.99</v>
      </c>
    </row>
    <row r="8" spans="1:16" x14ac:dyDescent="0.25">
      <c r="A8" s="54"/>
      <c r="B8" s="65" t="s">
        <v>1651</v>
      </c>
      <c r="C8" s="69">
        <f>VLOOKUP(C4,Tabela1[],2,0)</f>
        <v>82800000</v>
      </c>
      <c r="D8" s="67" t="s">
        <v>1654</v>
      </c>
      <c r="E8" s="68">
        <f>IFERROR(_xlfn.RANK.EQ(C8,Tabela1[População],0),"")</f>
        <v>16</v>
      </c>
      <c r="F8" s="54"/>
      <c r="H8" s="63">
        <v>3</v>
      </c>
      <c r="I8" s="63" t="s">
        <v>1666</v>
      </c>
      <c r="J8" s="64">
        <v>0.5</v>
      </c>
      <c r="K8" s="64">
        <v>0.79900000000000004</v>
      </c>
      <c r="M8" s="63">
        <v>3</v>
      </c>
      <c r="N8" s="63" t="s">
        <v>1671</v>
      </c>
      <c r="O8" s="63">
        <v>30</v>
      </c>
      <c r="P8" s="63">
        <v>39.99</v>
      </c>
    </row>
    <row r="9" spans="1:16" x14ac:dyDescent="0.25">
      <c r="A9" s="54"/>
      <c r="B9" s="65" t="s">
        <v>1658</v>
      </c>
      <c r="C9" s="70">
        <f>VLOOKUP(C4,Tabela1[],4,0)</f>
        <v>231.82367961295526</v>
      </c>
      <c r="D9" s="67" t="s">
        <v>1655</v>
      </c>
      <c r="E9" s="68">
        <f>IFERROR(_xlfn.RANK.EQ(C9,Países!D:D,0),"")</f>
        <v>52</v>
      </c>
      <c r="F9" s="54"/>
      <c r="H9" s="63">
        <v>4</v>
      </c>
      <c r="I9" s="63" t="s">
        <v>1667</v>
      </c>
      <c r="J9" s="64">
        <v>0</v>
      </c>
      <c r="K9" s="64">
        <v>0.499</v>
      </c>
      <c r="M9" s="63">
        <v>4</v>
      </c>
      <c r="N9" s="63" t="s">
        <v>1670</v>
      </c>
      <c r="O9" s="63">
        <v>0</v>
      </c>
      <c r="P9" s="63">
        <v>29.99</v>
      </c>
    </row>
    <row r="10" spans="1:16" x14ac:dyDescent="0.25">
      <c r="A10" s="54"/>
      <c r="B10" s="65" t="s">
        <v>1659</v>
      </c>
      <c r="C10" s="66">
        <f>VLOOKUP(C4,Tabela1[],9,0)</f>
        <v>4122402</v>
      </c>
      <c r="D10" s="67" t="s">
        <v>1656</v>
      </c>
      <c r="E10" s="68">
        <f>IFERROR(_xlfn.RANK.EQ(C10,Tabela1[PIB PPC],0),"")</f>
        <v>5</v>
      </c>
      <c r="F10" s="54"/>
    </row>
    <row r="11" spans="1:16" x14ac:dyDescent="0.25">
      <c r="A11" s="54"/>
      <c r="B11" s="65" t="s">
        <v>1652</v>
      </c>
      <c r="C11" s="66">
        <f>VLOOKUP(C4,Tabela1[],12,0)</f>
        <v>49787.463768115944</v>
      </c>
      <c r="D11" s="67" t="s">
        <v>1657</v>
      </c>
      <c r="E11" s="68">
        <f>IFERROR(_xlfn.RANK.EQ(C11,Tabela1[PIB PPC per capita],0),"")</f>
        <v>19</v>
      </c>
      <c r="F11" s="54"/>
    </row>
    <row r="12" spans="1:16" x14ac:dyDescent="0.25">
      <c r="A12" s="54"/>
      <c r="B12" s="65" t="s">
        <v>5</v>
      </c>
      <c r="C12" s="71">
        <f>VLOOKUP(C4,Tabela1[],14,0)</f>
        <v>0.91600000000000004</v>
      </c>
      <c r="D12" s="72" t="str">
        <f>"("&amp;VLOOKUP(G12,H5:K9,2,0)&amp;")"</f>
        <v>(Muito alto)</v>
      </c>
      <c r="E12" s="68">
        <f>IFERROR(_xlfn.RANK.EQ(C12,Tabela1[IDH],0),"")</f>
        <v>6</v>
      </c>
      <c r="F12" s="54"/>
      <c r="G12" s="73">
        <f>MATCH(C12,K6:K9,-1)</f>
        <v>1</v>
      </c>
    </row>
    <row r="13" spans="1:16" x14ac:dyDescent="0.25">
      <c r="A13" s="54"/>
      <c r="B13" s="65" t="s">
        <v>6</v>
      </c>
      <c r="C13" s="71">
        <f>VLOOKUP(C4,Tabela1[],13,0)</f>
        <v>30.1</v>
      </c>
      <c r="D13" s="74" t="str">
        <f>"("&amp;VLOOKUP(G13,M5:P9,2,0)&amp;")"</f>
        <v>(Bom)</v>
      </c>
      <c r="E13" s="68">
        <f>IFERROR(_xlfn.RANK.EQ(C13,Tabela1[GINI],1),"")</f>
        <v>22</v>
      </c>
      <c r="F13" s="54"/>
      <c r="G13" s="73">
        <f>MATCH(C13,P6:P9,-1)</f>
        <v>3</v>
      </c>
    </row>
    <row r="14" spans="1:16" x14ac:dyDescent="0.25">
      <c r="A14" s="54"/>
      <c r="B14" s="54"/>
      <c r="C14" s="54"/>
      <c r="D14" s="54"/>
      <c r="E14" s="55"/>
      <c r="F14" s="54"/>
    </row>
    <row r="15" spans="1:16" x14ac:dyDescent="0.25">
      <c r="A15" s="54"/>
      <c r="B15" s="54"/>
      <c r="C15" s="54"/>
      <c r="D15" s="54"/>
      <c r="E15" s="55"/>
      <c r="F15" s="54"/>
    </row>
    <row r="16" spans="1:16" x14ac:dyDescent="0.25">
      <c r="A16" s="54"/>
      <c r="B16" s="54"/>
      <c r="C16" s="54"/>
      <c r="D16" s="54"/>
      <c r="E16" s="55"/>
      <c r="F16" s="54"/>
    </row>
    <row r="17" spans="1:6" x14ac:dyDescent="0.25">
      <c r="A17" s="54"/>
      <c r="B17" s="54"/>
      <c r="C17" s="54"/>
      <c r="D17" s="54"/>
      <c r="E17" s="55"/>
      <c r="F17" s="54"/>
    </row>
    <row r="18" spans="1:6" x14ac:dyDescent="0.25">
      <c r="E18" s="56"/>
    </row>
  </sheetData>
  <sheetProtection algorithmName="SHA-512" hashValue="7fjtUw8UtAeCCekVFmoIAi4ccWZddRShNtdVrIfabFqlk76ImT7z0zFVMCYBGbNvnjJi8u8+yAksmvIgvtDgJw==" saltValue="8FhrJ9YM4j7a4YBLCcMfOw==" spinCount="100000" sheet="1" objects="1" scenarios="1"/>
  <sortState xmlns:xlrd2="http://schemas.microsoft.com/office/spreadsheetml/2017/richdata2" ref="M5:P8">
    <sortCondition descending="1" ref="P5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Países!$A$2:$A$260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showGridLines="0" workbookViewId="0">
      <selection activeCell="N8" sqref="N8"/>
    </sheetView>
  </sheetViews>
  <sheetFormatPr defaultRowHeight="15" x14ac:dyDescent="0.25"/>
  <cols>
    <col min="1" max="1" width="22.5703125" customWidth="1"/>
    <col min="2" max="2" width="18.42578125" customWidth="1"/>
    <col min="3" max="3" width="10" customWidth="1"/>
    <col min="4" max="4" width="9.28515625" customWidth="1"/>
    <col min="5" max="5" width="11" customWidth="1"/>
    <col min="6" max="6" width="10" customWidth="1"/>
    <col min="7" max="7" width="9" customWidth="1"/>
    <col min="8" max="8" width="11" bestFit="1" customWidth="1"/>
  </cols>
  <sheetData>
    <row r="1" spans="1:2" ht="46.5" customHeight="1" x14ac:dyDescent="0.25"/>
    <row r="3" spans="1:2" x14ac:dyDescent="0.25">
      <c r="A3" s="32" t="s">
        <v>1636</v>
      </c>
      <c r="B3" t="s">
        <v>1637</v>
      </c>
    </row>
    <row r="4" spans="1:2" x14ac:dyDescent="0.25">
      <c r="A4" s="33" t="s">
        <v>16</v>
      </c>
      <c r="B4" s="35"/>
    </row>
    <row r="5" spans="1:2" x14ac:dyDescent="0.25">
      <c r="A5" s="34" t="s">
        <v>17</v>
      </c>
      <c r="B5" s="35">
        <v>1750410242</v>
      </c>
    </row>
    <row r="6" spans="1:2" x14ac:dyDescent="0.25">
      <c r="A6" s="34" t="s">
        <v>256</v>
      </c>
      <c r="B6" s="35">
        <v>1619259532</v>
      </c>
    </row>
    <row r="7" spans="1:2" x14ac:dyDescent="0.25">
      <c r="A7" s="34" t="s">
        <v>207</v>
      </c>
      <c r="B7" s="35">
        <v>640829086</v>
      </c>
    </row>
    <row r="8" spans="1:2" x14ac:dyDescent="0.25">
      <c r="A8" s="34" t="s">
        <v>69</v>
      </c>
      <c r="B8" s="35">
        <v>328628921</v>
      </c>
    </row>
    <row r="9" spans="1:2" x14ac:dyDescent="0.25">
      <c r="A9" s="34" t="s">
        <v>239</v>
      </c>
      <c r="B9" s="35">
        <v>69489820</v>
      </c>
    </row>
    <row r="10" spans="1:2" x14ac:dyDescent="0.25">
      <c r="A10" s="33" t="s">
        <v>1641</v>
      </c>
      <c r="B10" s="35">
        <v>4408617601</v>
      </c>
    </row>
    <row r="11" spans="1:2" x14ac:dyDescent="0.25">
      <c r="A11" s="33" t="s">
        <v>27</v>
      </c>
      <c r="B11" s="35"/>
    </row>
    <row r="12" spans="1:2" x14ac:dyDescent="0.25">
      <c r="A12" s="34" t="s">
        <v>156</v>
      </c>
      <c r="B12" s="35">
        <v>361077700</v>
      </c>
    </row>
    <row r="13" spans="1:2" x14ac:dyDescent="0.25">
      <c r="A13" s="34" t="s">
        <v>302</v>
      </c>
      <c r="B13" s="35">
        <v>260615277</v>
      </c>
    </row>
    <row r="14" spans="1:2" x14ac:dyDescent="0.25">
      <c r="A14" s="34" t="s">
        <v>77</v>
      </c>
      <c r="B14" s="35">
        <v>240658565</v>
      </c>
    </row>
    <row r="15" spans="1:2" x14ac:dyDescent="0.25">
      <c r="A15" s="34" t="s">
        <v>28</v>
      </c>
      <c r="B15" s="35">
        <v>185165998</v>
      </c>
    </row>
    <row r="16" spans="1:2" x14ac:dyDescent="0.25">
      <c r="A16" s="34" t="s">
        <v>217</v>
      </c>
      <c r="B16" s="35">
        <v>154428258</v>
      </c>
    </row>
    <row r="17" spans="1:2" x14ac:dyDescent="0.25">
      <c r="A17" s="33" t="s">
        <v>1639</v>
      </c>
      <c r="B17" s="35">
        <v>1201945798</v>
      </c>
    </row>
    <row r="18" spans="1:2" x14ac:dyDescent="0.25">
      <c r="A18" s="33" t="s">
        <v>86</v>
      </c>
      <c r="B18" s="35"/>
    </row>
    <row r="19" spans="1:2" x14ac:dyDescent="0.25">
      <c r="A19" s="34" t="s">
        <v>223</v>
      </c>
      <c r="B19" s="35">
        <v>483486072</v>
      </c>
    </row>
    <row r="20" spans="1:2" x14ac:dyDescent="0.25">
      <c r="A20" s="34" t="s">
        <v>87</v>
      </c>
      <c r="B20" s="35">
        <v>420780642</v>
      </c>
    </row>
    <row r="21" spans="1:2" x14ac:dyDescent="0.25">
      <c r="A21" s="34" t="s">
        <v>129</v>
      </c>
      <c r="B21" s="35">
        <v>46765586</v>
      </c>
    </row>
    <row r="22" spans="1:2" x14ac:dyDescent="0.25">
      <c r="A22" s="34" t="s">
        <v>1410</v>
      </c>
      <c r="B22" s="35">
        <v>41450148</v>
      </c>
    </row>
    <row r="23" spans="1:2" x14ac:dyDescent="0.25">
      <c r="A23" s="33" t="s">
        <v>1640</v>
      </c>
      <c r="B23" s="35">
        <v>992482448</v>
      </c>
    </row>
    <row r="24" spans="1:2" x14ac:dyDescent="0.25">
      <c r="A24" s="33" t="s">
        <v>37</v>
      </c>
      <c r="B24" s="35"/>
    </row>
    <row r="25" spans="1:2" x14ac:dyDescent="0.25">
      <c r="A25" s="34" t="s">
        <v>94</v>
      </c>
      <c r="B25" s="35">
        <v>245923831</v>
      </c>
    </row>
    <row r="26" spans="1:2" x14ac:dyDescent="0.25">
      <c r="A26" s="34" t="s">
        <v>293</v>
      </c>
      <c r="B26" s="35">
        <v>168253270</v>
      </c>
    </row>
    <row r="27" spans="1:2" x14ac:dyDescent="0.25">
      <c r="A27" s="34" t="s">
        <v>52</v>
      </c>
      <c r="B27" s="35">
        <v>155818405</v>
      </c>
    </row>
    <row r="28" spans="1:2" x14ac:dyDescent="0.25">
      <c r="A28" s="34" t="s">
        <v>43</v>
      </c>
      <c r="B28" s="35">
        <v>154267061</v>
      </c>
    </row>
    <row r="29" spans="1:2" x14ac:dyDescent="0.25">
      <c r="A29" s="34" t="s">
        <v>146</v>
      </c>
      <c r="B29" s="35">
        <v>104456720</v>
      </c>
    </row>
    <row r="30" spans="1:2" x14ac:dyDescent="0.25">
      <c r="A30" s="33" t="s">
        <v>1642</v>
      </c>
      <c r="B30" s="35">
        <v>828719287</v>
      </c>
    </row>
    <row r="31" spans="1:2" x14ac:dyDescent="0.25">
      <c r="A31" s="33" t="s">
        <v>104</v>
      </c>
      <c r="B31" s="35"/>
    </row>
    <row r="32" spans="1:2" x14ac:dyDescent="0.25">
      <c r="A32" s="34" t="s">
        <v>105</v>
      </c>
      <c r="B32" s="35">
        <v>37322884</v>
      </c>
    </row>
    <row r="33" spans="1:2" x14ac:dyDescent="0.25">
      <c r="A33" s="34" t="s">
        <v>1380</v>
      </c>
      <c r="B33" s="35">
        <v>2057725</v>
      </c>
    </row>
    <row r="34" spans="1:2" x14ac:dyDescent="0.25">
      <c r="A34" s="34" t="s">
        <v>1389</v>
      </c>
      <c r="B34" s="35">
        <v>670479</v>
      </c>
    </row>
    <row r="35" spans="1:2" x14ac:dyDescent="0.25">
      <c r="A35" s="34" t="s">
        <v>591</v>
      </c>
      <c r="B35" s="35">
        <v>540254</v>
      </c>
    </row>
    <row r="36" spans="1:2" x14ac:dyDescent="0.25">
      <c r="A36" s="33" t="s">
        <v>1643</v>
      </c>
      <c r="B36" s="35">
        <v>40591342</v>
      </c>
    </row>
    <row r="37" spans="1:2" x14ac:dyDescent="0.25">
      <c r="A37" s="33" t="s">
        <v>1546</v>
      </c>
      <c r="B37" s="35"/>
    </row>
    <row r="38" spans="1:2" x14ac:dyDescent="0.25">
      <c r="A38" s="33" t="s">
        <v>1638</v>
      </c>
      <c r="B38" s="35">
        <v>7472356476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8"/>
  <sheetViews>
    <sheetView showGridLines="0" workbookViewId="0">
      <selection activeCell="B1" sqref="B1"/>
    </sheetView>
  </sheetViews>
  <sheetFormatPr defaultRowHeight="15" x14ac:dyDescent="0.25"/>
  <cols>
    <col min="1" max="1" width="22.5703125" customWidth="1"/>
    <col min="2" max="2" width="22.5703125" style="16" bestFit="1" customWidth="1"/>
  </cols>
  <sheetData>
    <row r="1" spans="1:2" ht="64.5" customHeight="1" x14ac:dyDescent="0.25"/>
    <row r="2" spans="1:2" ht="18" customHeight="1" x14ac:dyDescent="0.25"/>
    <row r="3" spans="1:2" x14ac:dyDescent="0.25">
      <c r="A3" s="32" t="s">
        <v>1636</v>
      </c>
      <c r="B3" s="35" t="s">
        <v>1644</v>
      </c>
    </row>
    <row r="4" spans="1:2" x14ac:dyDescent="0.25">
      <c r="A4" s="33" t="s">
        <v>86</v>
      </c>
      <c r="B4" s="35"/>
    </row>
    <row r="5" spans="1:2" x14ac:dyDescent="0.25">
      <c r="A5" s="34" t="s">
        <v>223</v>
      </c>
      <c r="B5" s="35">
        <v>23480374</v>
      </c>
    </row>
    <row r="6" spans="1:2" x14ac:dyDescent="0.25">
      <c r="A6" s="34" t="s">
        <v>87</v>
      </c>
      <c r="B6" s="35">
        <v>17808709</v>
      </c>
    </row>
    <row r="7" spans="1:2" x14ac:dyDescent="0.25">
      <c r="A7" s="34" t="s">
        <v>129</v>
      </c>
      <c r="B7" s="35">
        <v>521494</v>
      </c>
    </row>
    <row r="8" spans="1:2" x14ac:dyDescent="0.25">
      <c r="A8" s="34" t="s">
        <v>1410</v>
      </c>
      <c r="B8" s="35">
        <v>235103</v>
      </c>
    </row>
    <row r="9" spans="1:2" x14ac:dyDescent="0.25">
      <c r="A9" s="33" t="s">
        <v>1640</v>
      </c>
      <c r="B9" s="35">
        <v>42045680</v>
      </c>
    </row>
    <row r="10" spans="1:2" x14ac:dyDescent="0.25">
      <c r="A10" s="33" t="s">
        <v>16</v>
      </c>
      <c r="B10" s="35"/>
    </row>
    <row r="11" spans="1:2" x14ac:dyDescent="0.25">
      <c r="A11" s="34" t="s">
        <v>256</v>
      </c>
      <c r="B11" s="35">
        <v>11796386</v>
      </c>
    </row>
    <row r="12" spans="1:2" x14ac:dyDescent="0.25">
      <c r="A12" s="34" t="s">
        <v>69</v>
      </c>
      <c r="B12" s="35">
        <v>6281509</v>
      </c>
    </row>
    <row r="13" spans="1:2" x14ac:dyDescent="0.25">
      <c r="A13" s="34" t="s">
        <v>17</v>
      </c>
      <c r="B13" s="35">
        <v>5216600</v>
      </c>
    </row>
    <row r="14" spans="1:2" x14ac:dyDescent="0.25">
      <c r="A14" s="34" t="s">
        <v>207</v>
      </c>
      <c r="B14" s="35">
        <v>4496134</v>
      </c>
    </row>
    <row r="15" spans="1:2" x14ac:dyDescent="0.25">
      <c r="A15" s="34" t="s">
        <v>239</v>
      </c>
      <c r="B15" s="35">
        <v>4006861</v>
      </c>
    </row>
    <row r="16" spans="1:2" x14ac:dyDescent="0.25">
      <c r="A16" s="33" t="s">
        <v>1641</v>
      </c>
      <c r="B16" s="35">
        <v>31797490</v>
      </c>
    </row>
    <row r="17" spans="1:2" x14ac:dyDescent="0.25">
      <c r="A17" s="33" t="s">
        <v>27</v>
      </c>
      <c r="B17" s="35"/>
    </row>
    <row r="18" spans="1:2" x14ac:dyDescent="0.25">
      <c r="A18" s="34" t="s">
        <v>77</v>
      </c>
      <c r="B18" s="35">
        <v>8567588</v>
      </c>
    </row>
    <row r="19" spans="1:2" x14ac:dyDescent="0.25">
      <c r="A19" s="34" t="s">
        <v>28</v>
      </c>
      <c r="B19" s="35">
        <v>6546291</v>
      </c>
    </row>
    <row r="20" spans="1:2" x14ac:dyDescent="0.25">
      <c r="A20" s="34" t="s">
        <v>156</v>
      </c>
      <c r="B20" s="35">
        <v>6144738</v>
      </c>
    </row>
    <row r="21" spans="1:2" x14ac:dyDescent="0.25">
      <c r="A21" s="34" t="s">
        <v>217</v>
      </c>
      <c r="B21" s="35">
        <v>5419172</v>
      </c>
    </row>
    <row r="22" spans="1:2" x14ac:dyDescent="0.25">
      <c r="A22" s="34" t="s">
        <v>302</v>
      </c>
      <c r="B22" s="35">
        <v>3657700</v>
      </c>
    </row>
    <row r="23" spans="1:2" x14ac:dyDescent="0.25">
      <c r="A23" s="33" t="s">
        <v>1639</v>
      </c>
      <c r="B23" s="35">
        <v>30335489</v>
      </c>
    </row>
    <row r="24" spans="1:2" x14ac:dyDescent="0.25">
      <c r="A24" s="33" t="s">
        <v>37</v>
      </c>
      <c r="B24" s="35"/>
    </row>
    <row r="25" spans="1:2" x14ac:dyDescent="0.25">
      <c r="A25" s="34" t="s">
        <v>94</v>
      </c>
      <c r="B25" s="35">
        <v>18504860</v>
      </c>
    </row>
    <row r="26" spans="1:2" x14ac:dyDescent="0.25">
      <c r="A26" s="34" t="s">
        <v>293</v>
      </c>
      <c r="B26" s="35">
        <v>2054808</v>
      </c>
    </row>
    <row r="27" spans="1:2" x14ac:dyDescent="0.25">
      <c r="A27" s="34" t="s">
        <v>43</v>
      </c>
      <c r="B27" s="35">
        <v>1335230.24</v>
      </c>
    </row>
    <row r="28" spans="1:2" x14ac:dyDescent="0.25">
      <c r="A28" s="34" t="s">
        <v>52</v>
      </c>
      <c r="B28" s="35">
        <v>974657</v>
      </c>
    </row>
    <row r="29" spans="1:2" x14ac:dyDescent="0.25">
      <c r="A29" s="34" t="s">
        <v>146</v>
      </c>
      <c r="B29" s="35">
        <v>756766</v>
      </c>
    </row>
    <row r="30" spans="1:2" x14ac:dyDescent="0.25">
      <c r="A30" s="33" t="s">
        <v>1642</v>
      </c>
      <c r="B30" s="35">
        <v>23626321.240000002</v>
      </c>
    </row>
    <row r="31" spans="1:2" x14ac:dyDescent="0.25">
      <c r="A31" s="33" t="s">
        <v>1546</v>
      </c>
      <c r="B31" s="35">
        <v>14000000</v>
      </c>
    </row>
    <row r="32" spans="1:2" x14ac:dyDescent="0.25">
      <c r="A32" s="33" t="s">
        <v>104</v>
      </c>
      <c r="B32" s="35"/>
    </row>
    <row r="33" spans="1:2" x14ac:dyDescent="0.25">
      <c r="A33" s="34" t="s">
        <v>105</v>
      </c>
      <c r="B33" s="35">
        <v>8424144</v>
      </c>
    </row>
    <row r="34" spans="1:2" x14ac:dyDescent="0.25">
      <c r="A34" s="34" t="s">
        <v>1380</v>
      </c>
      <c r="B34" s="35">
        <v>77488</v>
      </c>
    </row>
    <row r="35" spans="1:2" x14ac:dyDescent="0.25">
      <c r="A35" s="34" t="s">
        <v>1389</v>
      </c>
      <c r="B35" s="35">
        <v>8825</v>
      </c>
    </row>
    <row r="36" spans="1:2" x14ac:dyDescent="0.25">
      <c r="A36" s="34" t="s">
        <v>591</v>
      </c>
      <c r="B36" s="35">
        <v>3186</v>
      </c>
    </row>
    <row r="37" spans="1:2" x14ac:dyDescent="0.25">
      <c r="A37" s="33" t="s">
        <v>1643</v>
      </c>
      <c r="B37" s="35">
        <v>8513643</v>
      </c>
    </row>
    <row r="38" spans="1:2" x14ac:dyDescent="0.25">
      <c r="A38" s="33" t="s">
        <v>1638</v>
      </c>
      <c r="B38" s="35">
        <v>150318623.24000001</v>
      </c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"/>
  <sheetViews>
    <sheetView showGridLines="0" workbookViewId="0">
      <selection activeCell="C1" sqref="C1"/>
    </sheetView>
  </sheetViews>
  <sheetFormatPr defaultRowHeight="15" x14ac:dyDescent="0.25"/>
  <cols>
    <col min="1" max="1" width="22.5703125" customWidth="1"/>
    <col min="2" max="2" width="17.42578125" style="16" bestFit="1" customWidth="1"/>
  </cols>
  <sheetData>
    <row r="1" spans="1:2" ht="61.5" customHeight="1" x14ac:dyDescent="0.25"/>
    <row r="3" spans="1:2" x14ac:dyDescent="0.25">
      <c r="A3" s="32" t="s">
        <v>1636</v>
      </c>
      <c r="B3" s="35" t="s">
        <v>1645</v>
      </c>
    </row>
    <row r="4" spans="1:2" x14ac:dyDescent="0.25">
      <c r="A4" s="33" t="s">
        <v>16</v>
      </c>
      <c r="B4" s="35"/>
    </row>
    <row r="5" spans="1:2" x14ac:dyDescent="0.25">
      <c r="A5" s="34" t="s">
        <v>256</v>
      </c>
      <c r="B5" s="35">
        <v>31777354</v>
      </c>
    </row>
    <row r="6" spans="1:2" x14ac:dyDescent="0.25">
      <c r="A6" s="34" t="s">
        <v>17</v>
      </c>
      <c r="B6" s="35">
        <v>11742907</v>
      </c>
    </row>
    <row r="7" spans="1:2" x14ac:dyDescent="0.25">
      <c r="A7" s="34" t="s">
        <v>69</v>
      </c>
      <c r="B7" s="35">
        <v>8277593</v>
      </c>
    </row>
    <row r="8" spans="1:2" x14ac:dyDescent="0.25">
      <c r="A8" s="34" t="s">
        <v>207</v>
      </c>
      <c r="B8" s="35">
        <v>7945882</v>
      </c>
    </row>
    <row r="9" spans="1:2" x14ac:dyDescent="0.25">
      <c r="A9" s="34" t="s">
        <v>239</v>
      </c>
      <c r="B9" s="35">
        <v>843691</v>
      </c>
    </row>
    <row r="10" spans="1:2" x14ac:dyDescent="0.25">
      <c r="A10" s="33" t="s">
        <v>1641</v>
      </c>
      <c r="B10" s="35">
        <v>60587427</v>
      </c>
    </row>
    <row r="11" spans="1:2" x14ac:dyDescent="0.25">
      <c r="A11" s="33" t="s">
        <v>86</v>
      </c>
      <c r="B11" s="35"/>
    </row>
    <row r="12" spans="1:2" x14ac:dyDescent="0.25">
      <c r="A12" s="34" t="s">
        <v>223</v>
      </c>
      <c r="B12" s="35">
        <v>23530813</v>
      </c>
    </row>
    <row r="13" spans="1:2" x14ac:dyDescent="0.25">
      <c r="A13" s="34" t="s">
        <v>87</v>
      </c>
      <c r="B13" s="35">
        <v>6638006</v>
      </c>
    </row>
    <row r="14" spans="1:2" x14ac:dyDescent="0.25">
      <c r="A14" s="34" t="s">
        <v>129</v>
      </c>
      <c r="B14" s="35">
        <v>467245</v>
      </c>
    </row>
    <row r="15" spans="1:2" x14ac:dyDescent="0.25">
      <c r="A15" s="34" t="s">
        <v>1410</v>
      </c>
      <c r="B15" s="35">
        <v>415000</v>
      </c>
    </row>
    <row r="16" spans="1:2" x14ac:dyDescent="0.25">
      <c r="A16" s="33" t="s">
        <v>1640</v>
      </c>
      <c r="B16" s="35">
        <v>31051064</v>
      </c>
    </row>
    <row r="17" spans="1:2" x14ac:dyDescent="0.25">
      <c r="A17" s="33" t="s">
        <v>37</v>
      </c>
      <c r="B17" s="35"/>
    </row>
    <row r="18" spans="1:2" x14ac:dyDescent="0.25">
      <c r="A18" s="34" t="s">
        <v>52</v>
      </c>
      <c r="B18" s="35">
        <v>6489683</v>
      </c>
    </row>
    <row r="19" spans="1:2" x14ac:dyDescent="0.25">
      <c r="A19" s="34" t="s">
        <v>94</v>
      </c>
      <c r="B19" s="35">
        <v>5280075</v>
      </c>
    </row>
    <row r="20" spans="1:2" x14ac:dyDescent="0.25">
      <c r="A20" s="34" t="s">
        <v>43</v>
      </c>
      <c r="B20" s="35">
        <v>5160951</v>
      </c>
    </row>
    <row r="21" spans="1:2" x14ac:dyDescent="0.25">
      <c r="A21" s="34" t="s">
        <v>293</v>
      </c>
      <c r="B21" s="35">
        <v>4832116</v>
      </c>
    </row>
    <row r="22" spans="1:2" x14ac:dyDescent="0.25">
      <c r="A22" s="34" t="s">
        <v>146</v>
      </c>
      <c r="B22" s="35">
        <v>4831992</v>
      </c>
    </row>
    <row r="23" spans="1:2" x14ac:dyDescent="0.25">
      <c r="A23" s="33" t="s">
        <v>1642</v>
      </c>
      <c r="B23" s="35">
        <v>26594817</v>
      </c>
    </row>
    <row r="24" spans="1:2" x14ac:dyDescent="0.25">
      <c r="A24" s="33" t="s">
        <v>27</v>
      </c>
      <c r="B24" s="35"/>
    </row>
    <row r="25" spans="1:2" x14ac:dyDescent="0.25">
      <c r="A25" s="34" t="s">
        <v>77</v>
      </c>
      <c r="B25" s="35">
        <v>2566031</v>
      </c>
    </row>
    <row r="26" spans="1:2" x14ac:dyDescent="0.25">
      <c r="A26" s="34" t="s">
        <v>156</v>
      </c>
      <c r="B26" s="35">
        <v>1590079</v>
      </c>
    </row>
    <row r="27" spans="1:2" x14ac:dyDescent="0.25">
      <c r="A27" s="34" t="s">
        <v>28</v>
      </c>
      <c r="B27" s="35">
        <v>1026418</v>
      </c>
    </row>
    <row r="28" spans="1:2" x14ac:dyDescent="0.25">
      <c r="A28" s="34" t="s">
        <v>302</v>
      </c>
      <c r="B28" s="35">
        <v>658865</v>
      </c>
    </row>
    <row r="29" spans="1:2" x14ac:dyDescent="0.25">
      <c r="A29" s="34" t="s">
        <v>217</v>
      </c>
      <c r="B29" s="35">
        <v>321425</v>
      </c>
    </row>
    <row r="30" spans="1:2" x14ac:dyDescent="0.25">
      <c r="A30" s="33" t="s">
        <v>1639</v>
      </c>
      <c r="B30" s="35">
        <v>6162818</v>
      </c>
    </row>
    <row r="31" spans="1:2" x14ac:dyDescent="0.25">
      <c r="A31" s="33" t="s">
        <v>104</v>
      </c>
      <c r="B31" s="35"/>
    </row>
    <row r="32" spans="1:2" x14ac:dyDescent="0.25">
      <c r="A32" s="34" t="s">
        <v>105</v>
      </c>
      <c r="B32" s="35">
        <v>1437989</v>
      </c>
    </row>
    <row r="33" spans="1:2" x14ac:dyDescent="0.25">
      <c r="A33" s="34" t="s">
        <v>1380</v>
      </c>
      <c r="B33" s="35">
        <v>10924</v>
      </c>
    </row>
    <row r="34" spans="1:2" x14ac:dyDescent="0.25">
      <c r="A34" s="34" t="s">
        <v>1389</v>
      </c>
      <c r="B34" s="35">
        <v>1708</v>
      </c>
    </row>
    <row r="35" spans="1:2" x14ac:dyDescent="0.25">
      <c r="A35" s="34" t="s">
        <v>591</v>
      </c>
      <c r="B35" s="35">
        <v>1027</v>
      </c>
    </row>
    <row r="36" spans="1:2" x14ac:dyDescent="0.25">
      <c r="A36" s="33" t="s">
        <v>1643</v>
      </c>
      <c r="B36" s="35">
        <v>1451648</v>
      </c>
    </row>
    <row r="37" spans="1:2" x14ac:dyDescent="0.25">
      <c r="A37" s="33" t="s">
        <v>1546</v>
      </c>
      <c r="B37" s="35"/>
    </row>
    <row r="38" spans="1:2" x14ac:dyDescent="0.25">
      <c r="A38" s="33" t="s">
        <v>1638</v>
      </c>
      <c r="B38" s="35">
        <v>125847774</v>
      </c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8"/>
  <sheetViews>
    <sheetView showGridLines="0" workbookViewId="0">
      <selection activeCell="F6" sqref="F6"/>
    </sheetView>
  </sheetViews>
  <sheetFormatPr defaultRowHeight="15" x14ac:dyDescent="0.25"/>
  <cols>
    <col min="1" max="2" width="22.5703125" customWidth="1"/>
    <col min="3" max="3" width="27.140625" customWidth="1"/>
    <col min="4" max="4" width="30" customWidth="1"/>
    <col min="5" max="25" width="19.5703125" bestFit="1" customWidth="1"/>
    <col min="26" max="26" width="10.7109375" bestFit="1" customWidth="1"/>
  </cols>
  <sheetData>
    <row r="1" spans="1:4" ht="57.75" customHeight="1" x14ac:dyDescent="0.25"/>
    <row r="3" spans="1:4" x14ac:dyDescent="0.25">
      <c r="A3" s="32" t="s">
        <v>1636</v>
      </c>
      <c r="B3" s="6" t="s">
        <v>1646</v>
      </c>
      <c r="C3" s="6" t="s">
        <v>1647</v>
      </c>
      <c r="D3" s="6" t="s">
        <v>1648</v>
      </c>
    </row>
    <row r="4" spans="1:4" x14ac:dyDescent="0.25">
      <c r="A4" s="33" t="s">
        <v>37</v>
      </c>
      <c r="B4" s="36"/>
      <c r="C4" s="36"/>
      <c r="D4" s="36"/>
    </row>
    <row r="5" spans="1:4" x14ac:dyDescent="0.25">
      <c r="A5" s="34" t="s">
        <v>293</v>
      </c>
      <c r="B5" s="36">
        <v>194</v>
      </c>
      <c r="C5" s="36">
        <v>1974</v>
      </c>
      <c r="D5" s="36">
        <v>61</v>
      </c>
    </row>
    <row r="6" spans="1:4" x14ac:dyDescent="0.25">
      <c r="A6" s="34" t="s">
        <v>52</v>
      </c>
      <c r="B6" s="36">
        <v>156</v>
      </c>
      <c r="C6" s="36">
        <v>2118</v>
      </c>
      <c r="D6" s="36">
        <v>72</v>
      </c>
    </row>
    <row r="7" spans="1:4" x14ac:dyDescent="0.25">
      <c r="A7" s="34" t="s">
        <v>146</v>
      </c>
      <c r="B7" s="36">
        <v>124</v>
      </c>
      <c r="C7" s="36">
        <v>1275</v>
      </c>
      <c r="D7" s="36">
        <v>52</v>
      </c>
    </row>
    <row r="8" spans="1:4" x14ac:dyDescent="0.25">
      <c r="A8" s="34" t="s">
        <v>43</v>
      </c>
      <c r="B8" s="36">
        <v>42</v>
      </c>
      <c r="C8" s="36">
        <v>850</v>
      </c>
      <c r="D8" s="36">
        <v>144</v>
      </c>
    </row>
    <row r="9" spans="1:4" x14ac:dyDescent="0.25">
      <c r="A9" s="34" t="s">
        <v>94</v>
      </c>
      <c r="B9" s="36">
        <v>40</v>
      </c>
      <c r="C9" s="36">
        <v>1139</v>
      </c>
      <c r="D9" s="36">
        <v>46</v>
      </c>
    </row>
    <row r="10" spans="1:4" x14ac:dyDescent="0.25">
      <c r="A10" s="33" t="s">
        <v>1642</v>
      </c>
      <c r="B10" s="36">
        <v>556</v>
      </c>
      <c r="C10" s="36">
        <v>7356</v>
      </c>
      <c r="D10" s="36">
        <v>375</v>
      </c>
    </row>
    <row r="11" spans="1:4" x14ac:dyDescent="0.25">
      <c r="A11" s="33" t="s">
        <v>86</v>
      </c>
      <c r="B11" s="36"/>
      <c r="C11" s="36"/>
      <c r="D11" s="36"/>
    </row>
    <row r="12" spans="1:4" x14ac:dyDescent="0.25">
      <c r="A12" s="34" t="s">
        <v>223</v>
      </c>
      <c r="B12" s="36">
        <v>377</v>
      </c>
      <c r="C12" s="36">
        <v>2635</v>
      </c>
      <c r="D12" s="36">
        <v>57</v>
      </c>
    </row>
    <row r="13" spans="1:4" x14ac:dyDescent="0.25">
      <c r="A13" s="34" t="s">
        <v>87</v>
      </c>
      <c r="B13" s="36">
        <v>10</v>
      </c>
      <c r="C13" s="36">
        <v>233</v>
      </c>
      <c r="D13" s="36">
        <v>63</v>
      </c>
    </row>
    <row r="14" spans="1:4" x14ac:dyDescent="0.25">
      <c r="A14" s="34" t="s">
        <v>1410</v>
      </c>
      <c r="B14" s="36">
        <v>3</v>
      </c>
      <c r="C14" s="36">
        <v>324</v>
      </c>
      <c r="D14" s="36">
        <v>11</v>
      </c>
    </row>
    <row r="15" spans="1:4" x14ac:dyDescent="0.25">
      <c r="A15" s="34" t="s">
        <v>129</v>
      </c>
      <c r="B15" s="36">
        <v>3</v>
      </c>
      <c r="C15" s="36">
        <v>3</v>
      </c>
      <c r="D15" s="36">
        <v>14</v>
      </c>
    </row>
    <row r="16" spans="1:4" x14ac:dyDescent="0.25">
      <c r="A16" s="33" t="s">
        <v>1640</v>
      </c>
      <c r="B16" s="36">
        <v>393</v>
      </c>
      <c r="C16" s="36">
        <v>3195</v>
      </c>
      <c r="D16" s="36">
        <v>145</v>
      </c>
    </row>
    <row r="17" spans="1:4" x14ac:dyDescent="0.25">
      <c r="A17" s="33" t="s">
        <v>16</v>
      </c>
      <c r="B17" s="36"/>
      <c r="C17" s="36"/>
      <c r="D17" s="36"/>
    </row>
    <row r="18" spans="1:4" x14ac:dyDescent="0.25">
      <c r="A18" s="34" t="s">
        <v>256</v>
      </c>
      <c r="B18" s="36">
        <v>36</v>
      </c>
      <c r="C18" s="36">
        <v>1145</v>
      </c>
      <c r="D18" s="36">
        <v>62</v>
      </c>
    </row>
    <row r="19" spans="1:4" x14ac:dyDescent="0.25">
      <c r="A19" s="34" t="s">
        <v>69</v>
      </c>
      <c r="B19" s="36">
        <v>17</v>
      </c>
      <c r="C19" s="36">
        <v>151</v>
      </c>
      <c r="D19" s="36">
        <v>49</v>
      </c>
    </row>
    <row r="20" spans="1:4" x14ac:dyDescent="0.25">
      <c r="A20" s="34" t="s">
        <v>207</v>
      </c>
      <c r="B20" s="36">
        <v>13</v>
      </c>
      <c r="C20" s="36">
        <v>63</v>
      </c>
      <c r="D20" s="36">
        <v>29</v>
      </c>
    </row>
    <row r="21" spans="1:4" x14ac:dyDescent="0.25">
      <c r="A21" s="34" t="s">
        <v>17</v>
      </c>
      <c r="B21" s="36">
        <v>4</v>
      </c>
      <c r="C21" s="36">
        <v>34</v>
      </c>
      <c r="D21" s="36">
        <v>49</v>
      </c>
    </row>
    <row r="22" spans="1:4" x14ac:dyDescent="0.25">
      <c r="A22" s="34" t="s">
        <v>239</v>
      </c>
      <c r="B22" s="36"/>
      <c r="C22" s="36">
        <v>75</v>
      </c>
      <c r="D22" s="36">
        <v>9</v>
      </c>
    </row>
    <row r="23" spans="1:4" x14ac:dyDescent="0.25">
      <c r="A23" s="33" t="s">
        <v>1641</v>
      </c>
      <c r="B23" s="36">
        <v>70</v>
      </c>
      <c r="C23" s="36">
        <v>1468</v>
      </c>
      <c r="D23" s="36">
        <v>198</v>
      </c>
    </row>
    <row r="24" spans="1:4" x14ac:dyDescent="0.25">
      <c r="A24" s="33" t="s">
        <v>27</v>
      </c>
      <c r="B24" s="36"/>
      <c r="C24" s="36"/>
      <c r="D24" s="36"/>
    </row>
    <row r="25" spans="1:4" x14ac:dyDescent="0.25">
      <c r="A25" s="34" t="s">
        <v>28</v>
      </c>
      <c r="B25" s="36">
        <v>10</v>
      </c>
      <c r="C25" s="36">
        <v>86</v>
      </c>
      <c r="D25" s="36">
        <v>19</v>
      </c>
    </row>
    <row r="26" spans="1:4" x14ac:dyDescent="0.25">
      <c r="A26" s="34" t="s">
        <v>77</v>
      </c>
      <c r="B26" s="36">
        <v>4</v>
      </c>
      <c r="C26" s="36">
        <v>67</v>
      </c>
      <c r="D26" s="36">
        <v>36</v>
      </c>
    </row>
    <row r="27" spans="1:4" x14ac:dyDescent="0.25">
      <c r="A27" s="34" t="s">
        <v>156</v>
      </c>
      <c r="B27" s="36">
        <v>4</v>
      </c>
      <c r="C27" s="36">
        <v>31</v>
      </c>
      <c r="D27" s="36">
        <v>26</v>
      </c>
    </row>
    <row r="28" spans="1:4" x14ac:dyDescent="0.25">
      <c r="A28" s="34" t="s">
        <v>302</v>
      </c>
      <c r="B28" s="36">
        <v>1</v>
      </c>
      <c r="C28" s="36">
        <v>125</v>
      </c>
      <c r="D28" s="36">
        <v>23</v>
      </c>
    </row>
    <row r="29" spans="1:4" x14ac:dyDescent="0.25">
      <c r="A29" s="34" t="s">
        <v>217</v>
      </c>
      <c r="B29" s="36"/>
      <c r="C29" s="36">
        <v>6</v>
      </c>
      <c r="D29" s="36">
        <v>8</v>
      </c>
    </row>
    <row r="30" spans="1:4" x14ac:dyDescent="0.25">
      <c r="A30" s="33" t="s">
        <v>1639</v>
      </c>
      <c r="B30" s="36">
        <v>19</v>
      </c>
      <c r="C30" s="36">
        <v>315</v>
      </c>
      <c r="D30" s="36">
        <v>112</v>
      </c>
    </row>
    <row r="31" spans="1:4" x14ac:dyDescent="0.25">
      <c r="A31" s="33" t="s">
        <v>104</v>
      </c>
      <c r="B31" s="36"/>
      <c r="C31" s="36"/>
      <c r="D31" s="36"/>
    </row>
    <row r="32" spans="1:4" x14ac:dyDescent="0.25">
      <c r="A32" s="34" t="s">
        <v>105</v>
      </c>
      <c r="B32" s="36">
        <v>16</v>
      </c>
      <c r="C32" s="36">
        <v>554</v>
      </c>
      <c r="D32" s="36">
        <v>21</v>
      </c>
    </row>
    <row r="33" spans="1:4" x14ac:dyDescent="0.25">
      <c r="A33" s="34" t="s">
        <v>591</v>
      </c>
      <c r="B33" s="36"/>
      <c r="C33" s="36"/>
      <c r="D33" s="36"/>
    </row>
    <row r="34" spans="1:4" x14ac:dyDescent="0.25">
      <c r="A34" s="34" t="s">
        <v>1389</v>
      </c>
      <c r="B34" s="36"/>
      <c r="C34" s="36"/>
      <c r="D34" s="36"/>
    </row>
    <row r="35" spans="1:4" x14ac:dyDescent="0.25">
      <c r="A35" s="34" t="s">
        <v>1380</v>
      </c>
      <c r="B35" s="36"/>
      <c r="C35" s="36"/>
      <c r="D35" s="36">
        <v>2</v>
      </c>
    </row>
    <row r="36" spans="1:4" x14ac:dyDescent="0.25">
      <c r="A36" s="33" t="s">
        <v>1643</v>
      </c>
      <c r="B36" s="36">
        <v>16</v>
      </c>
      <c r="C36" s="36">
        <v>554</v>
      </c>
      <c r="D36" s="36">
        <v>23</v>
      </c>
    </row>
    <row r="37" spans="1:4" x14ac:dyDescent="0.25">
      <c r="A37" s="33" t="s">
        <v>1546</v>
      </c>
      <c r="B37" s="36"/>
      <c r="C37" s="36"/>
      <c r="D37" s="36"/>
    </row>
    <row r="38" spans="1:4" x14ac:dyDescent="0.25">
      <c r="A38" s="33" t="s">
        <v>1638</v>
      </c>
      <c r="B38" s="36">
        <v>1054</v>
      </c>
      <c r="C38" s="36">
        <v>12888</v>
      </c>
      <c r="D38" s="36">
        <v>853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2"/>
  <sheetViews>
    <sheetView workbookViewId="0">
      <pane ySplit="2" topLeftCell="A249" activePane="bottomLeft" state="frozen"/>
      <selection pane="bottomLeft" activeCell="H193" sqref="H193"/>
    </sheetView>
  </sheetViews>
  <sheetFormatPr defaultRowHeight="15" x14ac:dyDescent="0.25"/>
  <cols>
    <col min="1" max="1" width="34.28515625" bestFit="1" customWidth="1"/>
    <col min="2" max="2" width="6.28515625" style="9" customWidth="1"/>
    <col min="3" max="3" width="7" style="9" customWidth="1"/>
    <col min="4" max="4" width="7.42578125" style="9" customWidth="1"/>
    <col min="5" max="5" width="9.140625" style="9"/>
  </cols>
  <sheetData>
    <row r="1" spans="1:5" ht="54" customHeight="1" x14ac:dyDescent="0.25">
      <c r="B1" s="45" t="s">
        <v>1675</v>
      </c>
      <c r="C1" s="37"/>
      <c r="D1" s="37"/>
    </row>
    <row r="2" spans="1:5" x14ac:dyDescent="0.25">
      <c r="A2" s="41" t="s">
        <v>1676</v>
      </c>
      <c r="B2" s="42" t="s">
        <v>1677</v>
      </c>
      <c r="C2" s="42" t="s">
        <v>1678</v>
      </c>
      <c r="D2" s="43" t="s">
        <v>1679</v>
      </c>
      <c r="E2" s="44" t="s">
        <v>1686</v>
      </c>
    </row>
    <row r="3" spans="1:5" x14ac:dyDescent="0.25">
      <c r="A3" t="s">
        <v>15</v>
      </c>
      <c r="B3" s="9">
        <v>1</v>
      </c>
      <c r="C3" s="9">
        <v>1</v>
      </c>
      <c r="D3" s="9">
        <v>1</v>
      </c>
      <c r="E3" s="9">
        <f t="shared" ref="E3:E66" si="0">SUM(B3:D3)</f>
        <v>3</v>
      </c>
    </row>
    <row r="4" spans="1:5" x14ac:dyDescent="0.25">
      <c r="A4" t="s">
        <v>26</v>
      </c>
      <c r="B4" s="9">
        <v>1</v>
      </c>
      <c r="C4" s="9">
        <v>1</v>
      </c>
      <c r="D4" s="9">
        <v>1</v>
      </c>
      <c r="E4" s="9">
        <f t="shared" si="0"/>
        <v>3</v>
      </c>
    </row>
    <row r="5" spans="1:5" x14ac:dyDescent="0.25">
      <c r="A5" t="s">
        <v>42</v>
      </c>
      <c r="B5" s="9">
        <v>1</v>
      </c>
      <c r="C5" s="9">
        <v>1</v>
      </c>
      <c r="D5" s="9">
        <v>1</v>
      </c>
      <c r="E5" s="9">
        <f t="shared" si="0"/>
        <v>3</v>
      </c>
    </row>
    <row r="6" spans="1:5" x14ac:dyDescent="0.25">
      <c r="A6" t="s">
        <v>51</v>
      </c>
      <c r="B6" s="9">
        <v>1</v>
      </c>
      <c r="C6" s="9">
        <v>1</v>
      </c>
      <c r="D6" s="9">
        <v>1</v>
      </c>
      <c r="E6" s="9">
        <f t="shared" si="0"/>
        <v>3</v>
      </c>
    </row>
    <row r="7" spans="1:5" x14ac:dyDescent="0.25">
      <c r="A7" t="s">
        <v>59</v>
      </c>
      <c r="B7" s="9">
        <v>1</v>
      </c>
      <c r="C7" s="9">
        <v>1</v>
      </c>
      <c r="D7" s="9">
        <v>1</v>
      </c>
      <c r="E7" s="9">
        <f t="shared" si="0"/>
        <v>3</v>
      </c>
    </row>
    <row r="8" spans="1:5" x14ac:dyDescent="0.25">
      <c r="A8" t="s">
        <v>60</v>
      </c>
      <c r="B8" s="9">
        <v>1</v>
      </c>
      <c r="C8" s="9">
        <v>1</v>
      </c>
      <c r="D8" s="9">
        <v>1</v>
      </c>
      <c r="E8" s="9">
        <f t="shared" si="0"/>
        <v>3</v>
      </c>
    </row>
    <row r="9" spans="1:5" x14ac:dyDescent="0.25">
      <c r="A9" t="s">
        <v>67</v>
      </c>
      <c r="B9" s="9">
        <v>1</v>
      </c>
      <c r="C9" s="9">
        <v>1</v>
      </c>
      <c r="D9" s="9">
        <v>1</v>
      </c>
      <c r="E9" s="9">
        <f t="shared" si="0"/>
        <v>3</v>
      </c>
    </row>
    <row r="10" spans="1:5" x14ac:dyDescent="0.25">
      <c r="A10" t="s">
        <v>68</v>
      </c>
      <c r="B10" s="9">
        <v>1</v>
      </c>
      <c r="C10" s="9">
        <v>1</v>
      </c>
      <c r="D10" s="9">
        <v>1</v>
      </c>
      <c r="E10" s="9">
        <f t="shared" si="0"/>
        <v>3</v>
      </c>
    </row>
    <row r="11" spans="1:5" x14ac:dyDescent="0.25">
      <c r="A11" t="s">
        <v>76</v>
      </c>
      <c r="B11" s="9">
        <v>1</v>
      </c>
      <c r="C11" s="9">
        <v>1</v>
      </c>
      <c r="D11" s="9">
        <v>1</v>
      </c>
      <c r="E11" s="9">
        <f t="shared" si="0"/>
        <v>3</v>
      </c>
    </row>
    <row r="12" spans="1:5" x14ac:dyDescent="0.25">
      <c r="A12" t="s">
        <v>85</v>
      </c>
      <c r="B12" s="9">
        <v>1</v>
      </c>
      <c r="C12" s="9">
        <v>1</v>
      </c>
      <c r="D12" s="9">
        <v>1</v>
      </c>
      <c r="E12" s="9">
        <f t="shared" si="0"/>
        <v>3</v>
      </c>
    </row>
    <row r="13" spans="1:5" x14ac:dyDescent="0.25">
      <c r="A13" t="s">
        <v>93</v>
      </c>
      <c r="B13" s="9">
        <v>1</v>
      </c>
      <c r="C13" s="9">
        <v>1</v>
      </c>
      <c r="D13" s="9">
        <v>1</v>
      </c>
      <c r="E13" s="9">
        <f t="shared" si="0"/>
        <v>3</v>
      </c>
    </row>
    <row r="14" spans="1:5" x14ac:dyDescent="0.25">
      <c r="A14" t="s">
        <v>103</v>
      </c>
      <c r="B14" s="9">
        <v>1</v>
      </c>
      <c r="C14" s="9">
        <v>1</v>
      </c>
      <c r="D14" s="9">
        <v>1</v>
      </c>
      <c r="E14" s="9">
        <f t="shared" si="0"/>
        <v>3</v>
      </c>
    </row>
    <row r="15" spans="1:5" x14ac:dyDescent="0.25">
      <c r="A15" t="s">
        <v>113</v>
      </c>
      <c r="B15" s="9">
        <v>1</v>
      </c>
      <c r="C15" s="9">
        <v>1</v>
      </c>
      <c r="D15" s="9">
        <v>1</v>
      </c>
      <c r="E15" s="9">
        <f t="shared" si="0"/>
        <v>3</v>
      </c>
    </row>
    <row r="16" spans="1:5" x14ac:dyDescent="0.25">
      <c r="A16" t="s">
        <v>120</v>
      </c>
      <c r="B16" s="9">
        <v>1</v>
      </c>
      <c r="C16" s="9">
        <v>1</v>
      </c>
      <c r="D16" s="9">
        <v>1</v>
      </c>
      <c r="E16" s="9">
        <f t="shared" si="0"/>
        <v>3</v>
      </c>
    </row>
    <row r="17" spans="1:5" x14ac:dyDescent="0.25">
      <c r="A17" t="s">
        <v>128</v>
      </c>
      <c r="B17" s="9">
        <v>1</v>
      </c>
      <c r="C17" s="9">
        <v>1</v>
      </c>
      <c r="D17" s="9">
        <v>1</v>
      </c>
      <c r="E17" s="9">
        <f t="shared" si="0"/>
        <v>3</v>
      </c>
    </row>
    <row r="18" spans="1:5" x14ac:dyDescent="0.25">
      <c r="A18" t="s">
        <v>132</v>
      </c>
      <c r="B18" s="9">
        <v>1</v>
      </c>
      <c r="C18" s="9">
        <v>1</v>
      </c>
      <c r="D18" s="9">
        <v>1</v>
      </c>
      <c r="E18" s="9">
        <f t="shared" si="0"/>
        <v>3</v>
      </c>
    </row>
    <row r="19" spans="1:5" x14ac:dyDescent="0.25">
      <c r="A19" t="s">
        <v>144</v>
      </c>
      <c r="B19" s="9">
        <v>1</v>
      </c>
      <c r="C19" s="9">
        <v>1</v>
      </c>
      <c r="D19" s="9">
        <v>1</v>
      </c>
      <c r="E19" s="9">
        <f t="shared" si="0"/>
        <v>3</v>
      </c>
    </row>
    <row r="20" spans="1:5" x14ac:dyDescent="0.25">
      <c r="A20" t="s">
        <v>136</v>
      </c>
      <c r="B20" s="9">
        <v>1</v>
      </c>
      <c r="C20" s="9">
        <v>1</v>
      </c>
      <c r="D20" s="9">
        <v>1</v>
      </c>
      <c r="E20" s="9">
        <f t="shared" si="0"/>
        <v>3</v>
      </c>
    </row>
    <row r="21" spans="1:5" x14ac:dyDescent="0.25">
      <c r="A21" t="s">
        <v>145</v>
      </c>
      <c r="B21" s="9">
        <v>1</v>
      </c>
      <c r="C21" s="9">
        <v>1</v>
      </c>
      <c r="D21" s="9">
        <v>1</v>
      </c>
      <c r="E21" s="9">
        <f t="shared" si="0"/>
        <v>3</v>
      </c>
    </row>
    <row r="22" spans="1:5" x14ac:dyDescent="0.25">
      <c r="A22" t="s">
        <v>154</v>
      </c>
      <c r="B22" s="9">
        <v>1</v>
      </c>
      <c r="C22" s="9">
        <v>1</v>
      </c>
      <c r="D22" s="9">
        <v>1</v>
      </c>
      <c r="E22" s="9">
        <f t="shared" si="0"/>
        <v>3</v>
      </c>
    </row>
    <row r="23" spans="1:5" x14ac:dyDescent="0.25">
      <c r="A23" t="s">
        <v>155</v>
      </c>
      <c r="B23" s="9">
        <v>1</v>
      </c>
      <c r="C23" s="9">
        <v>1</v>
      </c>
      <c r="D23" s="9">
        <v>1</v>
      </c>
      <c r="E23" s="9">
        <f t="shared" si="0"/>
        <v>3</v>
      </c>
    </row>
    <row r="24" spans="1:5" x14ac:dyDescent="0.25">
      <c r="A24" t="s">
        <v>165</v>
      </c>
      <c r="B24" s="9">
        <v>1</v>
      </c>
      <c r="C24" s="9">
        <v>1</v>
      </c>
      <c r="D24" s="9">
        <v>1</v>
      </c>
      <c r="E24" s="9">
        <f t="shared" si="0"/>
        <v>3</v>
      </c>
    </row>
    <row r="25" spans="1:5" x14ac:dyDescent="0.25">
      <c r="A25" t="s">
        <v>166</v>
      </c>
      <c r="B25" s="9">
        <v>1</v>
      </c>
      <c r="C25" s="9">
        <v>1</v>
      </c>
      <c r="D25" s="9">
        <v>1</v>
      </c>
      <c r="E25" s="9">
        <f t="shared" si="0"/>
        <v>3</v>
      </c>
    </row>
    <row r="26" spans="1:5" x14ac:dyDescent="0.25">
      <c r="A26" t="s">
        <v>174</v>
      </c>
      <c r="B26" s="9">
        <v>1</v>
      </c>
      <c r="C26" s="9">
        <v>1</v>
      </c>
      <c r="D26" s="9">
        <v>1</v>
      </c>
      <c r="E26" s="9">
        <f t="shared" si="0"/>
        <v>3</v>
      </c>
    </row>
    <row r="27" spans="1:5" x14ac:dyDescent="0.25">
      <c r="A27" t="s">
        <v>183</v>
      </c>
      <c r="B27" s="9">
        <v>1</v>
      </c>
      <c r="C27" s="9">
        <v>1</v>
      </c>
      <c r="D27" s="9">
        <v>1</v>
      </c>
      <c r="E27" s="9">
        <f t="shared" si="0"/>
        <v>3</v>
      </c>
    </row>
    <row r="28" spans="1:5" x14ac:dyDescent="0.25">
      <c r="A28" t="s">
        <v>191</v>
      </c>
      <c r="B28" s="9">
        <v>1</v>
      </c>
      <c r="C28" s="9">
        <v>1</v>
      </c>
      <c r="D28" s="9">
        <v>1</v>
      </c>
      <c r="E28" s="9">
        <f t="shared" si="0"/>
        <v>3</v>
      </c>
    </row>
    <row r="29" spans="1:5" x14ac:dyDescent="0.25">
      <c r="A29" t="s">
        <v>198</v>
      </c>
      <c r="B29" s="9">
        <v>1</v>
      </c>
      <c r="C29" s="9">
        <v>1</v>
      </c>
      <c r="D29" s="9">
        <v>1</v>
      </c>
      <c r="E29" s="9">
        <f t="shared" si="0"/>
        <v>3</v>
      </c>
    </row>
    <row r="30" spans="1:5" x14ac:dyDescent="0.25">
      <c r="A30" t="s">
        <v>206</v>
      </c>
      <c r="B30" s="9">
        <v>1</v>
      </c>
      <c r="C30" s="9">
        <v>1</v>
      </c>
      <c r="D30" s="9">
        <v>1</v>
      </c>
      <c r="E30" s="9">
        <f t="shared" si="0"/>
        <v>3</v>
      </c>
    </row>
    <row r="31" spans="1:5" x14ac:dyDescent="0.25">
      <c r="A31" t="s">
        <v>208</v>
      </c>
      <c r="B31" s="9">
        <v>1</v>
      </c>
      <c r="C31" s="9">
        <v>1</v>
      </c>
      <c r="D31" s="9">
        <v>1</v>
      </c>
      <c r="E31" s="9">
        <f t="shared" si="0"/>
        <v>3</v>
      </c>
    </row>
    <row r="32" spans="1:5" x14ac:dyDescent="0.25">
      <c r="A32" t="s">
        <v>216</v>
      </c>
      <c r="B32" s="9">
        <v>1</v>
      </c>
      <c r="C32" s="9">
        <v>1</v>
      </c>
      <c r="D32" s="9">
        <v>1</v>
      </c>
      <c r="E32" s="9">
        <f t="shared" si="0"/>
        <v>3</v>
      </c>
    </row>
    <row r="33" spans="1:5" x14ac:dyDescent="0.25">
      <c r="A33" t="s">
        <v>1190</v>
      </c>
      <c r="B33" s="9">
        <v>1</v>
      </c>
      <c r="C33" s="9">
        <v>1</v>
      </c>
      <c r="D33" s="9">
        <v>1</v>
      </c>
      <c r="E33" s="9">
        <f t="shared" si="0"/>
        <v>3</v>
      </c>
    </row>
    <row r="34" spans="1:5" x14ac:dyDescent="0.25">
      <c r="A34" t="s">
        <v>218</v>
      </c>
      <c r="B34" s="9">
        <v>1</v>
      </c>
      <c r="C34" s="9">
        <v>1</v>
      </c>
      <c r="D34" s="9">
        <v>1</v>
      </c>
      <c r="E34" s="9">
        <f t="shared" si="0"/>
        <v>3</v>
      </c>
    </row>
    <row r="35" spans="1:5" x14ac:dyDescent="0.25">
      <c r="A35" t="s">
        <v>219</v>
      </c>
      <c r="B35" s="9">
        <v>1</v>
      </c>
      <c r="C35" s="9">
        <v>1</v>
      </c>
      <c r="D35" s="9">
        <v>1</v>
      </c>
      <c r="E35" s="9">
        <f t="shared" si="0"/>
        <v>3</v>
      </c>
    </row>
    <row r="36" spans="1:5" x14ac:dyDescent="0.25">
      <c r="A36" t="s">
        <v>220</v>
      </c>
      <c r="B36" s="9">
        <v>1</v>
      </c>
      <c r="C36" s="9">
        <v>1</v>
      </c>
      <c r="D36" s="9">
        <v>1</v>
      </c>
      <c r="E36" s="9">
        <f t="shared" si="0"/>
        <v>3</v>
      </c>
    </row>
    <row r="37" spans="1:5" x14ac:dyDescent="0.25">
      <c r="A37" t="s">
        <v>221</v>
      </c>
      <c r="B37" s="9">
        <v>1</v>
      </c>
      <c r="C37" s="9">
        <v>1</v>
      </c>
      <c r="D37" s="9">
        <v>1</v>
      </c>
      <c r="E37" s="9">
        <f t="shared" si="0"/>
        <v>3</v>
      </c>
    </row>
    <row r="38" spans="1:5" x14ac:dyDescent="0.25">
      <c r="A38" t="s">
        <v>222</v>
      </c>
      <c r="B38" s="9">
        <v>1</v>
      </c>
      <c r="C38" s="9">
        <v>1</v>
      </c>
      <c r="D38" s="9">
        <v>1</v>
      </c>
      <c r="E38" s="9">
        <f t="shared" si="0"/>
        <v>3</v>
      </c>
    </row>
    <row r="39" spans="1:5" x14ac:dyDescent="0.25">
      <c r="A39" t="s">
        <v>231</v>
      </c>
      <c r="B39" s="9">
        <v>1</v>
      </c>
      <c r="C39" s="9">
        <v>1</v>
      </c>
      <c r="D39" s="9">
        <v>1</v>
      </c>
      <c r="E39" s="9">
        <f t="shared" si="0"/>
        <v>3</v>
      </c>
    </row>
    <row r="40" spans="1:5" x14ac:dyDescent="0.25">
      <c r="A40" t="s">
        <v>238</v>
      </c>
      <c r="B40" s="9">
        <v>1</v>
      </c>
      <c r="C40" s="9">
        <v>1</v>
      </c>
      <c r="D40" s="9">
        <v>1</v>
      </c>
      <c r="E40" s="9">
        <f t="shared" si="0"/>
        <v>3</v>
      </c>
    </row>
    <row r="41" spans="1:5" x14ac:dyDescent="0.25">
      <c r="A41" t="s">
        <v>248</v>
      </c>
      <c r="B41" s="9">
        <v>1</v>
      </c>
      <c r="C41" s="9">
        <v>1</v>
      </c>
      <c r="D41" s="9">
        <v>1</v>
      </c>
      <c r="E41" s="9">
        <f t="shared" si="0"/>
        <v>3</v>
      </c>
    </row>
    <row r="42" spans="1:5" x14ac:dyDescent="0.25">
      <c r="A42" t="s">
        <v>249</v>
      </c>
      <c r="B42" s="9">
        <v>1</v>
      </c>
      <c r="C42" s="9">
        <v>1</v>
      </c>
      <c r="D42" s="9">
        <v>1</v>
      </c>
      <c r="E42" s="9">
        <f t="shared" si="0"/>
        <v>3</v>
      </c>
    </row>
    <row r="43" spans="1:5" x14ac:dyDescent="0.25">
      <c r="A43" t="s">
        <v>255</v>
      </c>
      <c r="B43" s="9">
        <v>1</v>
      </c>
      <c r="C43" s="9">
        <v>1</v>
      </c>
      <c r="D43" s="9">
        <v>1</v>
      </c>
      <c r="E43" s="9">
        <f t="shared" si="0"/>
        <v>3</v>
      </c>
    </row>
    <row r="44" spans="1:5" x14ac:dyDescent="0.25">
      <c r="A44" t="s">
        <v>263</v>
      </c>
      <c r="B44" s="9">
        <v>1</v>
      </c>
      <c r="C44" s="9">
        <v>1</v>
      </c>
      <c r="D44" s="9">
        <v>1</v>
      </c>
      <c r="E44" s="9">
        <f t="shared" si="0"/>
        <v>3</v>
      </c>
    </row>
    <row r="45" spans="1:5" x14ac:dyDescent="0.25">
      <c r="A45" t="s">
        <v>270</v>
      </c>
      <c r="B45" s="9">
        <v>1</v>
      </c>
      <c r="C45" s="9">
        <v>1</v>
      </c>
      <c r="D45" s="9">
        <v>1</v>
      </c>
      <c r="E45" s="9">
        <f t="shared" si="0"/>
        <v>3</v>
      </c>
    </row>
    <row r="46" spans="1:5" x14ac:dyDescent="0.25">
      <c r="A46" t="s">
        <v>277</v>
      </c>
      <c r="B46" s="9">
        <v>1</v>
      </c>
      <c r="C46" s="9">
        <v>1</v>
      </c>
      <c r="D46" s="9">
        <v>1</v>
      </c>
      <c r="E46" s="9">
        <f t="shared" si="0"/>
        <v>3</v>
      </c>
    </row>
    <row r="47" spans="1:5" x14ac:dyDescent="0.25">
      <c r="A47" t="s">
        <v>278</v>
      </c>
      <c r="B47" s="9">
        <v>1</v>
      </c>
      <c r="C47" s="9">
        <v>1</v>
      </c>
      <c r="D47" s="9">
        <v>1</v>
      </c>
      <c r="E47" s="9">
        <f t="shared" si="0"/>
        <v>3</v>
      </c>
    </row>
    <row r="48" spans="1:5" x14ac:dyDescent="0.25">
      <c r="A48" t="s">
        <v>279</v>
      </c>
      <c r="B48" s="9">
        <v>1</v>
      </c>
      <c r="C48" s="9">
        <v>1</v>
      </c>
      <c r="D48" s="9">
        <v>1</v>
      </c>
      <c r="E48" s="9">
        <f t="shared" si="0"/>
        <v>3</v>
      </c>
    </row>
    <row r="49" spans="1:5" x14ac:dyDescent="0.25">
      <c r="A49" t="s">
        <v>281</v>
      </c>
      <c r="B49" s="9">
        <v>1</v>
      </c>
      <c r="C49" s="9">
        <v>1</v>
      </c>
      <c r="D49" s="9">
        <v>1</v>
      </c>
      <c r="E49" s="9">
        <f t="shared" si="0"/>
        <v>3</v>
      </c>
    </row>
    <row r="50" spans="1:5" x14ac:dyDescent="0.25">
      <c r="A50" t="s">
        <v>282</v>
      </c>
      <c r="B50" s="9">
        <v>1</v>
      </c>
      <c r="C50" s="9">
        <v>1</v>
      </c>
      <c r="D50" s="9">
        <v>1</v>
      </c>
      <c r="E50" s="9">
        <f t="shared" si="0"/>
        <v>3</v>
      </c>
    </row>
    <row r="51" spans="1:5" x14ac:dyDescent="0.25">
      <c r="A51" t="s">
        <v>283</v>
      </c>
      <c r="B51" s="9">
        <v>1</v>
      </c>
      <c r="C51" s="9">
        <v>1</v>
      </c>
      <c r="D51" s="9">
        <v>1</v>
      </c>
      <c r="E51" s="9">
        <f t="shared" si="0"/>
        <v>3</v>
      </c>
    </row>
    <row r="52" spans="1:5" x14ac:dyDescent="0.25">
      <c r="A52" t="s">
        <v>291</v>
      </c>
      <c r="B52" s="9">
        <v>1</v>
      </c>
      <c r="C52" s="9">
        <v>1</v>
      </c>
      <c r="D52" s="9">
        <v>1</v>
      </c>
      <c r="E52" s="9">
        <f t="shared" si="0"/>
        <v>3</v>
      </c>
    </row>
    <row r="53" spans="1:5" x14ac:dyDescent="0.25">
      <c r="A53" t="s">
        <v>292</v>
      </c>
      <c r="B53" s="9">
        <v>1</v>
      </c>
      <c r="C53" s="9">
        <v>1</v>
      </c>
      <c r="D53" s="9">
        <v>1</v>
      </c>
      <c r="E53" s="9">
        <f t="shared" si="0"/>
        <v>3</v>
      </c>
    </row>
    <row r="54" spans="1:5" x14ac:dyDescent="0.25">
      <c r="A54" t="s">
        <v>301</v>
      </c>
      <c r="B54" s="9">
        <v>1</v>
      </c>
      <c r="C54" s="9">
        <v>1</v>
      </c>
      <c r="D54" s="9">
        <v>1</v>
      </c>
      <c r="E54" s="9">
        <f t="shared" si="0"/>
        <v>3</v>
      </c>
    </row>
    <row r="55" spans="1:5" x14ac:dyDescent="0.25">
      <c r="A55" t="s">
        <v>303</v>
      </c>
      <c r="B55" s="9">
        <v>1</v>
      </c>
      <c r="C55" s="9">
        <v>1</v>
      </c>
      <c r="D55" s="9">
        <v>1</v>
      </c>
      <c r="E55" s="9">
        <f t="shared" si="0"/>
        <v>3</v>
      </c>
    </row>
    <row r="56" spans="1:5" x14ac:dyDescent="0.25">
      <c r="A56" t="s">
        <v>304</v>
      </c>
      <c r="B56" s="9">
        <v>1</v>
      </c>
      <c r="C56" s="9">
        <v>1</v>
      </c>
      <c r="D56" s="9">
        <v>1</v>
      </c>
      <c r="E56" s="9">
        <f t="shared" si="0"/>
        <v>3</v>
      </c>
    </row>
    <row r="57" spans="1:5" x14ac:dyDescent="0.25">
      <c r="A57" t="s">
        <v>903</v>
      </c>
      <c r="B57" s="9">
        <v>1</v>
      </c>
      <c r="C57" s="9">
        <v>1</v>
      </c>
      <c r="D57" s="9">
        <v>1</v>
      </c>
      <c r="E57" s="9">
        <f t="shared" si="0"/>
        <v>3</v>
      </c>
    </row>
    <row r="58" spans="1:5" x14ac:dyDescent="0.25">
      <c r="A58" t="s">
        <v>1517</v>
      </c>
      <c r="B58" s="9">
        <v>1</v>
      </c>
      <c r="C58" s="9">
        <v>1</v>
      </c>
      <c r="D58" s="9">
        <v>1</v>
      </c>
      <c r="E58" s="9">
        <f t="shared" si="0"/>
        <v>3</v>
      </c>
    </row>
    <row r="59" spans="1:5" x14ac:dyDescent="0.25">
      <c r="A59" t="s">
        <v>313</v>
      </c>
      <c r="B59" s="9">
        <v>1</v>
      </c>
      <c r="C59" s="9">
        <v>1</v>
      </c>
      <c r="D59" s="9">
        <v>1</v>
      </c>
      <c r="E59" s="9">
        <f t="shared" si="0"/>
        <v>3</v>
      </c>
    </row>
    <row r="60" spans="1:5" x14ac:dyDescent="0.25">
      <c r="A60" t="s">
        <v>321</v>
      </c>
      <c r="B60" s="9">
        <v>1</v>
      </c>
      <c r="C60" s="9">
        <v>1</v>
      </c>
      <c r="D60" s="9">
        <v>1</v>
      </c>
      <c r="E60" s="9">
        <f t="shared" si="0"/>
        <v>3</v>
      </c>
    </row>
    <row r="61" spans="1:5" x14ac:dyDescent="0.25">
      <c r="A61" t="s">
        <v>327</v>
      </c>
      <c r="B61" s="9">
        <v>1</v>
      </c>
      <c r="C61" s="9">
        <v>1</v>
      </c>
      <c r="D61" s="9">
        <v>1</v>
      </c>
      <c r="E61" s="9">
        <f t="shared" si="0"/>
        <v>3</v>
      </c>
    </row>
    <row r="62" spans="1:5" x14ac:dyDescent="0.25">
      <c r="A62" t="s">
        <v>334</v>
      </c>
      <c r="B62" s="9">
        <v>1</v>
      </c>
      <c r="C62" s="9">
        <v>1</v>
      </c>
      <c r="D62" s="9">
        <v>1</v>
      </c>
      <c r="E62" s="9">
        <f t="shared" si="0"/>
        <v>3</v>
      </c>
    </row>
    <row r="63" spans="1:5" x14ac:dyDescent="0.25">
      <c r="A63" t="s">
        <v>341</v>
      </c>
      <c r="B63" s="9">
        <v>1</v>
      </c>
      <c r="C63" s="9">
        <v>1</v>
      </c>
      <c r="D63" s="9">
        <v>1</v>
      </c>
      <c r="E63" s="9">
        <f t="shared" si="0"/>
        <v>3</v>
      </c>
    </row>
    <row r="64" spans="1:5" x14ac:dyDescent="0.25">
      <c r="A64" t="s">
        <v>348</v>
      </c>
      <c r="B64" s="9">
        <v>1</v>
      </c>
      <c r="C64" s="9">
        <v>1</v>
      </c>
      <c r="D64" s="9">
        <v>1</v>
      </c>
      <c r="E64" s="9">
        <f t="shared" si="0"/>
        <v>3</v>
      </c>
    </row>
    <row r="65" spans="1:5" x14ac:dyDescent="0.25">
      <c r="A65" t="s">
        <v>355</v>
      </c>
      <c r="B65" s="9">
        <v>1</v>
      </c>
      <c r="C65" s="9">
        <v>1</v>
      </c>
      <c r="D65" s="9">
        <v>1</v>
      </c>
      <c r="E65" s="9">
        <f t="shared" si="0"/>
        <v>3</v>
      </c>
    </row>
    <row r="66" spans="1:5" x14ac:dyDescent="0.25">
      <c r="A66" t="s">
        <v>364</v>
      </c>
      <c r="B66" s="9">
        <v>1</v>
      </c>
      <c r="C66" s="9">
        <v>1</v>
      </c>
      <c r="D66" s="9">
        <v>1</v>
      </c>
      <c r="E66" s="9">
        <f t="shared" si="0"/>
        <v>3</v>
      </c>
    </row>
    <row r="67" spans="1:5" x14ac:dyDescent="0.25">
      <c r="A67" t="s">
        <v>363</v>
      </c>
      <c r="B67" s="9">
        <v>1</v>
      </c>
      <c r="C67" s="9">
        <v>1</v>
      </c>
      <c r="D67" s="9">
        <v>1</v>
      </c>
      <c r="E67" s="9">
        <f t="shared" ref="E67:E130" si="1">SUM(B67:D67)</f>
        <v>3</v>
      </c>
    </row>
    <row r="68" spans="1:5" x14ac:dyDescent="0.25">
      <c r="A68" t="s">
        <v>365</v>
      </c>
      <c r="B68" s="9">
        <v>1</v>
      </c>
      <c r="C68" s="9">
        <v>1</v>
      </c>
      <c r="D68" s="9">
        <v>1</v>
      </c>
      <c r="E68" s="9">
        <f t="shared" si="1"/>
        <v>3</v>
      </c>
    </row>
    <row r="69" spans="1:5" x14ac:dyDescent="0.25">
      <c r="A69" t="s">
        <v>366</v>
      </c>
      <c r="B69" s="9">
        <v>1</v>
      </c>
      <c r="C69" s="9">
        <v>1</v>
      </c>
      <c r="D69" s="9">
        <v>1</v>
      </c>
      <c r="E69" s="9">
        <f t="shared" si="1"/>
        <v>3</v>
      </c>
    </row>
    <row r="70" spans="1:5" x14ac:dyDescent="0.25">
      <c r="A70" t="s">
        <v>372</v>
      </c>
      <c r="B70" s="9">
        <v>1</v>
      </c>
      <c r="C70" s="9">
        <v>1</v>
      </c>
      <c r="D70" s="9">
        <v>1</v>
      </c>
      <c r="E70" s="9">
        <f t="shared" si="1"/>
        <v>3</v>
      </c>
    </row>
    <row r="71" spans="1:5" x14ac:dyDescent="0.25">
      <c r="A71" t="s">
        <v>378</v>
      </c>
      <c r="B71" s="9">
        <v>1</v>
      </c>
      <c r="C71" s="9">
        <v>1</v>
      </c>
      <c r="D71" s="9">
        <v>1</v>
      </c>
      <c r="E71" s="9">
        <f t="shared" si="1"/>
        <v>3</v>
      </c>
    </row>
    <row r="72" spans="1:5" x14ac:dyDescent="0.25">
      <c r="A72" t="s">
        <v>379</v>
      </c>
      <c r="B72" s="9">
        <v>1</v>
      </c>
      <c r="C72" s="9">
        <v>1</v>
      </c>
      <c r="D72" s="9">
        <v>1</v>
      </c>
      <c r="E72" s="9">
        <f t="shared" si="1"/>
        <v>3</v>
      </c>
    </row>
    <row r="73" spans="1:5" x14ac:dyDescent="0.25">
      <c r="A73" t="s">
        <v>380</v>
      </c>
      <c r="B73" s="9">
        <v>1</v>
      </c>
      <c r="C73" s="9">
        <v>1</v>
      </c>
      <c r="D73" s="9">
        <v>1</v>
      </c>
      <c r="E73" s="9">
        <f t="shared" si="1"/>
        <v>3</v>
      </c>
    </row>
    <row r="74" spans="1:5" x14ac:dyDescent="0.25">
      <c r="A74" t="s">
        <v>384</v>
      </c>
      <c r="B74" s="9">
        <v>1</v>
      </c>
      <c r="C74" s="9">
        <v>1</v>
      </c>
      <c r="D74" s="9">
        <v>1</v>
      </c>
      <c r="E74" s="9">
        <f t="shared" si="1"/>
        <v>3</v>
      </c>
    </row>
    <row r="75" spans="1:5" x14ac:dyDescent="0.25">
      <c r="A75" t="s">
        <v>383</v>
      </c>
      <c r="B75" s="9">
        <v>1</v>
      </c>
      <c r="C75" s="9">
        <v>1</v>
      </c>
      <c r="D75" s="9">
        <v>1</v>
      </c>
      <c r="E75" s="9">
        <f t="shared" si="1"/>
        <v>3</v>
      </c>
    </row>
    <row r="76" spans="1:5" x14ac:dyDescent="0.25">
      <c r="A76" t="s">
        <v>392</v>
      </c>
      <c r="B76" s="9">
        <v>1</v>
      </c>
      <c r="C76" s="9">
        <v>1</v>
      </c>
      <c r="D76" s="9">
        <v>1</v>
      </c>
      <c r="E76" s="9">
        <f t="shared" si="1"/>
        <v>3</v>
      </c>
    </row>
    <row r="77" spans="1:5" x14ac:dyDescent="0.25">
      <c r="A77" t="s">
        <v>407</v>
      </c>
      <c r="B77" s="9">
        <v>1</v>
      </c>
      <c r="C77" s="9">
        <v>1</v>
      </c>
      <c r="D77" s="9">
        <v>1</v>
      </c>
      <c r="E77" s="9">
        <f t="shared" si="1"/>
        <v>3</v>
      </c>
    </row>
    <row r="78" spans="1:5" x14ac:dyDescent="0.25">
      <c r="A78" t="s">
        <v>408</v>
      </c>
      <c r="B78" s="9">
        <v>1</v>
      </c>
      <c r="C78" s="9">
        <v>1</v>
      </c>
      <c r="D78" s="9">
        <v>1</v>
      </c>
      <c r="E78" s="9">
        <f t="shared" si="1"/>
        <v>3</v>
      </c>
    </row>
    <row r="79" spans="1:5" x14ac:dyDescent="0.25">
      <c r="A79" t="s">
        <v>421</v>
      </c>
      <c r="B79" s="9">
        <v>1</v>
      </c>
      <c r="C79" s="9">
        <v>1</v>
      </c>
      <c r="D79" s="9">
        <v>1</v>
      </c>
      <c r="E79" s="9">
        <f t="shared" si="1"/>
        <v>3</v>
      </c>
    </row>
    <row r="80" spans="1:5" x14ac:dyDescent="0.25">
      <c r="A80" t="s">
        <v>1262</v>
      </c>
      <c r="B80" s="9">
        <v>1</v>
      </c>
      <c r="C80" s="9">
        <v>1</v>
      </c>
      <c r="D80" s="9">
        <v>1</v>
      </c>
      <c r="E80" s="9">
        <f t="shared" si="1"/>
        <v>3</v>
      </c>
    </row>
    <row r="81" spans="1:5" x14ac:dyDescent="0.25">
      <c r="A81" t="s">
        <v>422</v>
      </c>
      <c r="B81" s="9">
        <v>1</v>
      </c>
      <c r="C81" s="9">
        <v>1</v>
      </c>
      <c r="D81" s="9">
        <v>1</v>
      </c>
      <c r="E81" s="9">
        <f t="shared" si="1"/>
        <v>3</v>
      </c>
    </row>
    <row r="82" spans="1:5" x14ac:dyDescent="0.25">
      <c r="A82" t="s">
        <v>423</v>
      </c>
      <c r="B82" s="9">
        <v>1</v>
      </c>
      <c r="C82" s="9">
        <v>1</v>
      </c>
      <c r="D82" s="9">
        <v>1</v>
      </c>
      <c r="E82" s="9">
        <f t="shared" si="1"/>
        <v>3</v>
      </c>
    </row>
    <row r="83" spans="1:5" x14ac:dyDescent="0.25">
      <c r="A83" t="s">
        <v>1633</v>
      </c>
      <c r="B83" s="9">
        <v>1</v>
      </c>
      <c r="C83" s="9">
        <v>1</v>
      </c>
      <c r="D83" s="9">
        <v>1</v>
      </c>
      <c r="E83" s="9">
        <f t="shared" si="1"/>
        <v>3</v>
      </c>
    </row>
    <row r="84" spans="1:5" x14ac:dyDescent="0.25">
      <c r="A84" t="s">
        <v>430</v>
      </c>
      <c r="B84" s="9">
        <v>1</v>
      </c>
      <c r="C84" s="9">
        <v>1</v>
      </c>
      <c r="D84" s="9">
        <v>1</v>
      </c>
      <c r="E84" s="9">
        <f t="shared" si="1"/>
        <v>3</v>
      </c>
    </row>
    <row r="85" spans="1:5" x14ac:dyDescent="0.25">
      <c r="A85" t="s">
        <v>445</v>
      </c>
      <c r="B85" s="9">
        <v>1</v>
      </c>
      <c r="C85" s="9">
        <v>1</v>
      </c>
      <c r="D85" s="9">
        <v>1</v>
      </c>
      <c r="E85" s="9">
        <f t="shared" si="1"/>
        <v>3</v>
      </c>
    </row>
    <row r="86" spans="1:5" x14ac:dyDescent="0.25">
      <c r="A86" t="s">
        <v>453</v>
      </c>
      <c r="B86" s="9">
        <v>1</v>
      </c>
      <c r="C86" s="9">
        <v>1</v>
      </c>
      <c r="D86" s="9">
        <v>1</v>
      </c>
      <c r="E86" s="9">
        <f t="shared" si="1"/>
        <v>3</v>
      </c>
    </row>
    <row r="87" spans="1:5" x14ac:dyDescent="0.25">
      <c r="A87" t="s">
        <v>439</v>
      </c>
      <c r="B87" s="9">
        <v>1</v>
      </c>
      <c r="C87" s="9">
        <v>1</v>
      </c>
      <c r="D87" s="9">
        <v>1</v>
      </c>
      <c r="E87" s="9">
        <f t="shared" si="1"/>
        <v>3</v>
      </c>
    </row>
    <row r="88" spans="1:5" x14ac:dyDescent="0.25">
      <c r="A88" t="s">
        <v>460</v>
      </c>
      <c r="B88" s="9">
        <v>1</v>
      </c>
      <c r="C88" s="9">
        <v>1</v>
      </c>
      <c r="D88" s="9">
        <v>1</v>
      </c>
      <c r="E88" s="9">
        <f t="shared" si="1"/>
        <v>3</v>
      </c>
    </row>
    <row r="89" spans="1:5" x14ac:dyDescent="0.25">
      <c r="A89" t="s">
        <v>469</v>
      </c>
      <c r="B89" s="9">
        <v>1</v>
      </c>
      <c r="C89" s="9">
        <v>1</v>
      </c>
      <c r="D89" s="9">
        <v>1</v>
      </c>
      <c r="E89" s="9">
        <f t="shared" si="1"/>
        <v>3</v>
      </c>
    </row>
    <row r="90" spans="1:5" x14ac:dyDescent="0.25">
      <c r="A90" t="s">
        <v>479</v>
      </c>
      <c r="B90" s="9">
        <v>1</v>
      </c>
      <c r="C90" s="9">
        <v>1</v>
      </c>
      <c r="D90" s="9">
        <v>1</v>
      </c>
      <c r="E90" s="9">
        <f t="shared" si="1"/>
        <v>3</v>
      </c>
    </row>
    <row r="91" spans="1:5" x14ac:dyDescent="0.25">
      <c r="A91" t="s">
        <v>485</v>
      </c>
      <c r="B91" s="9">
        <v>1</v>
      </c>
      <c r="C91" s="9">
        <v>1</v>
      </c>
      <c r="D91" s="9">
        <v>1</v>
      </c>
      <c r="E91" s="9">
        <f t="shared" si="1"/>
        <v>3</v>
      </c>
    </row>
    <row r="92" spans="1:5" x14ac:dyDescent="0.25">
      <c r="A92" t="s">
        <v>492</v>
      </c>
      <c r="B92" s="9">
        <v>1</v>
      </c>
      <c r="C92" s="9">
        <v>1</v>
      </c>
      <c r="D92" s="9">
        <v>1</v>
      </c>
      <c r="E92" s="9">
        <f t="shared" si="1"/>
        <v>3</v>
      </c>
    </row>
    <row r="93" spans="1:5" x14ac:dyDescent="0.25">
      <c r="A93" t="s">
        <v>503</v>
      </c>
      <c r="B93" s="9">
        <v>1</v>
      </c>
      <c r="C93" s="9">
        <v>1</v>
      </c>
      <c r="D93" s="9">
        <v>1</v>
      </c>
      <c r="E93" s="9">
        <f t="shared" si="1"/>
        <v>3</v>
      </c>
    </row>
    <row r="94" spans="1:5" x14ac:dyDescent="0.25">
      <c r="A94" t="s">
        <v>511</v>
      </c>
      <c r="B94" s="9">
        <v>1</v>
      </c>
      <c r="C94" s="9">
        <v>1</v>
      </c>
      <c r="D94" s="9">
        <v>1</v>
      </c>
      <c r="E94" s="9">
        <f t="shared" si="1"/>
        <v>3</v>
      </c>
    </row>
    <row r="95" spans="1:5" x14ac:dyDescent="0.25">
      <c r="A95" t="s">
        <v>518</v>
      </c>
      <c r="B95" s="9">
        <v>1</v>
      </c>
      <c r="C95" s="9">
        <v>1</v>
      </c>
      <c r="D95" s="9">
        <v>1</v>
      </c>
      <c r="E95" s="9">
        <f t="shared" si="1"/>
        <v>3</v>
      </c>
    </row>
    <row r="96" spans="1:5" x14ac:dyDescent="0.25">
      <c r="A96" t="s">
        <v>525</v>
      </c>
      <c r="B96" s="9">
        <v>1</v>
      </c>
      <c r="C96" s="9">
        <v>1</v>
      </c>
      <c r="D96" s="9">
        <v>1</v>
      </c>
      <c r="E96" s="9">
        <f t="shared" si="1"/>
        <v>3</v>
      </c>
    </row>
    <row r="97" spans="1:5" x14ac:dyDescent="0.25">
      <c r="A97" t="s">
        <v>526</v>
      </c>
      <c r="B97" s="9">
        <v>1</v>
      </c>
      <c r="C97" s="9">
        <v>1</v>
      </c>
      <c r="D97" s="9">
        <v>1</v>
      </c>
      <c r="E97" s="9">
        <f t="shared" si="1"/>
        <v>3</v>
      </c>
    </row>
    <row r="98" spans="1:5" x14ac:dyDescent="0.25">
      <c r="A98" t="s">
        <v>534</v>
      </c>
      <c r="B98" s="9">
        <v>1</v>
      </c>
      <c r="C98" s="9">
        <v>1</v>
      </c>
      <c r="D98" s="9">
        <v>1</v>
      </c>
      <c r="E98" s="9">
        <f t="shared" si="1"/>
        <v>3</v>
      </c>
    </row>
    <row r="99" spans="1:5" x14ac:dyDescent="0.25">
      <c r="A99" t="s">
        <v>542</v>
      </c>
      <c r="B99" s="9">
        <v>1</v>
      </c>
      <c r="C99" s="9">
        <v>1</v>
      </c>
      <c r="D99" s="9">
        <v>1</v>
      </c>
      <c r="E99" s="9">
        <f t="shared" si="1"/>
        <v>3</v>
      </c>
    </row>
    <row r="100" spans="1:5" x14ac:dyDescent="0.25">
      <c r="A100" t="s">
        <v>549</v>
      </c>
      <c r="B100" s="9">
        <v>1</v>
      </c>
      <c r="C100" s="9">
        <v>1</v>
      </c>
      <c r="D100" s="9">
        <v>1</v>
      </c>
      <c r="E100" s="9">
        <f t="shared" si="1"/>
        <v>3</v>
      </c>
    </row>
    <row r="101" spans="1:5" x14ac:dyDescent="0.25">
      <c r="A101" t="s">
        <v>550</v>
      </c>
      <c r="B101" s="9">
        <v>1</v>
      </c>
      <c r="C101" s="9">
        <v>1</v>
      </c>
      <c r="D101" s="9">
        <v>1</v>
      </c>
      <c r="E101" s="9">
        <f t="shared" si="1"/>
        <v>3</v>
      </c>
    </row>
    <row r="102" spans="1:5" x14ac:dyDescent="0.25">
      <c r="A102" t="s">
        <v>552</v>
      </c>
      <c r="B102" s="9">
        <v>1</v>
      </c>
      <c r="C102" s="9">
        <v>1</v>
      </c>
      <c r="D102" s="9">
        <v>1</v>
      </c>
      <c r="E102" s="9">
        <f t="shared" si="1"/>
        <v>3</v>
      </c>
    </row>
    <row r="103" spans="1:5" x14ac:dyDescent="0.25">
      <c r="A103" t="s">
        <v>559</v>
      </c>
      <c r="B103" s="9">
        <v>1</v>
      </c>
      <c r="C103" s="9">
        <v>1</v>
      </c>
      <c r="D103" s="9">
        <v>1</v>
      </c>
      <c r="E103" s="9">
        <f t="shared" si="1"/>
        <v>3</v>
      </c>
    </row>
    <row r="104" spans="1:5" x14ac:dyDescent="0.25">
      <c r="A104" t="s">
        <v>567</v>
      </c>
      <c r="B104" s="9">
        <v>1</v>
      </c>
      <c r="C104" s="9">
        <v>1</v>
      </c>
      <c r="D104" s="9">
        <v>1</v>
      </c>
      <c r="E104" s="9">
        <f t="shared" si="1"/>
        <v>3</v>
      </c>
    </row>
    <row r="105" spans="1:5" x14ac:dyDescent="0.25">
      <c r="A105" t="s">
        <v>568</v>
      </c>
      <c r="B105" s="9">
        <v>1</v>
      </c>
      <c r="C105" s="9">
        <v>1</v>
      </c>
      <c r="D105" s="9">
        <v>1</v>
      </c>
      <c r="E105" s="9">
        <f t="shared" si="1"/>
        <v>3</v>
      </c>
    </row>
    <row r="106" spans="1:5" x14ac:dyDescent="0.25">
      <c r="A106" t="s">
        <v>1533</v>
      </c>
      <c r="B106" s="9">
        <v>1</v>
      </c>
      <c r="C106" s="9">
        <v>1</v>
      </c>
      <c r="D106" s="9">
        <v>1</v>
      </c>
      <c r="E106" s="9">
        <f t="shared" si="1"/>
        <v>3</v>
      </c>
    </row>
    <row r="107" spans="1:5" x14ac:dyDescent="0.25">
      <c r="A107" t="s">
        <v>569</v>
      </c>
      <c r="B107" s="9">
        <v>1</v>
      </c>
      <c r="C107" s="9">
        <v>1</v>
      </c>
      <c r="D107" s="9">
        <v>1</v>
      </c>
      <c r="E107" s="9">
        <f t="shared" si="1"/>
        <v>3</v>
      </c>
    </row>
    <row r="108" spans="1:5" x14ac:dyDescent="0.25">
      <c r="A108" t="s">
        <v>551</v>
      </c>
      <c r="B108" s="9">
        <v>1</v>
      </c>
      <c r="C108" s="9">
        <v>1</v>
      </c>
      <c r="D108" s="9">
        <v>1</v>
      </c>
      <c r="E108" s="9">
        <f t="shared" si="1"/>
        <v>3</v>
      </c>
    </row>
    <row r="109" spans="1:5" x14ac:dyDescent="0.25">
      <c r="A109" t="s">
        <v>580</v>
      </c>
      <c r="B109" s="9">
        <v>1</v>
      </c>
      <c r="C109" s="9">
        <v>1</v>
      </c>
      <c r="D109" s="9">
        <v>1</v>
      </c>
      <c r="E109" s="9">
        <f t="shared" si="1"/>
        <v>3</v>
      </c>
    </row>
    <row r="110" spans="1:5" x14ac:dyDescent="0.25">
      <c r="A110" t="s">
        <v>588</v>
      </c>
      <c r="B110" s="9">
        <v>1</v>
      </c>
      <c r="C110" s="9">
        <v>1</v>
      </c>
      <c r="D110" s="9">
        <v>1</v>
      </c>
      <c r="E110" s="9">
        <f t="shared" si="1"/>
        <v>3</v>
      </c>
    </row>
    <row r="111" spans="1:5" x14ac:dyDescent="0.25">
      <c r="A111" t="s">
        <v>590</v>
      </c>
      <c r="B111" s="9">
        <v>1</v>
      </c>
      <c r="C111" s="9">
        <v>1</v>
      </c>
      <c r="D111" s="9">
        <v>1</v>
      </c>
      <c r="E111" s="9">
        <f t="shared" si="1"/>
        <v>3</v>
      </c>
    </row>
    <row r="112" spans="1:5" x14ac:dyDescent="0.25">
      <c r="A112" t="s">
        <v>592</v>
      </c>
      <c r="B112" s="9">
        <v>1</v>
      </c>
      <c r="C112" s="9">
        <v>1</v>
      </c>
      <c r="D112" s="9">
        <v>1</v>
      </c>
      <c r="E112" s="9">
        <f t="shared" si="1"/>
        <v>3</v>
      </c>
    </row>
    <row r="113" spans="1:5" x14ac:dyDescent="0.25">
      <c r="A113" t="s">
        <v>576</v>
      </c>
      <c r="B113" s="9">
        <v>1</v>
      </c>
      <c r="C113" s="9">
        <v>1</v>
      </c>
      <c r="D113" s="9">
        <v>1</v>
      </c>
      <c r="E113" s="9">
        <f t="shared" si="1"/>
        <v>3</v>
      </c>
    </row>
    <row r="114" spans="1:5" x14ac:dyDescent="0.25">
      <c r="A114" t="s">
        <v>593</v>
      </c>
      <c r="B114" s="9">
        <v>1</v>
      </c>
      <c r="C114" s="9">
        <v>1</v>
      </c>
      <c r="D114" s="9">
        <v>1</v>
      </c>
      <c r="E114" s="9">
        <f t="shared" si="1"/>
        <v>3</v>
      </c>
    </row>
    <row r="115" spans="1:5" x14ac:dyDescent="0.25">
      <c r="A115" t="s">
        <v>578</v>
      </c>
      <c r="B115" s="9">
        <v>1</v>
      </c>
      <c r="C115" s="9">
        <v>1</v>
      </c>
      <c r="D115" s="9">
        <v>1</v>
      </c>
      <c r="E115" s="9">
        <f t="shared" si="1"/>
        <v>3</v>
      </c>
    </row>
    <row r="116" spans="1:5" x14ac:dyDescent="0.25">
      <c r="A116" t="s">
        <v>594</v>
      </c>
      <c r="B116" s="9">
        <v>1</v>
      </c>
      <c r="C116" s="9">
        <v>1</v>
      </c>
      <c r="D116" s="9">
        <v>1</v>
      </c>
      <c r="E116" s="9">
        <f t="shared" si="1"/>
        <v>3</v>
      </c>
    </row>
    <row r="117" spans="1:5" x14ac:dyDescent="0.25">
      <c r="A117" t="s">
        <v>1516</v>
      </c>
      <c r="B117" s="9">
        <v>1</v>
      </c>
      <c r="C117" s="9">
        <v>1</v>
      </c>
      <c r="D117" s="9">
        <v>1</v>
      </c>
      <c r="E117" s="9">
        <f t="shared" si="1"/>
        <v>3</v>
      </c>
    </row>
    <row r="118" spans="1:5" x14ac:dyDescent="0.25">
      <c r="A118" t="s">
        <v>596</v>
      </c>
      <c r="B118" s="9">
        <v>1</v>
      </c>
      <c r="C118" s="9">
        <v>1</v>
      </c>
      <c r="D118" s="9">
        <v>1</v>
      </c>
      <c r="E118" s="9">
        <f t="shared" si="1"/>
        <v>3</v>
      </c>
    </row>
    <row r="119" spans="1:5" x14ac:dyDescent="0.25">
      <c r="A119" t="s">
        <v>597</v>
      </c>
      <c r="B119" s="9">
        <v>1</v>
      </c>
      <c r="C119" s="9">
        <v>1</v>
      </c>
      <c r="D119" s="9">
        <v>1</v>
      </c>
      <c r="E119" s="9">
        <f t="shared" si="1"/>
        <v>3</v>
      </c>
    </row>
    <row r="120" spans="1:5" x14ac:dyDescent="0.25">
      <c r="A120" t="s">
        <v>604</v>
      </c>
      <c r="B120" s="9">
        <v>1</v>
      </c>
      <c r="C120" s="9">
        <v>1</v>
      </c>
      <c r="D120" s="9">
        <v>1</v>
      </c>
      <c r="E120" s="9">
        <f t="shared" si="1"/>
        <v>3</v>
      </c>
    </row>
    <row r="121" spans="1:5" x14ac:dyDescent="0.25">
      <c r="A121" t="s">
        <v>606</v>
      </c>
      <c r="B121" s="9">
        <v>1</v>
      </c>
      <c r="C121" s="9">
        <v>1</v>
      </c>
      <c r="D121" s="9">
        <v>1</v>
      </c>
      <c r="E121" s="9">
        <f t="shared" si="1"/>
        <v>3</v>
      </c>
    </row>
    <row r="122" spans="1:5" x14ac:dyDescent="0.25">
      <c r="A122" t="s">
        <v>613</v>
      </c>
      <c r="B122" s="9">
        <v>1</v>
      </c>
      <c r="C122" s="9">
        <v>1</v>
      </c>
      <c r="D122" s="9">
        <v>1</v>
      </c>
      <c r="E122" s="9">
        <f t="shared" si="1"/>
        <v>3</v>
      </c>
    </row>
    <row r="123" spans="1:5" x14ac:dyDescent="0.25">
      <c r="A123" t="s">
        <v>621</v>
      </c>
      <c r="B123" s="9">
        <v>1</v>
      </c>
      <c r="C123" s="9">
        <v>1</v>
      </c>
      <c r="D123" s="9">
        <v>1</v>
      </c>
      <c r="E123" s="9">
        <f t="shared" si="1"/>
        <v>3</v>
      </c>
    </row>
    <row r="124" spans="1:5" x14ac:dyDescent="0.25">
      <c r="A124" t="s">
        <v>627</v>
      </c>
      <c r="B124" s="9">
        <v>1</v>
      </c>
      <c r="C124" s="9">
        <v>1</v>
      </c>
      <c r="D124" s="9">
        <v>1</v>
      </c>
      <c r="E124" s="9">
        <f t="shared" si="1"/>
        <v>3</v>
      </c>
    </row>
    <row r="125" spans="1:5" x14ac:dyDescent="0.25">
      <c r="A125" t="s">
        <v>629</v>
      </c>
      <c r="B125" s="9">
        <v>1</v>
      </c>
      <c r="C125" s="9">
        <v>1</v>
      </c>
      <c r="D125" s="9">
        <v>1</v>
      </c>
      <c r="E125" s="9">
        <f t="shared" si="1"/>
        <v>3</v>
      </c>
    </row>
    <row r="126" spans="1:5" x14ac:dyDescent="0.25">
      <c r="A126" t="s">
        <v>630</v>
      </c>
      <c r="B126" s="9">
        <v>1</v>
      </c>
      <c r="C126" s="9">
        <v>1</v>
      </c>
      <c r="D126" s="9">
        <v>1</v>
      </c>
      <c r="E126" s="9">
        <f t="shared" si="1"/>
        <v>3</v>
      </c>
    </row>
    <row r="127" spans="1:5" x14ac:dyDescent="0.25">
      <c r="A127" t="s">
        <v>631</v>
      </c>
      <c r="B127" s="9">
        <v>1</v>
      </c>
      <c r="C127" s="9">
        <v>1</v>
      </c>
      <c r="D127" s="9">
        <v>1</v>
      </c>
      <c r="E127" s="9">
        <f t="shared" si="1"/>
        <v>3</v>
      </c>
    </row>
    <row r="128" spans="1:5" x14ac:dyDescent="0.25">
      <c r="A128" t="s">
        <v>632</v>
      </c>
      <c r="B128" s="9">
        <v>1</v>
      </c>
      <c r="C128" s="9">
        <v>1</v>
      </c>
      <c r="D128" s="9">
        <v>1</v>
      </c>
      <c r="E128" s="9">
        <f t="shared" si="1"/>
        <v>3</v>
      </c>
    </row>
    <row r="129" spans="1:5" x14ac:dyDescent="0.25">
      <c r="A129" t="s">
        <v>634</v>
      </c>
      <c r="B129" s="9">
        <v>1</v>
      </c>
      <c r="C129" s="9">
        <v>1</v>
      </c>
      <c r="D129" s="9">
        <v>1</v>
      </c>
      <c r="E129" s="9">
        <f t="shared" si="1"/>
        <v>3</v>
      </c>
    </row>
    <row r="130" spans="1:5" x14ac:dyDescent="0.25">
      <c r="A130" t="s">
        <v>635</v>
      </c>
      <c r="B130" s="9">
        <v>1</v>
      </c>
      <c r="C130" s="9">
        <v>1</v>
      </c>
      <c r="D130" s="9">
        <v>1</v>
      </c>
      <c r="E130" s="9">
        <f t="shared" si="1"/>
        <v>3</v>
      </c>
    </row>
    <row r="131" spans="1:5" x14ac:dyDescent="0.25">
      <c r="A131" t="s">
        <v>643</v>
      </c>
      <c r="B131" s="9">
        <v>1</v>
      </c>
      <c r="C131" s="9">
        <v>1</v>
      </c>
      <c r="D131" s="9">
        <v>1</v>
      </c>
      <c r="E131" s="9">
        <f t="shared" ref="E131:E194" si="2">SUM(B131:D131)</f>
        <v>3</v>
      </c>
    </row>
    <row r="132" spans="1:5" x14ac:dyDescent="0.25">
      <c r="A132" t="s">
        <v>651</v>
      </c>
      <c r="B132" s="9">
        <v>1</v>
      </c>
      <c r="C132" s="9">
        <v>1</v>
      </c>
      <c r="D132" s="9">
        <v>1</v>
      </c>
      <c r="E132" s="9">
        <f t="shared" si="2"/>
        <v>3</v>
      </c>
    </row>
    <row r="133" spans="1:5" x14ac:dyDescent="0.25">
      <c r="A133" t="s">
        <v>668</v>
      </c>
      <c r="B133" s="9">
        <v>1</v>
      </c>
      <c r="C133" s="9">
        <v>1</v>
      </c>
      <c r="D133" s="9">
        <v>1</v>
      </c>
      <c r="E133" s="9">
        <f t="shared" si="2"/>
        <v>3</v>
      </c>
    </row>
    <row r="134" spans="1:5" x14ac:dyDescent="0.25">
      <c r="A134" t="s">
        <v>669</v>
      </c>
      <c r="B134" s="9">
        <v>1</v>
      </c>
      <c r="C134" s="9">
        <v>1</v>
      </c>
      <c r="D134" s="9">
        <v>1</v>
      </c>
      <c r="E134" s="9">
        <f t="shared" si="2"/>
        <v>3</v>
      </c>
    </row>
    <row r="135" spans="1:5" x14ac:dyDescent="0.25">
      <c r="A135" t="s">
        <v>676</v>
      </c>
      <c r="B135" s="9">
        <v>1</v>
      </c>
      <c r="C135" s="9">
        <v>1</v>
      </c>
      <c r="D135" s="9">
        <v>1</v>
      </c>
      <c r="E135" s="9">
        <f t="shared" si="2"/>
        <v>3</v>
      </c>
    </row>
    <row r="136" spans="1:5" x14ac:dyDescent="0.25">
      <c r="A136" t="s">
        <v>677</v>
      </c>
      <c r="B136" s="9">
        <v>1</v>
      </c>
      <c r="C136" s="9">
        <v>1</v>
      </c>
      <c r="D136" s="9">
        <v>1</v>
      </c>
      <c r="E136" s="9">
        <f t="shared" si="2"/>
        <v>3</v>
      </c>
    </row>
    <row r="137" spans="1:5" x14ac:dyDescent="0.25">
      <c r="A137" t="s">
        <v>683</v>
      </c>
      <c r="B137" s="9">
        <v>1</v>
      </c>
      <c r="C137" s="9">
        <v>1</v>
      </c>
      <c r="D137" s="9">
        <v>1</v>
      </c>
      <c r="E137" s="9">
        <f t="shared" si="2"/>
        <v>3</v>
      </c>
    </row>
    <row r="138" spans="1:5" x14ac:dyDescent="0.25">
      <c r="A138" t="s">
        <v>690</v>
      </c>
      <c r="B138" s="9">
        <v>1</v>
      </c>
      <c r="C138" s="9">
        <v>1</v>
      </c>
      <c r="D138" s="9">
        <v>1</v>
      </c>
      <c r="E138" s="9">
        <f t="shared" si="2"/>
        <v>3</v>
      </c>
    </row>
    <row r="139" spans="1:5" x14ac:dyDescent="0.25">
      <c r="A139" t="s">
        <v>698</v>
      </c>
      <c r="B139" s="9">
        <v>1</v>
      </c>
      <c r="C139" s="9">
        <v>1</v>
      </c>
      <c r="D139" s="9">
        <v>1</v>
      </c>
      <c r="E139" s="9">
        <f t="shared" si="2"/>
        <v>3</v>
      </c>
    </row>
    <row r="140" spans="1:5" x14ac:dyDescent="0.25">
      <c r="A140" t="s">
        <v>703</v>
      </c>
      <c r="B140" s="9">
        <v>1</v>
      </c>
      <c r="C140" s="9">
        <v>1</v>
      </c>
      <c r="D140" s="9">
        <v>1</v>
      </c>
      <c r="E140" s="9">
        <f t="shared" si="2"/>
        <v>3</v>
      </c>
    </row>
    <row r="141" spans="1:5" x14ac:dyDescent="0.25">
      <c r="A141" t="s">
        <v>704</v>
      </c>
      <c r="B141" s="9">
        <v>1</v>
      </c>
      <c r="C141" s="9">
        <v>1</v>
      </c>
      <c r="D141" s="9">
        <v>1</v>
      </c>
      <c r="E141" s="9">
        <f t="shared" si="2"/>
        <v>3</v>
      </c>
    </row>
    <row r="142" spans="1:5" x14ac:dyDescent="0.25">
      <c r="A142" t="s">
        <v>709</v>
      </c>
      <c r="B142" s="9">
        <v>1</v>
      </c>
      <c r="C142" s="9">
        <v>1</v>
      </c>
      <c r="D142" s="9">
        <v>1</v>
      </c>
      <c r="E142" s="9">
        <f t="shared" si="2"/>
        <v>3</v>
      </c>
    </row>
    <row r="143" spans="1:5" x14ac:dyDescent="0.25">
      <c r="A143" t="s">
        <v>710</v>
      </c>
      <c r="B143" s="9">
        <v>1</v>
      </c>
      <c r="C143" s="9">
        <v>1</v>
      </c>
      <c r="D143" s="9">
        <v>1</v>
      </c>
      <c r="E143" s="9">
        <f t="shared" si="2"/>
        <v>3</v>
      </c>
    </row>
    <row r="144" spans="1:5" x14ac:dyDescent="0.25">
      <c r="A144" t="s">
        <v>717</v>
      </c>
      <c r="B144" s="9">
        <v>1</v>
      </c>
      <c r="C144" s="9">
        <v>1</v>
      </c>
      <c r="D144" s="9">
        <v>1</v>
      </c>
      <c r="E144" s="9">
        <f t="shared" si="2"/>
        <v>3</v>
      </c>
    </row>
    <row r="145" spans="1:5" x14ac:dyDescent="0.25">
      <c r="A145" t="s">
        <v>724</v>
      </c>
      <c r="B145" s="9">
        <v>1</v>
      </c>
      <c r="C145" s="9">
        <v>1</v>
      </c>
      <c r="D145" s="9">
        <v>1</v>
      </c>
      <c r="E145" s="9">
        <f t="shared" si="2"/>
        <v>3</v>
      </c>
    </row>
    <row r="146" spans="1:5" x14ac:dyDescent="0.25">
      <c r="A146" t="s">
        <v>741</v>
      </c>
      <c r="B146" s="9">
        <v>1</v>
      </c>
      <c r="C146" s="9">
        <v>1</v>
      </c>
      <c r="D146" s="9">
        <v>1</v>
      </c>
      <c r="E146" s="9">
        <f t="shared" si="2"/>
        <v>3</v>
      </c>
    </row>
    <row r="147" spans="1:5" x14ac:dyDescent="0.25">
      <c r="A147" t="s">
        <v>742</v>
      </c>
      <c r="B147" s="9">
        <v>1</v>
      </c>
      <c r="C147" s="9">
        <v>1</v>
      </c>
      <c r="D147" s="9">
        <v>1</v>
      </c>
      <c r="E147" s="9">
        <f t="shared" si="2"/>
        <v>3</v>
      </c>
    </row>
    <row r="148" spans="1:5" x14ac:dyDescent="0.25">
      <c r="A148" t="s">
        <v>750</v>
      </c>
      <c r="B148" s="9">
        <v>1</v>
      </c>
      <c r="C148" s="9">
        <v>1</v>
      </c>
      <c r="D148" s="9">
        <v>1</v>
      </c>
      <c r="E148" s="9">
        <f t="shared" si="2"/>
        <v>3</v>
      </c>
    </row>
    <row r="149" spans="1:5" x14ac:dyDescent="0.25">
      <c r="A149" t="s">
        <v>751</v>
      </c>
      <c r="B149" s="9">
        <v>1</v>
      </c>
      <c r="C149" s="9">
        <v>1</v>
      </c>
      <c r="D149" s="9">
        <v>1</v>
      </c>
      <c r="E149" s="9">
        <f t="shared" si="2"/>
        <v>3</v>
      </c>
    </row>
    <row r="150" spans="1:5" x14ac:dyDescent="0.25">
      <c r="A150" t="s">
        <v>731</v>
      </c>
      <c r="B150" s="9">
        <v>1</v>
      </c>
      <c r="C150" s="9">
        <v>1</v>
      </c>
      <c r="D150" s="9">
        <v>1</v>
      </c>
      <c r="E150" s="9">
        <f t="shared" si="2"/>
        <v>3</v>
      </c>
    </row>
    <row r="151" spans="1:5" x14ac:dyDescent="0.25">
      <c r="A151" t="s">
        <v>734</v>
      </c>
      <c r="B151" s="9">
        <v>1</v>
      </c>
      <c r="C151" s="9">
        <v>1</v>
      </c>
      <c r="D151" s="9">
        <v>1</v>
      </c>
      <c r="E151" s="9">
        <f t="shared" si="2"/>
        <v>3</v>
      </c>
    </row>
    <row r="152" spans="1:5" x14ac:dyDescent="0.25">
      <c r="A152" t="s">
        <v>736</v>
      </c>
      <c r="B152" s="9">
        <v>1</v>
      </c>
      <c r="C152" s="9">
        <v>1</v>
      </c>
      <c r="D152" s="9">
        <v>1</v>
      </c>
      <c r="E152" s="9">
        <f t="shared" si="2"/>
        <v>3</v>
      </c>
    </row>
    <row r="153" spans="1:5" x14ac:dyDescent="0.25">
      <c r="A153" t="s">
        <v>738</v>
      </c>
      <c r="B153" s="9">
        <v>1</v>
      </c>
      <c r="C153" s="9">
        <v>1</v>
      </c>
      <c r="D153" s="9">
        <v>1</v>
      </c>
      <c r="E153" s="9">
        <f t="shared" si="2"/>
        <v>3</v>
      </c>
    </row>
    <row r="154" spans="1:5" x14ac:dyDescent="0.25">
      <c r="A154" t="s">
        <v>739</v>
      </c>
      <c r="B154" s="9">
        <v>1</v>
      </c>
      <c r="C154" s="9">
        <v>1</v>
      </c>
      <c r="D154" s="9">
        <v>1</v>
      </c>
      <c r="E154" s="9">
        <f t="shared" si="2"/>
        <v>3</v>
      </c>
    </row>
    <row r="155" spans="1:5" x14ac:dyDescent="0.25">
      <c r="A155" t="s">
        <v>740</v>
      </c>
      <c r="B155" s="9">
        <v>1</v>
      </c>
      <c r="C155" s="9">
        <v>1</v>
      </c>
      <c r="D155" s="9">
        <v>1</v>
      </c>
      <c r="E155" s="9">
        <f t="shared" si="2"/>
        <v>3</v>
      </c>
    </row>
    <row r="156" spans="1:5" x14ac:dyDescent="0.25">
      <c r="A156" t="s">
        <v>760</v>
      </c>
      <c r="B156" s="9">
        <v>1</v>
      </c>
      <c r="C156" s="9">
        <v>1</v>
      </c>
      <c r="D156" s="9">
        <v>1</v>
      </c>
      <c r="E156" s="9">
        <f t="shared" si="2"/>
        <v>3</v>
      </c>
    </row>
    <row r="157" spans="1:5" x14ac:dyDescent="0.25">
      <c r="A157" t="s">
        <v>761</v>
      </c>
      <c r="B157" s="9">
        <v>1</v>
      </c>
      <c r="C157" s="9">
        <v>1</v>
      </c>
      <c r="D157" s="9">
        <v>1</v>
      </c>
      <c r="E157" s="9">
        <f t="shared" si="2"/>
        <v>3</v>
      </c>
    </row>
    <row r="158" spans="1:5" x14ac:dyDescent="0.25">
      <c r="A158" t="s">
        <v>762</v>
      </c>
      <c r="B158" s="9">
        <v>1</v>
      </c>
      <c r="C158" s="9">
        <v>1</v>
      </c>
      <c r="D158" s="9">
        <v>1</v>
      </c>
      <c r="E158" s="9">
        <f t="shared" si="2"/>
        <v>3</v>
      </c>
    </row>
    <row r="159" spans="1:5" x14ac:dyDescent="0.25">
      <c r="A159" t="s">
        <v>996</v>
      </c>
      <c r="B159" s="9">
        <v>1</v>
      </c>
      <c r="C159" s="9">
        <v>1</v>
      </c>
      <c r="D159" s="9">
        <v>1</v>
      </c>
      <c r="E159" s="9">
        <f t="shared" si="2"/>
        <v>3</v>
      </c>
    </row>
    <row r="160" spans="1:5" x14ac:dyDescent="0.25">
      <c r="A160" t="s">
        <v>770</v>
      </c>
      <c r="B160" s="9">
        <v>1</v>
      </c>
      <c r="C160" s="9">
        <v>1</v>
      </c>
      <c r="D160" s="9">
        <v>1</v>
      </c>
      <c r="E160" s="9">
        <f t="shared" si="2"/>
        <v>3</v>
      </c>
    </row>
    <row r="161" spans="1:5" x14ac:dyDescent="0.25">
      <c r="A161" t="s">
        <v>779</v>
      </c>
      <c r="B161" s="9">
        <v>1</v>
      </c>
      <c r="C161" s="9">
        <v>1</v>
      </c>
      <c r="D161" s="9">
        <v>1</v>
      </c>
      <c r="E161" s="9">
        <f t="shared" si="2"/>
        <v>3</v>
      </c>
    </row>
    <row r="162" spans="1:5" x14ac:dyDescent="0.25">
      <c r="A162" t="s">
        <v>980</v>
      </c>
      <c r="B162" s="9">
        <v>1</v>
      </c>
      <c r="C162" s="9">
        <v>1</v>
      </c>
      <c r="D162" s="9">
        <v>1</v>
      </c>
      <c r="E162" s="9">
        <f t="shared" si="2"/>
        <v>3</v>
      </c>
    </row>
    <row r="163" spans="1:5" x14ac:dyDescent="0.25">
      <c r="A163" t="s">
        <v>780</v>
      </c>
      <c r="B163" s="9">
        <v>1</v>
      </c>
      <c r="C163" s="9">
        <v>1</v>
      </c>
      <c r="D163" s="9">
        <v>1</v>
      </c>
      <c r="E163" s="9">
        <f t="shared" si="2"/>
        <v>3</v>
      </c>
    </row>
    <row r="164" spans="1:5" x14ac:dyDescent="0.25">
      <c r="A164" t="s">
        <v>781</v>
      </c>
      <c r="B164" s="9">
        <v>1</v>
      </c>
      <c r="C164" s="9">
        <v>1</v>
      </c>
      <c r="D164" s="9">
        <v>1</v>
      </c>
      <c r="E164" s="9">
        <f t="shared" si="2"/>
        <v>3</v>
      </c>
    </row>
    <row r="165" spans="1:5" x14ac:dyDescent="0.25">
      <c r="A165" t="s">
        <v>783</v>
      </c>
      <c r="B165" s="9">
        <v>1</v>
      </c>
      <c r="C165" s="9">
        <v>1</v>
      </c>
      <c r="D165" s="9">
        <v>1</v>
      </c>
      <c r="E165" s="9">
        <f t="shared" si="2"/>
        <v>3</v>
      </c>
    </row>
    <row r="166" spans="1:5" x14ac:dyDescent="0.25">
      <c r="A166" t="s">
        <v>798</v>
      </c>
      <c r="B166" s="9">
        <v>1</v>
      </c>
      <c r="C166" s="9">
        <v>1</v>
      </c>
      <c r="D166" s="9">
        <v>1</v>
      </c>
      <c r="E166" s="9">
        <f t="shared" si="2"/>
        <v>3</v>
      </c>
    </row>
    <row r="167" spans="1:5" x14ac:dyDescent="0.25">
      <c r="A167" t="s">
        <v>807</v>
      </c>
      <c r="B167" s="9">
        <v>1</v>
      </c>
      <c r="C167" s="9">
        <v>1</v>
      </c>
      <c r="D167" s="9">
        <v>1</v>
      </c>
      <c r="E167" s="9">
        <f t="shared" si="2"/>
        <v>3</v>
      </c>
    </row>
    <row r="168" spans="1:5" x14ac:dyDescent="0.25">
      <c r="A168" t="s">
        <v>813</v>
      </c>
      <c r="B168" s="9">
        <v>1</v>
      </c>
      <c r="C168" s="9">
        <v>1</v>
      </c>
      <c r="D168" s="9">
        <v>1</v>
      </c>
      <c r="E168" s="9">
        <f t="shared" si="2"/>
        <v>3</v>
      </c>
    </row>
    <row r="169" spans="1:5" x14ac:dyDescent="0.25">
      <c r="A169" t="s">
        <v>816</v>
      </c>
      <c r="B169" s="9">
        <v>1</v>
      </c>
      <c r="C169" s="9">
        <v>1</v>
      </c>
      <c r="D169" s="9">
        <v>1</v>
      </c>
      <c r="E169" s="9">
        <f t="shared" si="2"/>
        <v>3</v>
      </c>
    </row>
    <row r="170" spans="1:5" x14ac:dyDescent="0.25">
      <c r="A170" t="s">
        <v>817</v>
      </c>
      <c r="B170" s="9">
        <v>1</v>
      </c>
      <c r="C170" s="9">
        <v>1</v>
      </c>
      <c r="D170" s="9">
        <v>1</v>
      </c>
      <c r="E170" s="9">
        <f t="shared" si="2"/>
        <v>3</v>
      </c>
    </row>
    <row r="171" spans="1:5" x14ac:dyDescent="0.25">
      <c r="A171" t="s">
        <v>793</v>
      </c>
      <c r="B171" s="9">
        <v>1</v>
      </c>
      <c r="C171" s="9">
        <v>1</v>
      </c>
      <c r="D171" s="9">
        <v>1</v>
      </c>
      <c r="E171" s="9">
        <f t="shared" si="2"/>
        <v>3</v>
      </c>
    </row>
    <row r="172" spans="1:5" x14ac:dyDescent="0.25">
      <c r="A172" t="s">
        <v>794</v>
      </c>
      <c r="B172" s="9">
        <v>1</v>
      </c>
      <c r="C172" s="9">
        <v>1</v>
      </c>
      <c r="D172" s="9">
        <v>1</v>
      </c>
      <c r="E172" s="9">
        <f t="shared" si="2"/>
        <v>3</v>
      </c>
    </row>
    <row r="173" spans="1:5" x14ac:dyDescent="0.25">
      <c r="A173" t="s">
        <v>796</v>
      </c>
      <c r="B173" s="9">
        <v>1</v>
      </c>
      <c r="C173" s="9">
        <v>1</v>
      </c>
      <c r="D173" s="9">
        <v>1</v>
      </c>
      <c r="E173" s="9">
        <f t="shared" si="2"/>
        <v>3</v>
      </c>
    </row>
    <row r="174" spans="1:5" x14ac:dyDescent="0.25">
      <c r="A174" t="s">
        <v>797</v>
      </c>
      <c r="B174" s="9">
        <v>1</v>
      </c>
      <c r="C174" s="9">
        <v>1</v>
      </c>
      <c r="D174" s="9">
        <v>1</v>
      </c>
      <c r="E174" s="9">
        <f t="shared" si="2"/>
        <v>3</v>
      </c>
    </row>
    <row r="175" spans="1:5" x14ac:dyDescent="0.25">
      <c r="A175" t="s">
        <v>818</v>
      </c>
      <c r="B175" s="9">
        <v>1</v>
      </c>
      <c r="C175" s="9">
        <v>1</v>
      </c>
      <c r="D175" s="9">
        <v>1</v>
      </c>
      <c r="E175" s="9">
        <f t="shared" si="2"/>
        <v>3</v>
      </c>
    </row>
    <row r="176" spans="1:5" x14ac:dyDescent="0.25">
      <c r="A176" t="s">
        <v>821</v>
      </c>
      <c r="B176" s="9">
        <v>1</v>
      </c>
      <c r="C176" s="9">
        <v>1</v>
      </c>
      <c r="D176" s="9">
        <v>1</v>
      </c>
      <c r="E176" s="9">
        <f t="shared" si="2"/>
        <v>3</v>
      </c>
    </row>
    <row r="177" spans="1:5" x14ac:dyDescent="0.25">
      <c r="A177" t="s">
        <v>822</v>
      </c>
      <c r="B177" s="9">
        <v>1</v>
      </c>
      <c r="C177" s="9">
        <v>1</v>
      </c>
      <c r="D177" s="9">
        <v>1</v>
      </c>
      <c r="E177" s="9">
        <f t="shared" si="2"/>
        <v>3</v>
      </c>
    </row>
    <row r="178" spans="1:5" x14ac:dyDescent="0.25">
      <c r="A178" t="s">
        <v>832</v>
      </c>
      <c r="B178" s="9">
        <v>1</v>
      </c>
      <c r="C178" s="9">
        <v>1</v>
      </c>
      <c r="D178" s="9">
        <v>1</v>
      </c>
      <c r="E178" s="9">
        <f t="shared" si="2"/>
        <v>3</v>
      </c>
    </row>
    <row r="179" spans="1:5" x14ac:dyDescent="0.25">
      <c r="A179" t="s">
        <v>840</v>
      </c>
      <c r="B179" s="9">
        <v>1</v>
      </c>
      <c r="C179" s="9">
        <v>1</v>
      </c>
      <c r="D179" s="9">
        <v>1</v>
      </c>
      <c r="E179" s="9">
        <f t="shared" si="2"/>
        <v>3</v>
      </c>
    </row>
    <row r="180" spans="1:5" x14ac:dyDescent="0.25">
      <c r="A180" t="s">
        <v>841</v>
      </c>
      <c r="B180" s="9">
        <v>1</v>
      </c>
      <c r="C180" s="9">
        <v>1</v>
      </c>
      <c r="D180" s="9">
        <v>1</v>
      </c>
      <c r="E180" s="9">
        <f t="shared" si="2"/>
        <v>3</v>
      </c>
    </row>
    <row r="181" spans="1:5" x14ac:dyDescent="0.25">
      <c r="A181" t="s">
        <v>1525</v>
      </c>
      <c r="B181" s="9">
        <v>1</v>
      </c>
      <c r="C181" s="9">
        <v>1</v>
      </c>
      <c r="D181" s="9">
        <v>1</v>
      </c>
      <c r="E181" s="9">
        <f t="shared" si="2"/>
        <v>3</v>
      </c>
    </row>
    <row r="182" spans="1:5" x14ac:dyDescent="0.25">
      <c r="A182" t="s">
        <v>819</v>
      </c>
      <c r="B182" s="9">
        <v>1</v>
      </c>
      <c r="C182" s="9">
        <v>1</v>
      </c>
      <c r="D182" s="9">
        <v>1</v>
      </c>
      <c r="E182" s="9">
        <f t="shared" si="2"/>
        <v>3</v>
      </c>
    </row>
    <row r="183" spans="1:5" x14ac:dyDescent="0.25">
      <c r="A183" t="s">
        <v>848</v>
      </c>
      <c r="B183" s="9">
        <v>1</v>
      </c>
      <c r="C183" s="9">
        <v>1</v>
      </c>
      <c r="D183" s="9">
        <v>1</v>
      </c>
      <c r="E183" s="9">
        <f t="shared" si="2"/>
        <v>3</v>
      </c>
    </row>
    <row r="184" spans="1:5" x14ac:dyDescent="0.25">
      <c r="A184" t="s">
        <v>1036</v>
      </c>
      <c r="B184" s="9">
        <v>1</v>
      </c>
      <c r="C184" s="9">
        <v>1</v>
      </c>
      <c r="D184" s="9">
        <v>1</v>
      </c>
      <c r="E184" s="9">
        <f t="shared" si="2"/>
        <v>3</v>
      </c>
    </row>
    <row r="185" spans="1:5" x14ac:dyDescent="0.25">
      <c r="A185" t="s">
        <v>854</v>
      </c>
      <c r="B185" s="9">
        <v>1</v>
      </c>
      <c r="C185" s="9">
        <v>1</v>
      </c>
      <c r="D185" s="9">
        <v>1</v>
      </c>
      <c r="E185" s="9">
        <f t="shared" si="2"/>
        <v>3</v>
      </c>
    </row>
    <row r="186" spans="1:5" x14ac:dyDescent="0.25">
      <c r="A186" t="s">
        <v>855</v>
      </c>
      <c r="B186" s="9">
        <v>1</v>
      </c>
      <c r="C186" s="9">
        <v>1</v>
      </c>
      <c r="D186" s="9">
        <v>1</v>
      </c>
      <c r="E186" s="9">
        <f t="shared" si="2"/>
        <v>3</v>
      </c>
    </row>
    <row r="187" spans="1:5" x14ac:dyDescent="0.25">
      <c r="A187" t="s">
        <v>102</v>
      </c>
      <c r="B187" s="9">
        <v>1</v>
      </c>
      <c r="C187" s="9">
        <v>1</v>
      </c>
      <c r="D187" s="9">
        <v>0</v>
      </c>
      <c r="E187" s="9">
        <f t="shared" si="2"/>
        <v>2</v>
      </c>
    </row>
    <row r="188" spans="1:5" x14ac:dyDescent="0.25">
      <c r="A188" t="s">
        <v>1521</v>
      </c>
      <c r="B188" s="9">
        <v>1</v>
      </c>
      <c r="C188" s="9">
        <v>1</v>
      </c>
      <c r="D188" s="9">
        <v>0</v>
      </c>
      <c r="E188" s="9">
        <f t="shared" si="2"/>
        <v>2</v>
      </c>
    </row>
    <row r="189" spans="1:5" x14ac:dyDescent="0.25">
      <c r="A189" t="s">
        <v>434</v>
      </c>
      <c r="B189" s="9">
        <v>1</v>
      </c>
      <c r="C189" s="9">
        <v>1</v>
      </c>
      <c r="D189" s="9">
        <v>0</v>
      </c>
      <c r="E189" s="9">
        <f t="shared" si="2"/>
        <v>2</v>
      </c>
    </row>
    <row r="190" spans="1:5" x14ac:dyDescent="0.25">
      <c r="A190" t="s">
        <v>435</v>
      </c>
      <c r="B190" s="9">
        <v>1</v>
      </c>
      <c r="C190" s="9">
        <v>1</v>
      </c>
      <c r="D190" s="9">
        <v>0</v>
      </c>
      <c r="E190" s="9">
        <f t="shared" si="2"/>
        <v>2</v>
      </c>
    </row>
    <row r="191" spans="1:5" x14ac:dyDescent="0.25">
      <c r="A191" t="s">
        <v>442</v>
      </c>
      <c r="B191" s="9">
        <v>1</v>
      </c>
      <c r="C191" s="9">
        <v>1</v>
      </c>
      <c r="D191" s="9">
        <v>0</v>
      </c>
      <c r="E191" s="9">
        <f t="shared" si="2"/>
        <v>2</v>
      </c>
    </row>
    <row r="192" spans="1:5" x14ac:dyDescent="0.25">
      <c r="A192" t="s">
        <v>443</v>
      </c>
      <c r="B192" s="9">
        <v>1</v>
      </c>
      <c r="C192" s="9">
        <v>1</v>
      </c>
      <c r="D192" s="9">
        <v>0</v>
      </c>
      <c r="E192" s="9">
        <f t="shared" si="2"/>
        <v>2</v>
      </c>
    </row>
    <row r="193" spans="1:5" x14ac:dyDescent="0.25">
      <c r="A193" t="s">
        <v>1135</v>
      </c>
      <c r="B193" s="9">
        <v>1</v>
      </c>
      <c r="C193" s="9">
        <v>1</v>
      </c>
      <c r="D193" s="9">
        <v>0</v>
      </c>
      <c r="E193" s="9">
        <f t="shared" si="2"/>
        <v>2</v>
      </c>
    </row>
    <row r="194" spans="1:5" x14ac:dyDescent="0.25">
      <c r="A194" t="s">
        <v>591</v>
      </c>
      <c r="B194" s="9">
        <v>1</v>
      </c>
      <c r="C194" s="9">
        <v>0</v>
      </c>
      <c r="D194" s="9">
        <v>1</v>
      </c>
      <c r="E194" s="9">
        <f t="shared" si="2"/>
        <v>2</v>
      </c>
    </row>
    <row r="195" spans="1:5" x14ac:dyDescent="0.25">
      <c r="A195" t="s">
        <v>1518</v>
      </c>
      <c r="B195" s="9">
        <v>1</v>
      </c>
      <c r="C195" s="9">
        <v>0</v>
      </c>
      <c r="D195" s="9">
        <v>1</v>
      </c>
      <c r="E195" s="9">
        <f t="shared" ref="E195:E258" si="3">SUM(B195:D195)</f>
        <v>2</v>
      </c>
    </row>
    <row r="196" spans="1:5" x14ac:dyDescent="0.25">
      <c r="A196" t="s">
        <v>605</v>
      </c>
      <c r="B196" s="9">
        <v>1</v>
      </c>
      <c r="C196" s="9">
        <v>0</v>
      </c>
      <c r="D196" s="9">
        <v>1</v>
      </c>
      <c r="E196" s="9">
        <f t="shared" si="3"/>
        <v>2</v>
      </c>
    </row>
    <row r="197" spans="1:5" x14ac:dyDescent="0.25">
      <c r="A197" t="s">
        <v>633</v>
      </c>
      <c r="B197" s="9">
        <v>1</v>
      </c>
      <c r="C197" s="9">
        <v>0</v>
      </c>
      <c r="D197" s="9">
        <v>1</v>
      </c>
      <c r="E197" s="9">
        <f t="shared" si="3"/>
        <v>2</v>
      </c>
    </row>
    <row r="198" spans="1:5" x14ac:dyDescent="0.25">
      <c r="A198" t="s">
        <v>663</v>
      </c>
      <c r="B198" s="9">
        <v>1</v>
      </c>
      <c r="C198" s="9">
        <v>1</v>
      </c>
      <c r="D198" s="9">
        <v>0</v>
      </c>
      <c r="E198" s="9">
        <f t="shared" si="3"/>
        <v>2</v>
      </c>
    </row>
    <row r="199" spans="1:5" x14ac:dyDescent="0.25">
      <c r="A199" t="s">
        <v>667</v>
      </c>
      <c r="B199" s="9">
        <v>1</v>
      </c>
      <c r="C199" s="9">
        <v>1</v>
      </c>
      <c r="D199" s="9">
        <v>0</v>
      </c>
      <c r="E199" s="9">
        <f t="shared" si="3"/>
        <v>2</v>
      </c>
    </row>
    <row r="200" spans="1:5" x14ac:dyDescent="0.25">
      <c r="A200" t="s">
        <v>1526</v>
      </c>
      <c r="B200" s="9">
        <v>1</v>
      </c>
      <c r="C200" s="9">
        <v>0</v>
      </c>
      <c r="D200" s="9">
        <v>1</v>
      </c>
      <c r="E200" s="9">
        <f t="shared" si="3"/>
        <v>2</v>
      </c>
    </row>
    <row r="201" spans="1:5" x14ac:dyDescent="0.25">
      <c r="A201" t="s">
        <v>326</v>
      </c>
      <c r="B201" s="9">
        <v>1</v>
      </c>
      <c r="C201" s="9">
        <v>0</v>
      </c>
      <c r="D201" s="9">
        <v>1</v>
      </c>
      <c r="E201" s="9">
        <f t="shared" si="3"/>
        <v>2</v>
      </c>
    </row>
    <row r="202" spans="1:5" x14ac:dyDescent="0.25">
      <c r="A202" t="s">
        <v>732</v>
      </c>
      <c r="B202" s="9">
        <v>1</v>
      </c>
      <c r="C202" s="9">
        <v>1</v>
      </c>
      <c r="D202" s="9">
        <v>0</v>
      </c>
      <c r="E202" s="9">
        <f t="shared" si="3"/>
        <v>2</v>
      </c>
    </row>
    <row r="203" spans="1:5" x14ac:dyDescent="0.25">
      <c r="A203" t="s">
        <v>735</v>
      </c>
      <c r="B203" s="9">
        <v>1</v>
      </c>
      <c r="C203" s="9">
        <v>1</v>
      </c>
      <c r="D203" s="9">
        <v>0</v>
      </c>
      <c r="E203" s="9">
        <f t="shared" si="3"/>
        <v>2</v>
      </c>
    </row>
    <row r="204" spans="1:5" x14ac:dyDescent="0.25">
      <c r="A204" t="s">
        <v>782</v>
      </c>
      <c r="B204" s="9">
        <v>0</v>
      </c>
      <c r="C204" s="9">
        <v>1</v>
      </c>
      <c r="D204" s="9">
        <v>1</v>
      </c>
      <c r="E204" s="9">
        <f t="shared" si="3"/>
        <v>2</v>
      </c>
    </row>
    <row r="205" spans="1:5" x14ac:dyDescent="0.25">
      <c r="A205" t="s">
        <v>815</v>
      </c>
      <c r="B205" s="9">
        <v>1</v>
      </c>
      <c r="C205" s="9">
        <v>1</v>
      </c>
      <c r="D205" s="9">
        <v>0</v>
      </c>
      <c r="E205" s="9">
        <f t="shared" si="3"/>
        <v>2</v>
      </c>
    </row>
    <row r="206" spans="1:5" x14ac:dyDescent="0.25">
      <c r="A206" t="s">
        <v>66</v>
      </c>
      <c r="B206" s="9">
        <v>0</v>
      </c>
      <c r="C206" s="9">
        <v>1</v>
      </c>
      <c r="D206" s="9">
        <v>0</v>
      </c>
      <c r="E206" s="9">
        <f t="shared" si="3"/>
        <v>1</v>
      </c>
    </row>
    <row r="207" spans="1:5" x14ac:dyDescent="0.25">
      <c r="A207" t="s">
        <v>1364</v>
      </c>
      <c r="B207" s="9">
        <v>0</v>
      </c>
      <c r="C207" s="9">
        <v>1</v>
      </c>
      <c r="D207" s="9">
        <v>0</v>
      </c>
      <c r="E207" s="9">
        <f t="shared" si="3"/>
        <v>1</v>
      </c>
    </row>
    <row r="208" spans="1:5" x14ac:dyDescent="0.25">
      <c r="A208" t="s">
        <v>322</v>
      </c>
      <c r="B208" s="9">
        <v>0</v>
      </c>
      <c r="C208" s="9">
        <v>1</v>
      </c>
      <c r="D208" s="9">
        <v>0</v>
      </c>
      <c r="E208" s="9">
        <f t="shared" si="3"/>
        <v>1</v>
      </c>
    </row>
    <row r="209" spans="1:5" x14ac:dyDescent="0.25">
      <c r="A209" t="s">
        <v>362</v>
      </c>
      <c r="B209" s="9">
        <v>0</v>
      </c>
      <c r="C209" s="9">
        <v>1</v>
      </c>
      <c r="D209" s="9">
        <v>0</v>
      </c>
      <c r="E209" s="9">
        <f t="shared" si="3"/>
        <v>1</v>
      </c>
    </row>
    <row r="210" spans="1:5" x14ac:dyDescent="0.25">
      <c r="A210" t="s">
        <v>382</v>
      </c>
      <c r="B210" s="9">
        <v>0</v>
      </c>
      <c r="C210" s="9">
        <v>1</v>
      </c>
      <c r="D210" s="9">
        <v>0</v>
      </c>
      <c r="E210" s="9">
        <f t="shared" si="3"/>
        <v>1</v>
      </c>
    </row>
    <row r="211" spans="1:5" x14ac:dyDescent="0.25">
      <c r="A211" t="s">
        <v>444</v>
      </c>
      <c r="B211" s="9">
        <v>0</v>
      </c>
      <c r="C211" s="9">
        <v>1</v>
      </c>
      <c r="D211" s="9">
        <v>0</v>
      </c>
      <c r="E211" s="9">
        <f t="shared" si="3"/>
        <v>1</v>
      </c>
    </row>
    <row r="212" spans="1:5" x14ac:dyDescent="0.25">
      <c r="A212" t="s">
        <v>438</v>
      </c>
      <c r="B212" s="9">
        <v>0</v>
      </c>
      <c r="C212" s="9">
        <v>0</v>
      </c>
      <c r="D212" s="9">
        <v>1</v>
      </c>
      <c r="E212" s="9">
        <f t="shared" si="3"/>
        <v>1</v>
      </c>
    </row>
    <row r="213" spans="1:5" x14ac:dyDescent="0.25">
      <c r="A213" t="s">
        <v>441</v>
      </c>
      <c r="B213" s="9">
        <v>0</v>
      </c>
      <c r="C213" s="9">
        <v>1</v>
      </c>
      <c r="D213" s="9">
        <v>0</v>
      </c>
      <c r="E213" s="9">
        <f t="shared" si="3"/>
        <v>1</v>
      </c>
    </row>
    <row r="214" spans="1:5" x14ac:dyDescent="0.25">
      <c r="A214" t="s">
        <v>476</v>
      </c>
      <c r="B214" s="9">
        <v>0</v>
      </c>
      <c r="C214" s="9">
        <v>1</v>
      </c>
      <c r="D214" s="9">
        <v>0</v>
      </c>
      <c r="E214" s="9">
        <f t="shared" si="3"/>
        <v>1</v>
      </c>
    </row>
    <row r="215" spans="1:5" x14ac:dyDescent="0.25">
      <c r="A215" t="s">
        <v>1680</v>
      </c>
      <c r="B215" s="9">
        <v>0</v>
      </c>
      <c r="C215" s="9">
        <v>1</v>
      </c>
      <c r="D215" s="9">
        <v>0</v>
      </c>
      <c r="E215" s="9">
        <f t="shared" si="3"/>
        <v>1</v>
      </c>
    </row>
    <row r="216" spans="1:5" x14ac:dyDescent="0.25">
      <c r="A216" t="s">
        <v>577</v>
      </c>
      <c r="B216" s="9">
        <v>0</v>
      </c>
      <c r="C216" s="9">
        <v>1</v>
      </c>
      <c r="D216" s="9">
        <v>0</v>
      </c>
      <c r="E216" s="9">
        <f t="shared" si="3"/>
        <v>1</v>
      </c>
    </row>
    <row r="217" spans="1:5" x14ac:dyDescent="0.25">
      <c r="A217" t="s">
        <v>595</v>
      </c>
      <c r="B217" s="9">
        <v>0</v>
      </c>
      <c r="C217" s="9">
        <v>1</v>
      </c>
      <c r="D217" s="9">
        <v>0</v>
      </c>
      <c r="E217" s="9">
        <f t="shared" si="3"/>
        <v>1</v>
      </c>
    </row>
    <row r="218" spans="1:5" x14ac:dyDescent="0.25">
      <c r="A218" t="s">
        <v>1520</v>
      </c>
      <c r="B218" s="9">
        <v>0</v>
      </c>
      <c r="C218" s="9">
        <v>1</v>
      </c>
      <c r="D218" s="9">
        <v>0</v>
      </c>
      <c r="E218" s="9">
        <f t="shared" si="3"/>
        <v>1</v>
      </c>
    </row>
    <row r="219" spans="1:5" x14ac:dyDescent="0.25">
      <c r="A219" t="s">
        <v>658</v>
      </c>
      <c r="B219" s="9">
        <v>0</v>
      </c>
      <c r="C219" s="9">
        <v>1</v>
      </c>
      <c r="D219" s="9">
        <v>0</v>
      </c>
      <c r="E219" s="9">
        <f t="shared" si="3"/>
        <v>1</v>
      </c>
    </row>
    <row r="220" spans="1:5" x14ac:dyDescent="0.25">
      <c r="A220" t="s">
        <v>662</v>
      </c>
      <c r="B220" s="9">
        <v>0</v>
      </c>
      <c r="C220" s="9">
        <v>1</v>
      </c>
      <c r="D220" s="9">
        <v>0</v>
      </c>
      <c r="E220" s="9">
        <f t="shared" si="3"/>
        <v>1</v>
      </c>
    </row>
    <row r="221" spans="1:5" x14ac:dyDescent="0.25">
      <c r="A221" t="s">
        <v>814</v>
      </c>
      <c r="B221" s="9">
        <v>0</v>
      </c>
      <c r="C221" s="9">
        <v>0</v>
      </c>
      <c r="D221" s="9">
        <v>1</v>
      </c>
      <c r="E221" s="9">
        <f t="shared" si="3"/>
        <v>1</v>
      </c>
    </row>
    <row r="222" spans="1:5" x14ac:dyDescent="0.25">
      <c r="A222" t="s">
        <v>1491</v>
      </c>
      <c r="B222" s="9">
        <v>0</v>
      </c>
      <c r="C222" s="9">
        <v>0</v>
      </c>
      <c r="D222" s="9">
        <v>0</v>
      </c>
      <c r="E222" s="9">
        <f t="shared" si="3"/>
        <v>0</v>
      </c>
    </row>
    <row r="223" spans="1:5" x14ac:dyDescent="0.25">
      <c r="A223" t="s">
        <v>36</v>
      </c>
      <c r="B223" s="9">
        <v>0</v>
      </c>
      <c r="C223" s="9">
        <v>0</v>
      </c>
      <c r="D223" s="9">
        <v>0</v>
      </c>
      <c r="E223" s="9">
        <f t="shared" si="3"/>
        <v>0</v>
      </c>
    </row>
    <row r="224" spans="1:5" x14ac:dyDescent="0.25">
      <c r="A224" t="s">
        <v>1546</v>
      </c>
      <c r="B224" s="9">
        <v>0</v>
      </c>
      <c r="C224" s="9">
        <v>0</v>
      </c>
      <c r="D224" s="9">
        <v>0</v>
      </c>
      <c r="E224" s="9">
        <f t="shared" si="3"/>
        <v>0</v>
      </c>
    </row>
    <row r="225" spans="1:5" x14ac:dyDescent="0.25">
      <c r="A225" t="s">
        <v>1586</v>
      </c>
      <c r="B225" s="9">
        <v>0</v>
      </c>
      <c r="C225" s="9">
        <v>0</v>
      </c>
      <c r="D225" s="9">
        <v>0</v>
      </c>
      <c r="E225" s="9">
        <f t="shared" si="3"/>
        <v>0</v>
      </c>
    </row>
    <row r="226" spans="1:5" x14ac:dyDescent="0.25">
      <c r="A226" t="s">
        <v>1508</v>
      </c>
      <c r="B226" s="9">
        <v>0</v>
      </c>
      <c r="C226" s="9">
        <v>0</v>
      </c>
      <c r="D226" s="9">
        <v>0</v>
      </c>
      <c r="E226" s="9">
        <f t="shared" si="3"/>
        <v>0</v>
      </c>
    </row>
    <row r="227" spans="1:5" x14ac:dyDescent="0.25">
      <c r="A227" t="s">
        <v>381</v>
      </c>
      <c r="B227" s="9">
        <v>0</v>
      </c>
      <c r="C227" s="9">
        <v>0</v>
      </c>
      <c r="D227" s="9">
        <v>0</v>
      </c>
      <c r="E227" s="9">
        <f t="shared" si="3"/>
        <v>0</v>
      </c>
    </row>
    <row r="228" spans="1:5" x14ac:dyDescent="0.25">
      <c r="A228" t="s">
        <v>400</v>
      </c>
      <c r="B228" s="9">
        <v>0</v>
      </c>
      <c r="C228" s="9">
        <v>0</v>
      </c>
      <c r="D228" s="9">
        <v>0</v>
      </c>
      <c r="E228" s="9">
        <f t="shared" si="3"/>
        <v>0</v>
      </c>
    </row>
    <row r="229" spans="1:5" x14ac:dyDescent="0.25">
      <c r="A229" t="s">
        <v>1511</v>
      </c>
      <c r="B229" s="9">
        <v>0</v>
      </c>
      <c r="C229" s="9">
        <v>0</v>
      </c>
      <c r="D229" s="9">
        <v>0</v>
      </c>
      <c r="E229" s="9">
        <f t="shared" si="3"/>
        <v>0</v>
      </c>
    </row>
    <row r="230" spans="1:5" x14ac:dyDescent="0.25">
      <c r="A230" t="s">
        <v>399</v>
      </c>
      <c r="B230" s="9">
        <v>0</v>
      </c>
      <c r="C230" s="9">
        <v>0</v>
      </c>
      <c r="D230" s="9">
        <v>0</v>
      </c>
      <c r="E230" s="9">
        <f t="shared" si="3"/>
        <v>0</v>
      </c>
    </row>
    <row r="231" spans="1:5" x14ac:dyDescent="0.25">
      <c r="A231" t="s">
        <v>415</v>
      </c>
      <c r="B231" s="9">
        <v>0</v>
      </c>
      <c r="C231" s="9">
        <v>0</v>
      </c>
      <c r="D231" s="9">
        <v>0</v>
      </c>
      <c r="E231" s="9">
        <f t="shared" si="3"/>
        <v>0</v>
      </c>
    </row>
    <row r="232" spans="1:5" x14ac:dyDescent="0.25">
      <c r="A232" t="s">
        <v>431</v>
      </c>
      <c r="B232" s="9">
        <v>0</v>
      </c>
      <c r="C232" s="9">
        <v>0</v>
      </c>
      <c r="D232" s="9">
        <v>0</v>
      </c>
      <c r="E232" s="9">
        <f t="shared" si="3"/>
        <v>0</v>
      </c>
    </row>
    <row r="233" spans="1:5" x14ac:dyDescent="0.25">
      <c r="A233" t="s">
        <v>1611</v>
      </c>
      <c r="B233" s="9">
        <v>0</v>
      </c>
      <c r="C233" s="9">
        <v>0</v>
      </c>
      <c r="D233" s="9">
        <v>0</v>
      </c>
      <c r="E233" s="9">
        <f t="shared" si="3"/>
        <v>0</v>
      </c>
    </row>
    <row r="234" spans="1:5" x14ac:dyDescent="0.25">
      <c r="A234" t="s">
        <v>1444</v>
      </c>
      <c r="B234" s="9">
        <v>0</v>
      </c>
      <c r="C234" s="9">
        <v>0</v>
      </c>
      <c r="D234" s="9">
        <v>0</v>
      </c>
      <c r="E234" s="9">
        <f t="shared" si="3"/>
        <v>0</v>
      </c>
    </row>
    <row r="235" spans="1:5" x14ac:dyDescent="0.25">
      <c r="A235" t="s">
        <v>1476</v>
      </c>
      <c r="B235" s="9">
        <v>0</v>
      </c>
      <c r="C235" s="9">
        <v>0</v>
      </c>
      <c r="D235" s="9">
        <v>0</v>
      </c>
      <c r="E235" s="9">
        <f t="shared" si="3"/>
        <v>0</v>
      </c>
    </row>
    <row r="236" spans="1:5" x14ac:dyDescent="0.25">
      <c r="A236" t="s">
        <v>1599</v>
      </c>
      <c r="B236" s="9">
        <v>0</v>
      </c>
      <c r="C236" s="9">
        <v>0</v>
      </c>
      <c r="D236" s="9">
        <v>0</v>
      </c>
      <c r="E236" s="9">
        <f t="shared" si="3"/>
        <v>0</v>
      </c>
    </row>
    <row r="237" spans="1:5" x14ac:dyDescent="0.25">
      <c r="A237" t="s">
        <v>432</v>
      </c>
      <c r="B237" s="9">
        <v>0</v>
      </c>
      <c r="C237" s="9">
        <v>0</v>
      </c>
      <c r="D237" s="9">
        <v>0</v>
      </c>
      <c r="E237" s="9">
        <f t="shared" si="3"/>
        <v>0</v>
      </c>
    </row>
    <row r="238" spans="1:5" x14ac:dyDescent="0.25">
      <c r="A238" t="s">
        <v>1524</v>
      </c>
      <c r="B238" s="9">
        <v>0</v>
      </c>
      <c r="C238" s="9">
        <v>0</v>
      </c>
      <c r="D238" s="9">
        <v>0</v>
      </c>
      <c r="E238" s="9">
        <f t="shared" si="3"/>
        <v>0</v>
      </c>
    </row>
    <row r="239" spans="1:5" x14ac:dyDescent="0.25">
      <c r="A239" t="s">
        <v>433</v>
      </c>
      <c r="B239" s="9">
        <v>0</v>
      </c>
      <c r="C239" s="9">
        <v>0</v>
      </c>
      <c r="D239" s="9">
        <v>0</v>
      </c>
      <c r="E239" s="9">
        <f t="shared" si="3"/>
        <v>0</v>
      </c>
    </row>
    <row r="240" spans="1:5" x14ac:dyDescent="0.25">
      <c r="A240" t="s">
        <v>1534</v>
      </c>
      <c r="B240" s="9">
        <v>0</v>
      </c>
      <c r="C240" s="9">
        <v>0</v>
      </c>
      <c r="D240" s="9">
        <v>0</v>
      </c>
      <c r="E240" s="9">
        <f t="shared" si="3"/>
        <v>0</v>
      </c>
    </row>
    <row r="241" spans="1:5" x14ac:dyDescent="0.25">
      <c r="A241" t="s">
        <v>1532</v>
      </c>
      <c r="B241" s="9">
        <v>0</v>
      </c>
      <c r="C241" s="9">
        <v>0</v>
      </c>
      <c r="D241" s="9">
        <v>0</v>
      </c>
      <c r="E241" s="9">
        <f t="shared" si="3"/>
        <v>0</v>
      </c>
    </row>
    <row r="242" spans="1:5" x14ac:dyDescent="0.25">
      <c r="A242" t="s">
        <v>1519</v>
      </c>
      <c r="B242" s="9">
        <v>0</v>
      </c>
      <c r="C242" s="9">
        <v>0</v>
      </c>
      <c r="D242" s="9">
        <v>0</v>
      </c>
      <c r="E242" s="9">
        <f t="shared" si="3"/>
        <v>0</v>
      </c>
    </row>
    <row r="243" spans="1:5" x14ac:dyDescent="0.25">
      <c r="A243" t="s">
        <v>1445</v>
      </c>
      <c r="B243" s="9">
        <v>0</v>
      </c>
      <c r="C243" s="9">
        <v>0</v>
      </c>
      <c r="D243" s="9">
        <v>0</v>
      </c>
      <c r="E243" s="9">
        <f t="shared" si="3"/>
        <v>0</v>
      </c>
    </row>
    <row r="244" spans="1:5" x14ac:dyDescent="0.25">
      <c r="A244" t="s">
        <v>436</v>
      </c>
      <c r="B244" s="9">
        <v>0</v>
      </c>
      <c r="C244" s="9">
        <v>0</v>
      </c>
      <c r="D244" s="9">
        <v>0</v>
      </c>
      <c r="E244" s="9">
        <f t="shared" si="3"/>
        <v>0</v>
      </c>
    </row>
    <row r="245" spans="1:5" x14ac:dyDescent="0.25">
      <c r="A245" t="s">
        <v>437</v>
      </c>
      <c r="B245" s="9">
        <v>0</v>
      </c>
      <c r="C245" s="9">
        <v>0</v>
      </c>
      <c r="D245" s="9">
        <v>0</v>
      </c>
      <c r="E245" s="9">
        <f t="shared" si="3"/>
        <v>0</v>
      </c>
    </row>
    <row r="246" spans="1:5" x14ac:dyDescent="0.25">
      <c r="A246" t="s">
        <v>1488</v>
      </c>
      <c r="B246" s="9">
        <v>0</v>
      </c>
      <c r="C246" s="9">
        <v>0</v>
      </c>
      <c r="D246" s="9">
        <v>0</v>
      </c>
      <c r="E246" s="9">
        <f t="shared" si="3"/>
        <v>0</v>
      </c>
    </row>
    <row r="247" spans="1:5" x14ac:dyDescent="0.25">
      <c r="A247" t="s">
        <v>1503</v>
      </c>
      <c r="B247" s="9">
        <v>0</v>
      </c>
      <c r="C247" s="9">
        <v>0</v>
      </c>
      <c r="D247" s="9">
        <v>0</v>
      </c>
      <c r="E247" s="9">
        <f t="shared" si="3"/>
        <v>0</v>
      </c>
    </row>
    <row r="248" spans="1:5" x14ac:dyDescent="0.25">
      <c r="A248" t="s">
        <v>440</v>
      </c>
      <c r="B248" s="9">
        <v>0</v>
      </c>
      <c r="C248" s="9">
        <v>0</v>
      </c>
      <c r="D248" s="9">
        <v>0</v>
      </c>
      <c r="E248" s="9">
        <f t="shared" si="3"/>
        <v>0</v>
      </c>
    </row>
    <row r="249" spans="1:5" x14ac:dyDescent="0.25">
      <c r="A249" t="s">
        <v>502</v>
      </c>
      <c r="B249" s="9">
        <v>0</v>
      </c>
      <c r="C249" s="9">
        <v>0</v>
      </c>
      <c r="D249" s="9">
        <v>0</v>
      </c>
      <c r="E249" s="9">
        <f t="shared" si="3"/>
        <v>0</v>
      </c>
    </row>
    <row r="250" spans="1:5" x14ac:dyDescent="0.25">
      <c r="A250" t="s">
        <v>579</v>
      </c>
      <c r="B250" s="9">
        <v>0</v>
      </c>
      <c r="C250" s="9">
        <v>0</v>
      </c>
      <c r="D250" s="9">
        <v>0</v>
      </c>
      <c r="E250" s="9">
        <f t="shared" si="3"/>
        <v>0</v>
      </c>
    </row>
    <row r="251" spans="1:5" x14ac:dyDescent="0.25">
      <c r="A251" t="s">
        <v>1412</v>
      </c>
      <c r="B251" s="9">
        <v>0</v>
      </c>
      <c r="C251" s="9">
        <v>0</v>
      </c>
      <c r="D251" s="9">
        <v>0</v>
      </c>
      <c r="E251" s="9">
        <f t="shared" si="3"/>
        <v>0</v>
      </c>
    </row>
    <row r="252" spans="1:5" x14ac:dyDescent="0.25">
      <c r="A252" t="s">
        <v>589</v>
      </c>
      <c r="B252" s="9">
        <v>0</v>
      </c>
      <c r="C252" s="9">
        <v>0</v>
      </c>
      <c r="D252" s="9">
        <v>0</v>
      </c>
      <c r="E252" s="9">
        <f t="shared" si="3"/>
        <v>0</v>
      </c>
    </row>
    <row r="253" spans="1:5" x14ac:dyDescent="0.25">
      <c r="A253" t="s">
        <v>628</v>
      </c>
      <c r="B253" s="9">
        <v>0</v>
      </c>
      <c r="C253" s="9">
        <v>0</v>
      </c>
      <c r="D253" s="9">
        <v>0</v>
      </c>
      <c r="E253" s="9">
        <f t="shared" si="3"/>
        <v>0</v>
      </c>
    </row>
    <row r="254" spans="1:5" x14ac:dyDescent="0.25">
      <c r="A254" t="s">
        <v>759</v>
      </c>
      <c r="B254" s="9">
        <v>0</v>
      </c>
      <c r="C254" s="9">
        <v>0</v>
      </c>
      <c r="D254" s="9">
        <v>0</v>
      </c>
      <c r="E254" s="9">
        <f t="shared" si="3"/>
        <v>0</v>
      </c>
    </row>
    <row r="255" spans="1:5" x14ac:dyDescent="0.25">
      <c r="A255" t="s">
        <v>733</v>
      </c>
      <c r="B255" s="9">
        <v>0</v>
      </c>
      <c r="C255" s="9">
        <v>0</v>
      </c>
      <c r="D255" s="9">
        <v>0</v>
      </c>
      <c r="E255" s="9">
        <f t="shared" si="3"/>
        <v>0</v>
      </c>
    </row>
    <row r="256" spans="1:5" x14ac:dyDescent="0.25">
      <c r="A256" t="s">
        <v>737</v>
      </c>
      <c r="B256" s="9">
        <v>0</v>
      </c>
      <c r="C256" s="9">
        <v>0</v>
      </c>
      <c r="D256" s="9">
        <v>0</v>
      </c>
      <c r="E256" s="9">
        <f t="shared" si="3"/>
        <v>0</v>
      </c>
    </row>
    <row r="257" spans="1:5" x14ac:dyDescent="0.25">
      <c r="A257" t="s">
        <v>791</v>
      </c>
      <c r="B257" s="9">
        <v>0</v>
      </c>
      <c r="C257" s="9">
        <v>0</v>
      </c>
      <c r="D257" s="9">
        <v>0</v>
      </c>
      <c r="E257" s="9">
        <f t="shared" si="3"/>
        <v>0</v>
      </c>
    </row>
    <row r="258" spans="1:5" x14ac:dyDescent="0.25">
      <c r="A258" t="s">
        <v>792</v>
      </c>
      <c r="B258" s="9">
        <v>0</v>
      </c>
      <c r="C258" s="9">
        <v>0</v>
      </c>
      <c r="D258" s="9">
        <v>0</v>
      </c>
      <c r="E258" s="9">
        <f t="shared" si="3"/>
        <v>0</v>
      </c>
    </row>
    <row r="259" spans="1:5" x14ac:dyDescent="0.25">
      <c r="A259" t="s">
        <v>795</v>
      </c>
      <c r="B259" s="9">
        <v>0</v>
      </c>
      <c r="C259" s="9">
        <v>0</v>
      </c>
      <c r="D259" s="9">
        <v>0</v>
      </c>
      <c r="E259" s="9">
        <f t="shared" ref="E259:E261" si="4">SUM(B259:D259)</f>
        <v>0</v>
      </c>
    </row>
    <row r="260" spans="1:5" x14ac:dyDescent="0.25">
      <c r="A260" t="s">
        <v>820</v>
      </c>
      <c r="B260" s="9">
        <v>0</v>
      </c>
      <c r="C260" s="9">
        <v>0</v>
      </c>
      <c r="D260" s="9">
        <v>0</v>
      </c>
      <c r="E260" s="9">
        <f t="shared" si="4"/>
        <v>0</v>
      </c>
    </row>
    <row r="261" spans="1:5" ht="15.75" thickBot="1" x14ac:dyDescent="0.3">
      <c r="A261" t="s">
        <v>831</v>
      </c>
      <c r="B261" s="9">
        <v>0</v>
      </c>
      <c r="C261" s="9">
        <v>0</v>
      </c>
      <c r="D261" s="9">
        <v>0</v>
      </c>
      <c r="E261" s="9">
        <f t="shared" si="4"/>
        <v>0</v>
      </c>
    </row>
    <row r="262" spans="1:5" ht="15.75" thickTop="1" x14ac:dyDescent="0.25">
      <c r="A262" s="38" t="s">
        <v>1632</v>
      </c>
      <c r="B262" s="39">
        <f>SUBTOTAL(109,Filiações!$B$3:$B$261)</f>
        <v>202</v>
      </c>
      <c r="C262" s="39">
        <f>SUBTOTAL(109,Filiações!$C$3:$C$261)</f>
        <v>211</v>
      </c>
      <c r="D262" s="40">
        <f>SUBTOTAL(109,Filiações!$D$3:$D$261)</f>
        <v>193</v>
      </c>
    </row>
  </sheetData>
  <sortState xmlns:xlrd2="http://schemas.microsoft.com/office/spreadsheetml/2017/richdata2" ref="A3:E262">
    <sortCondition descending="1" ref="E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F 7 8 0 E 0 5 1 - E 5 F 2 - 4 7 F 1 - 8 E 9 6 - 1 9 6 D B 3 E 5 E 5 4 D } "   T o u r I d = " 4 3 e b e 3 8 7 - 2 3 7 a - 4 f 6 8 - 9 7 b a - 6 1 4 9 9 1 3 d b 2 2 0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F V K S U R B V H h e 3 b 1 n k G R Z d h 5 2 0 p c 3 W d 5 7 2 9 6 b m e 5 p M z M 7 m A W I 5 X J h R B A E A 4 I T Q A i g 8 I N i B A O x C i h C C k X o j y h K C D F I k Q x J J B Q C i F 3 u 7 u y Y n v b T 3 p u y X d 5 7 l 1 W V X u c 7 9 9 3 K V 1 l Z t j v L z F d 9 + 7 1 8 + T L z v f v u d 4 + 5 5 5 5 r + e n t h 2 H 6 F m F 8 3 k l l 5 Q e o M G m W i j P D N O k J 0 v 3 u B A q H w 1 I A v T U j J z V I h 4 v 8 x q v 1 M T F v J X d S y H h F 5 A s S v R x w 0 C Q f D 0 Y O b x u s F r X F n c W 4 v T X x Q Y 2 P r r c 5 Z b 8 k M 0 i F 6 U F K T 1 z 5 J c O D g 5 R X U G C 8 i s B i M X 7 c w M L C A j k c D r L Z b G S 1 W u V 9 f Q 5 e 2 + 1 2 8 o W c d P P J K w o E A 3 L 8 2 4 J v F a H q S o t o g T K p N g c P K U T B Y J A + f + 2 k 8 q w A d Y 7 Z 5 J x Y Z P q 4 w R v z u M b I r J V y U 0 P S W G + 1 O 2 n B v 7 w B 7 S T Q T p O c Y T p Y F J B 7 c F m 8 N O N P o C e 9 3 K D 5 v e A m n u 7 p c h + l R R F p c n y M M t x Z Q g j v 4 i K 5 E h K M d 5 Z D E y b g 9 5 N n f p 7 S 0 9 P l 9 c j I M O X l 5 V O I n 4 W N i Q R C o e D Z D C + k k s M / Q s 8 6 B u T c b w O Y U I 8 2 U e W 7 F 3 W l h V S a n 0 m W c E A e V i g U o u F J P 1 m 5 V T 3 q T Z R z Y p H m c L G P c l J W i p S n f Q 6 a 8 F g p J S F M i z 4 i f 8 i y I 5 J n N V g t Y U r l t l 2 b G + B t i O x W o s 6 u L q o o L 6 f x i W k a G R q k i p o G m l q w C O H G + V 7 a R u z G p x X w m U t 1 X u q f s t H r I T t 9 V O + V 4 z 6 f b 0 m S R G N 6 c o L S M 9 2 y P z E 2 R q 7 E R E p O T q a p i f E l 4 p k x P T V F G Z m Z s o 9 n A q m F c z S x b H a W 6 n N + u v e y V c 7 Z 6 7 D 8 9 J u 9 T 6 g y V k N y 3 N m U 7 P C S 3 R K S B w f y D E 9 b 6 G m / Q 8 6 J R a a 6 X D + V u l l X M w H S 5 9 Y b J 5 9 v H N i F Q J t 9 r 9 J H M w t E H S / v U H 1 D L b m c L h o Z H a P y 8 j K 6 / 7 K P T h 0 o p t Y R G x N O 3 Z 8 3 Y C G X X d 0 U 7 r F p 0 E 5 j T D I n H 8 t N D V P f p J U u 1 X L 9 s S A f G x m h 7 N x c O T c a 6 K w C A S U N E 9 a R V v M e D y U x 2 Q A z 0 b C v S Y V n l c i k b B + Y p d a e H u O M v Q v L z / Y 4 o c 4 c q K e M Z B t 5 f X 4 K h 4 L y o F G m 5 s N 0 r 8 s V k 0 i A 0 x Y S 2 0 E D 0 u d O h 4 v m N 2 5 G C W z c y 4 f 4 J 7 a L g A n c P 4 A Y O Y 4 R G h n o p C M H G 7 l R h s n r 9 b G a l S o N d c 7 L Z X K Q M r L y + H w L P W b 1 r 5 w 7 D n f y c h H b x F K p d 5 L t H G 7 r H x r S a Z y l T q b b L Y 0 9 F l C f + I 3 1 o M 8 B A S G V N P T x 0 W F W B b k j x G u o k s m p q T Q 0 M U c v 3 v T J + 3 s V e 5 p Q B y p L q C g 3 T f T 2 K Q 8 / 6 K C H E l w O 6 h y 3 U / u o P S a Z 9 L H G Q j 8 V p Y c I j 7 e H G 1 U z N 6 7 N o o w b K d S p 5 m E 7 Z S S G a J Y b M t Q o H 0 s D k C w e K M 4 M U q 5 j m F K 4 5 z d L i L m 5 O U p K S l p G h P 6 B Q S o q L K A Z v q 4 k J q L d u v y i 7 n a y f e n 2 U 3 7 6 y o u F F I q l 8 g E + 7 y I 5 X b G l U z S E M F 4 v u V w u 4 4 g 6 F m b J Z G W i z X u D l J L o k G O z s 3 O 0 E L T Q y 8 5 B 4 8 y 9 B y b U 4 z g 9 + v j i W F 0 F 5 W Q m C p m g N t z v s F J D Q U B 6 6 9 s d U N l W 3 p b 5 W D o T 4 E S Z X 5 w M i 0 y A z S I 3 N U g V W S E m V I g c k Q 5 Y 0 D z s o J 6 J 2 D 3 8 2 w D S 8 F y 1 j 4 Y H e q m k p N g 4 G k F 3 V w + V l Z e K 8 2 R 2 0 U K L M 8 O U n Z 1 D M 9 N T F H B k s Z 3 k o M U o C Q y H z G r Y q D R a D X g u I H i s 7 / C C l A 6 n O C r g s L D a 7 O R w 2 F l T C J H H G 6 b 7 r z u M M / c W + G 7 5 / z 1 W X N y C c z O T K M i 9 K B 7 a w B S J d y r R E d o Q m Y D c l D B d a X Z t i U x A 8 6 B X X O X R Z A L c i c v t s n e F 0 x U + s l G A 8 v J i 2 z c W w 3 e O / 9 M S w u T O z q X + / n 4 h E 7 x 9 5 6 u 9 r A K q e t B t / G p r R H J o L L I K B q x H J n R m C w v z 5 P f 5 5 D l E Q 0 t L v D c 2 M i z O D n 4 Q 8 j m o g i j 4 L C Q V f g r n 2 X k / 0 R 5 i s v F n 8 f N 7 r L z 7 b j T O S E t O p E v H G 8 R m 6 h p T q k l O S p C q c / z c A 9 s 2 R C a g b Z T P N f a 3 A n d K E g W i e O N h 1 e p B l 2 P J E f I u k c R E S G b 1 s q W 5 h Z x O N W Z k x t A M q 6 2 e a v q i i e 1 G 4 x j U T 7 i v 3 U l B S m e C A e d Z w g G F r O 6 e r f T R x d q V E k q r k n 6 u 4 7 X g 8 X h Y l U s g B 1 8 P y D M 9 O c l 1 H S G W r v e F + X l K S U m V 6 1 5 k 9 c / u c L B 6 m i x b s j p o Z m q K / H 4 f D f b 3 k Y d V 1 3 k + / 0 B x J q U m b U y t 3 E 2 w f H Z n b 6 l 8 J w 4 c p D T H I s 0 s s L r l 4 B 6 O e z v 0 c M / 7 7 D T v s 9 A M q z p m x C L T u w S 8 Z L C Z 4 o 2 G v A C V s M 0 2 O D h E B Q X 5 x t E I Q C S N C 0 w S p 0 l y t r W 9 o Z q a K u O V g p 9 t l T d j V q r P W 1 2 a o r P C n a E G o + 0 p E M D B K h s Q P T 6 1 u L A g 2 o P N b q O E x K Q l 1 Q + A 1 P M x q Z w m m y r I a r q d 9 d k g 9 1 B 2 V v t m Z + c p N T W Z J Z m P v m n u N 8 7 a G 9 h T c v W T 0 4 c p w 4 V B 2 B D 3 1 m r g V s Y 1 + F 0 X 9 + A g E / Y 1 4 k 0 m Y D v I l M H q L M g 0 M T E p j o d Y 0 K p n d j K r S 8 Y + X O V A Z W U 5 T U 1 P y z 4 w N G O l 0 T k L l a b M G E d i A y S C j Y P t z E z k 3 L H R 0 S U y A S C T W e V L w N h U a i p L L k U a T a a F e Y 8 8 E 5 A J U g t O H E B H e Y C A O C c p E W o 7 2 6 Y s 0 T 4 8 V s f v 4 I S 9 U f a M D X X 5 + H 4 2 X h f J 6 w / R s 1 4 1 f s G 1 z m 8 q 4 n S P q 1 a k K b Q d Z N o O 5 K c F q d Q d o K G h Y V a v n K w 6 r S R U / 7 S V J Y 4 i 1 d H S i J q m x 5 1 C s L x s G d T U 1 C y v 8 9 P Y 7 p y 2 k S s x m R Z 9 G 6 s n 2 D Y a Z o 8 d g E 4 F p J n 3 z B l H F N D Z m Z 9 D I q t 5 k F 4 4 l s g d g 3 9 u j A Y H B q m 3 q 3 P p P J w D E g O Q Z J 1 v W u l Q S X r M N r E b y 5 6 w o V J T M t g e C I h 6 1 z Z s o Y l 5 v n J + A C G L e m B m d Q f 4 N p A J v f a B Q r + E F I E A Y 2 P j E p E w N L v 8 X u + z z f Z q Q N l s c D p o Y F w N E h s F R J t Z t J L b r S I c A L j 8 b 3 U 4 K c F p k X q N B T g n o M 6 h P j F A O z o y L M e 1 x J k 1 p B b I D G m Y l J x C E + N s 2 J o Q 7 d i A 3 Q R J i + 9 0 Z 2 X R z O w s p W W 6 a W Z 6 R o 6 h D P S p s S i E M O U V V 1 N q W h q V 5 a l o i 9 2 O X U 8 o i 8 V K p + v z q a + v n 2 0 k f o j c Z u D 6 R U N 6 3 R / 8 V p J p f 4 F f B l o L 0 i N q F D x j A G I K N S B l p h Y i j x B u d Q 3 s Q / W D t 6 9 j z C 6 h R 9 M z s y z Z 1 f s I t y p O D 9 C X T U 5 W 3 x w 0 N D A g d Q f J P z I 0 J P t w T k C d A y m m J i Y o J z d P H A i Q L g A a + t z c L C W 7 m A Q s J Y H k l B T Z a m i y a g f H 0 y f P K D M z g z o 7 u + h v / v p H N D 0 1 T R k Z G Z S W n k a T k 1 M 0 x d / / p r O b y T t G X R 3 d N D b U K z Z y R V 4 G 2 6 s R K b l b Y f n 5 3 a e 7 t g X i o V 4 + V s + 9 p I f V A A d 9 8 d o h x 1 A q M h d o k H t r c 6 A q j u 9 l 4 E 5 q c v x U n h 0 h j c a T x 0 / p y N H D x i u F 1 4 N 2 6 p u K N D K E G S E Q G M D A 8 u i c l T K T w j L I b Z 3 v p Z F A E f m C L L H s 3 E m V z r G 0 c F J f 7 y C V l a k I c l T f a p 7 y G b b B o M K Z C Q P p B Y k T D A Z o M Z h I q Y l q o F w D z 2 O Y y Z l v i l B / + O A x H T 9 x 1 H h F N D 3 P 0 s 8 R W P J c i k O D b x + q L Y i M w d 6 0 t F T + M q i u Y b r 1 c n e H J + 1 q C f X e w V r u a c P S g 1 5 5 r e L z r K E F G Y / p m E j 4 V p E J S H G F q C y K T F q i V N d U c e O a V S 8 M D M 8 u f 3 x 9 U 5 H X U B n z W J o 5 b W F q y P P R 5 M w C n a 8 N U p L L I u r Z 6 x G 2 V f h 0 T S Y A N Q h P q Q 4 C 7 m f V a 2 J 8 X M a a 0 t L T l + L y N C C 9 4 C p 3 O l 1 k C 8 3 S J F R x B k i h n R Q g k 4 e l m E Z S o l J P 8 T 6 C a 3 H P e L 4 I o g X g 0 H C 5 l A 2 F Z 5 q S Y v w m f 3 V n R y f l J + / q J r t 7 n R J p K e j x b D Q 6 O k a j M 0 E K E l S 7 M F 2 o t 9 D L g d 0 v + l c D H A V m 1 c w M t D X c v h k w V 6 C u w S m R E q V O p b K q Z Y Y O d 8 I W / c t / 8 S + e y j y n L 5 s T a M Z Z R 9 + w z V T q 6 h N H x 5 G S i N 0 E U g A Y R 0 O E h b 6 + w q I i s X M S E 5 W K J y F e r P p N c t H Q E g 3 2 X X B u W N R F S D J t Z w H J K a k S / f 7 y x U u q q K o R 2 w z v p 2 d m L s X 5 p b P a p z t F u M / 1 P m x A t A F I q 2 K + n s r S A k p K Y G l m a i u 7 q d j + w e / + w Q 9 5 d 9 f h R E M V X W l 2 U I B V l M F J P / k C I f q w Q a k z O I Y J f h p 7 S T o F Q x Z p 7 L G A c C g E t k J N 0 1 j w h W h 6 I U D u N G X r m B t q Y U a I K r O D Y i O B B G p s S f X u L U M O c U s X Z K b J 6 5 B v j i 4 1 c E e V l k J 5 a S G 2 U U Y k G t z L 0 g S s w L i R b 2 G W + s a 8 t B h O 4 G t g a T U / v 2 w Q G Y 0 f E g S h Q l 6 W W i G + E T u r 4 v g e K 7 4 j F K T s n J w l k o y P j s j A L 6 4 Z 6 m V v T z + V V 5 S J G 3 6 K S Z z g c p H F u B / E + 0 3 w + a g b c 4 Q 6 h N U Y S 7 K M j P S l s b D c 9 E T q G 1 8 u r X c L Z A h g t 5 X S v G y 6 9 c Z F H 1 Q v 0 P 4 S f r C h J J Z Q T p Z U G G c K S 5 S D x l 4 h U 6 I z L P e 2 F k A O F D O c b O + U u O 3 k Y V s C x r k Z k F x / 9 n 8 p V 7 h 5 r h Y I h l C j P / 0 4 U 2 L 1 U D I X n i 7 V F U K A c n J z p b i z s y W 6 f J p t p K z s L K o r c p I / p B o u p A 5 s J w A R D B o g V W p 6 h k y 7 g N q n p U t 6 h p t J 6 D H O I s r O z a O 5 O Y 9 M B 4 G r P Z 1 J o Y E 5 U i E m o A b e B 0 H h 6 N D Q 1 1 t a W r K k Q m q v Y W 1 B x r I 2 s 1 s K d w + x D u 9 s 6 Z s v k l H 6 r 5 r s d K 3 V w d K J D z P m 2 W a 6 / S b S Y + 5 m M i E q H M / + R L m P D m J q P V / q e l d 7 t 3 N l y F L L i J 1 u P G w n Z 4 K L b r Y 7 6 U k v o u i V K o T p G P / d r 7 L Y i U J 9 H k u 0 p B C l s c q s k Z i U I o 0 R g + H o 6 T G B E p I e g M Q p K l b B t h g 4 z n c p l Q 6 S A b Y T 4 F 1 k S W Y A 7 n L Y P 3 N s 0 4 3 M 2 W l s z k o D c 0 n S O 0 M i m Z 8 L S J T F U g s o L M w X 7 5 7 G 6 P C I s U c 0 5 b G I l D N / F s T H 6 9 n Z G X r T F x l Y x n 1 k p i j v Y 3 T b 2 e m y 6 2 y o h O y D T C Y 1 4 x a V a Y 6 O / u f / 4 S l 5 2 G j e 7 c j i h j 4 w Z a P G / A B l J o a p Z d i x o W n z 0 j 5 M w J B A 3 6 S N n F m N 3 K N n S R U d K Q l Q x 7 h N 3 O F 4 7 w 7 b R d F A O F T / t I 0 + f + 2 g x 4 + f 0 u L C I j U 2 1 t D P H 0 4 u 2 T f 7 8 x f I b g t L / o d o y R c I s K 0 0 P g 6 m 0 c j w s D g Z b K y y 6 c Y O 6 Y I Q o Z T U V M p w z t P 0 I l F F d k j G o B A E 2 9 X R L u d p o O E j M i K N p Q / U S I 0 C J j E k H w J k k 1 0 + y i 0 o N N 5 R g L q J P B a T v g y q K k 6 j t r Z 2 + S 5 N p G O V u U v t Z r e U i E K + C 2 B P S G O D N S y 9 K B 6 e L g C 2 / + D S c d k H 9 P H d C K h i C D w t y g i y 6 m W h D 2 q 8 M Y N Q o w E b 6 F q r k x 5 0 O 5 a N r 8 G u Q q A r p m 5 A G l Q Z a u G A 4 d X D X C w z Q C Y A d X T 4 8 E F W p U L U 3 N x K e b b l L u f + 3 l 5 R 2 8 y A w w C E S W c 1 M I 3 V u t y 8 P F H x E G S r G r I C S A C i D Q 8 M S O x d g H X O j E w 3 5 T E p y i u r J c p h d H j I O B s S M k n U x 9 m Z O X E y 6 O c H N z x C j B b n I x L Q / G w x C X F s Q n k A Y U P q 9 3 A t 2 H c n L x + H 3 G n s K k K R q 1 y k E y r K X K n m f S D 6 9 W 4 E p k n A 2 2 a z q G s d n F k u B V Y D x o m Q O Q l A + z 1 b 6 Z f v Q e w d k G 3 K f 4 E 8 F w C c D B r 4 z L E S v + S H e D M 4 I A 0 P a t y B A / u o q K h Q J h 0 C U P u i v Y Z Q s T C Y C w l 2 9 U k 3 2 Q 2 H x C R L K 6 h 3 0 1 O T r P p 5 x Q k B y Q a i l V V W 0 u G K B O r o G l y y c 2 Z n p i V e L y c v X z x 2 I J d + p q f P n K T s L D e 9 e P 5 q 2 T B A 9 I C w f s Z w 4 + 8 r T 5 H X + f l 5 8 h t K S q l 7 L c t e / r m d B q u 9 u + M v O b u K / H 4 1 U q / V P V 2 p Z s Q 6 t h v x q M d B / / L z b t m H u r f Z G c E V W Q E h x e s h R c Q X A y t V O z 2 3 q X U 4 8 t 3 p L i X h F 9 n m + c E B o p 6 e X p n N C + T m 5 t B A X z 8 9 f f a M p t k O s j t d N D 0 9 x f b Q K M 2 y 9 I C K h X E n d G q l K T 6 x a Q A 4 H q D e p W d k s g o 4 J F 6 4 4 t I y 6 u n q Z J V M Z S x K S 7 J R 1 4 S S F i m p E c c C A l 5 B L j w 3 q J a 3 b 9 2 R q J f C w j x K 5 e 8 E U Q H j p 5 a D P 4 M Z 0 X N e 1 c H g + m R O F U O R C h 8 K U 0 0 e S 8 9 d 8 r d r J J T X n 7 y k 6 p m x V w g E Y B D V 7 1 O T 8 y B J e i a 8 N D 7 n Z z s w V m t Z G z W 5 Q Z l v V Z a p 1 D v s T y 9 E v g d O C c T Q A e Y a G h y f E W c C A F c z e n W o S i 0 t b X T 9 2 i 2 q q q m m w 4 c O i S 2 F K R i Y y u 7 O z q F U w / k A 4 t i Z B N W 1 t a K i Y b a v e U A X T o q J s X G W O j 4 q L a 8 Q F U / y Q / D v Z N r H p T O E h B M 3 + M S k S D I h E x / r 6 u y h M 2 d P U U F h g b j X A V w b o O M C z c B 9 w W H S P q x u V N q C z U W d H V 0 m Q l k o 0 b n 5 + o 0 X d o V T w u p K 5 Z 5 H S a a 9 K p 1 K 0 x f I 1 / k Z f d w Y k K k l i E Y 4 X e 0 W V 3 B G U k g C X D c L h K 4 9 6 0 e + B Z Y 8 j m H q G 1 d k h X 2 F f B C z i y v 7 w 8 T k d J Z E u c q l z Z J B l 9 r a a p p f 8 J A 7 M 0 P O Q 0 4 K x N A 9 f v h E X g O I u 4 N t B E w x G U A e 2 F G Q c K h 7 S A e 4 y N H x O V 0 R i W m 1 W e W z L V M 5 Q h z g 2 t U b N D I y y t I u Q C 9 e v K J v b t + l w q I C e V + P J w G Q f o C e 6 r E C f P M n K 6 0 i y d A 2 M C 7 V 3 6 / U V k U q 3 u F r S 0 3 k N 0 x t a q f K r p B Q l o T y Z d I p e r u b A c f D i V I / u X x 9 3 L s n k W f R T / s K A i y d b J S Z X k R Z K U 4 a m v S y + r Q 5 Q g 1 M I y L E T p f r v O J 0 K M t 1 0 + h 8 K l 1 p c Y l 7 e j W E w 0 H q 7 R + m h w 8 f 0 + B Q x C n w i / / T A / r 4 4 w + N V x G c P H W c n j x 5 J v U P W w d F w L + h 6 z 8 U V B 3 d o u G h y 8 n L F e 8 c x p f Q 0 L N Y w i 2 E X G L v A Z B K 9 Q 1 1 V F 9 f K 2 r d w Y P 7 q a q y n L L Y d l o N 6 A C G B 5 Z P J k T A r p J C S n K C j P A S z q c e p H 5 W G 8 E m R S o r l W T s j t m 9 T C i D W j t U k t z l Y j v h 4 e k S C 7 u V X N W s m m U m h 6 i i v J T O n D l N X z 2 d p f v d q v c O M I f Q H g o y X b S / M L h k 8 2 w E n q k R J u m g E C i F 7 a K u C b s 4 L D C A q 0 O M A E R 6 w 9 Y C y R Z m J 6 g + u Y M c 1 j D l 5 G R T N 6 t Y P n 9 A p q r / 0 1 P e p Q g G M 6 B y H T l y i I a H R 2 h y c o I y s 7 I k T A j 2 E h o r 6 t 3 K X 4 7 P W r i A e A C c C M j d h 4 Y O D B n R 5 k B v b 7 8 M x p q R V 5 A v p I w F H I f K 5 0 R s 4 N S k S E J I x f z C Q h n / M j / 7 z z + / R q 6 k N F Z D k 1 Q L E k K p 9 0 r d 8 F i q d r V T x f L l g x c 7 2 l J t 6 f u 5 R w u I a q A J p Y s Z 0 a 9 3 C 6 p y g p S X G p R G / / / e G S R 7 Q g H N L C C l s Z N S E l z L s g p N z V u W y L Y e 9 h c F q D A t y K o j 0 Y 0 2 F x W y J M S A L Z K q Y M p 4 R l K Y j h Q H Z M x J Q z d Y b N H Q Q I S f / O e f 0 7 7 9 9 V R e X r 6 k j k X D M 7 9 A t 2 7 c p m P H D r N t k y 3 H o M J p + w a u d H j / x k Z H + D u Y V J j e z u Q C q a C y T T E R 7 U l Z o u o i O h y O j a L i o q X P a 8 z M T B N y S 8 S 6 D l x z 9 H F I P x A W v 6 / d + 5 j i g e k f 8 5 5 5 S k x K 5 O t E p m D M l V M Z g 1 t G I u 7 3 n c C O 2 l A W u 3 N J O g G x i A T s R j K h V 0 R C f U z U A 5 m A X z 1 T I C Q q d q f S 9 w 6 v T N G 1 f H J D b M C r l Z 4 Q E j I B s B k + 4 u + B G o l 4 v Y s 1 8 1 Q S f k q n y v 3 L y A S g Q a L A R h G J w q r Q p c s f U O o q j V g j m R s m o r p d f O 0 Y r 0 K B q x x A 3 Y O c m I a R n Z M r w b I 5 e X m U n J o i 0 z f Q i D H + 5 P e M S 6 I Y e P A w 3 b 6 / f 3 m + c j g x 0 t K W j 2 W Z 8 b x v p f Q E m R A P C D L j O o a H h 6 m 1 p U 3 e c z g V W d X X K S m F c x x 2 3 s G x H S q r 1 / I 2 w J 5 a y w 8 k 4 o j Q 2 I 0 E i g Y q r o A b P Z J H 4 m o R r H u n U 0 k f H e 0 d D Y Q D Y c A 3 F p B Y 5 X z F N F U l 9 9 C p C l N 4 S B R A l L 6 + j S f X R 8 + O C I O 1 g N 4 d X r m + v j 6 q q q p g d a 2 Y P A u R V G I Y e w K R z J 6 4 6 c l p S s v I W F I j E Q + I + 4 N X 8 d C h g 5 I S W g M D v P 5 A x N 2 t p 2 q Y k Z Y U u y l m M Y k x t R 5 t Y n J 8 g k 6 d P i H H F / j 6 Q G Z 8 n y Y V z s l 3 G a 7 P H c K O E g q T O T W Z d N k r Q P A p g n T h c f u S y 8 N u h 0 x 9 g E f v Q o 1 v 2 R Q N q G g a k G Y O W + Q 1 v I A / v v u c 7 R 6 2 P T D 1 e 5 0 q Q C M y J 0 i J h V d 9 c 3 T m z + 9 y f R J 1 d X V T f W O 9 k A a z Y Z F s B T Y V E o I u s I S B i j b G 0 u j 4 8 a P U 0 N A g a h o G g r u 7 e u m b b + 6 J Y w C z a d F w E b i K 8 S 0 g l 4 k D e 8 c M b 8 h C b n c m f f 3 V N e O I Q m Z W N i U n R w Z g 4 S k E O b U 9 B v R P B O l O x 3 I V U c / 2 h W s f v w + X P z y H 4 0 w s S F x 0 x g q K V C j a a 7 h T s P 3 D 3 / u j H + K C t r s 4 k g v J F 2 B 7 g C v V T K R o U u 1 m k o X D u J f l w J h T 1 4 S N f u c v 7 9 H 3 T x W J y v b f / 6 c O u v Z 6 k i 4 0 u u l R r 2 N p o B K o y Z m n 3 3 g v l x t 4 U O w D N N r E x N U b B R p S A q t m U H n M 7 m c z c t O c 9 D s X i 6 W B I W T o 3 t 0 H E k 2 e z r Y H 1 C f k N L x 5 8 z Y 5 m T w D T B g E s O K 7 M J 1 C A 9 M s k J 3 2 L n / 2 z Z s O Q s 4 H l P n 5 R Z q Z n e H G 7 h O p N T 4 2 K j n 2 P C y A Z h d Y W v m m a G B w S P K s Y x A 4 G P A v O S 7 M w C A t 5 l b p W b + 3 + X q m p j y U x q p k R o o K A H 7 y + A k t s q q I 4 F i 4 + E G q h w + f y D 1 h R q + T 6 0 B 3 x O g g 9 B a 1 O y 8 B 1 c v b 3 H Y U 2 2 / 9 / h / + U L N 7 O w s l l P F D U U G w Q C z i 7 G Y y r Q X k g 7 j T O k k / O K U G L z 9 o c H N j C 1 B d Y b I k 6 M c t Y 8 D y c O 4 w f f 2 g l Q r T 7 T L 5 r q a u h h v U y s Y X j T l k F + K q W Y t 4 G m i E 8 J p V V 1 f J d 4 M 4 i U y q 6 q p K N u 4 z q a C A 7 b 7 k Z P r j f 9 9 O v 3 g k R 8 4 3 o 5 J V w C o + t 7 C w Q M j u d m d w Q 3 b R Q P 8 g 5 e T m 8 D U k i a S a D a T I E M L i g l d c 5 k 1 N r Z J Y B n G B K U w S A N H 0 m L a P S P z x Y f 6 8 E S d 4 + 9 Z d 2 n / 0 L C 0 6 i 6 h v w k f e s R a Z x I j v g b c S k k p m B b N 6 + a B n k Y r S E H 3 h l P E o D F 6 j m S D t m A 5 b g 5 d z 2 g f b b 2 W 7 i 3 f Z M Z V P h x m h A v Y q c a K B 7 E J o L N B E f u 3 8 U e q f s o r b + 0 a 7 k 9 y Z x f R V M + b 8 W K g u f Y g a 0 j o o k R t F 1 3 y y 9 P a T b J O g o W 8 E Y e 6 F m 5 p a N l x v d X W 1 9 P q 1 m j e 1 G v 7 V 7 + 6 T V M 5 r f S P S m I l 3 L z m J e n v 6 l m w Y m 8 1 O 0 6 z u 4 j W k H a 4 v M z W J z p 1 / X + I F 4 a h o H 7 H R j B H p 0 T Z E l F e o I s v h w a u r r 6 W K X K u 4 / h M T U 6 m q 9 g C V s Q 2 G A W k g J y d H o j + + u X 2 P 6 j P 8 1 N H R K d + Z m 5 v N H d E r a c j c n N k O Z D G p f m L H Y P u H L K G M / W 1 D Y l Y j 6 + 9 7 0 x m x F r g d S b q u r n G l s o z O I c 0 Z x q M Q J q Q a K 3 r x 6 n z M c p 0 X W + Z 7 Z 1 l y c M + P Q V i o W K t 5 4 1 B X i L 9 7 + e I 1 u b P d V J C f T 3 f Y x s G M V 0 S T J y Q k G g 1 r J R A Q m 5 y S r J K d r A F 8 H N e L 5 W 8 w v d 5 I 7 R A T i H r A 9 c P p A f V t Z m q c p o Z 7 J W 4 P d g z G s + B E A M G m p 2 a p b R K 5 9 d S 9 h b g f L 8 6 A a 1 8 F 6 b a 2 t l B y Z i E 1 F A S p M k c 5 e l y G F 0 8 D L n q v I 5 / K C t O o o 7 2 T C V d C 2 d n Z I i W R H i A p K Z G J b R U y o 6 5 S 7 G G a W d 2 3 E z f w H a I a t 7 c s e p V H x l y i s d f J B a D B 6 E a O V Q a P l 6 o o C p A G 4 z Q w / n / 8 t z + l i c l J G h + d W P O e W 5 p b R X U 7 e u w w / Y u v J 8 U u u X j p A x X N z c f v 3 r n P 9 t D K Z W D g v c M 0 i + K i 5 X O N V g O k x D G + z l Q j F 3 o s Q A U D m e F p A y C l q k v c V F 1 X v x S 6 B C C 5 C 8 Y X c w q K + S T l D U R 9 v F f l 5 z q Q l 4 L 6 + n p y h D E F x C J 5 K / y + l U u 0 4 r p q C r B C h 4 M l W g 2 r o I X i c E H k x P 1 7 D 6 m v t 2 + 5 q 5 4 7 G f 6 1 b S + W r x 6 9 2 v a W G 0 x o l E a A n m Q 1 t e / b Q C g 0 A t h T m N + E p X N i Y W p q W s i Q x k Y 8 3 M 1 Q p 2 L B x w 2 t u 7 O b a m q r j S M r c e v m H a n X 3 N w s G h p W g 7 C I W M C j r q q u V C e 9 A 7 x 6 1 U T F F b W U n r R y 7 A g u c X j x N H o 6 O 6 h 1 s V 6 k t 0 Z Z V p D q o n K q P 7 j 3 g E 6 c O i H 1 g f l S I 0 M j d P L 0 C f F C w m 4 z 4 / a t b 8 i f V U / 5 l j F W B 7 P E 8 1 d W V i o 2 G w J y Y e + B y H 3 z K 6 8 v 3 r B c e b y 9 h H K k l t D c Q p L c s J l M Z g L t V T I V p I W o P t 8 v k w F 7 2 X 6 a 9 1 r 5 t T F / 3 8 D L X i S G t L P N s H x i H 9 S n B / c f U S Y 3 n u q a a k p m 6 R W N I V Y L M U E P p J q a n h G i p L L B j z W V B g c H Z V l Q L H W D R o i 1 l q C K Y c p 5 Q m I C F R k 2 i w Y 8 i k 1 M D B e r i r l 5 2 U t R 6 d G A z f e o x y 5 Z k n B f I V Z f r 7 c E W S U M U V X G j E g k O B c Q A 4 j I B q h 8 s A k x 2 K v V 1 6 9 b I t P t + b K o m t U 6 r D Z v x u K i V 2 y w 7 u 5 u q q 2 t F f X t x v V b d O T o I R k H g 2 q n g X Y z w N I I U 1 O g L p e W l c h Q w s T E h H g x 4 T H F M I G H 7 f S p w B p 6 a x x g E r z b A 3 4 U y w i 0 V 8 k T C 1 N s m G s 1 r z Q T 5 F p O J m B / S e o K M g F I i H L h 4 n m 2 K S K z U q O R z 3 Y T c O / u f W p r a Z W G 9 f z Z C / r s Z 1 + I W 1 m v G w X n A Y J j 7 9 9 9 Q I 8 f P S X P 3 D y N c u 8 N 0 v r R c 7 N B D y + d l 8 l w 7 P h h t k W y 6 P r V m z F / F 4 t j Q 7 q C T H C 2 I H 2 z n x L p c J l d B n N z + Z q g 8 i G s C L k j x B O Y l S 1 k g v q G Q d m g Q S a A 2 z k 1 D d q W T U W B W u p g W 6 q 5 q Z k Q i I v p I / j O D y 6 c E 8 J g T t W r l 6 / F 9 T 8 / v y B j a b h S e P U a 9 z U s q Z 5 + n 1 K n s U I J 4 O T W t t 3 g a s K N b V / h O l 4 i 1 L e J T M C C z 8 K 9 s W t Z N t f N Q H p V b v S x p B P Q 2 t o m R v 7 R Y 0 f o x M n j E t P 2 b 1 8 4 6 C / u K c 8 a o r w x g a + X e 2 4 M 1 J 4 + e 4 p + 6 e 9 8 V 1 7 D L p m Z m Z U M t P C 8 N T T W i U p 1 5 8 4 9 c Q w 8 m C u g 8 f H x N Z 8 J P J Y 6 x w e S v J j P t L F 6 G Q 1 8 F / K d f 9 j g p T Q j P E v j X i c y A T u p Z 5 x Y E t 3 m e 2 u X Z X o w J A D P n x n I y Q 4 X O o D w o 6 n J a b H j M F Y G j I y o Z C / u r A y Z v z X G K i M 6 m 5 6 e H r 4 G v B O 7 L c a j s M r 3 e t t a t c 2 Z Q I u E 6 H K 1 g t 1 q x F r r o e 4 V I P 9 D 4 i a i y x E x M T w 0 T E 2 v m 0 W F g 9 Q o Y 1 U G + x h w 7 W T 7 C R E C R 4 4 c F G m k g S j x N m 6 M s J E Q C f E / f r 1 I / + a / O s Q N H A + Y q O N N J 0 u R X B l r i g U 8 C 0 i x 6 o Z G G u j u p H y 2 P 1 5 O K P X w V L l P 8 m N A P X v Y 4 6 A J 3 g d 8 T E 4 k H E X U B 2 w 2 J F J B Z P g Y N / Y c l l g g K N b Q h Q d y f H R U 1 E B I L h A o G i 7 y 0 J H i R f F A T r M a C 2 9 d L N X T D M Q a 5 r M 0 R g Q H g H u A C Y G 6 w B r L S C g D e 7 K B S f i 3 r 4 P 0 0 Z H Y K z 7 G A z L L e d u K q 1 B 6 j r U I 8 2 0 g E 4 B k K p s B 1 J l / 9 t e 9 d O 6 D 9 + n y 5 Q v 0 l 4 9 s 1 N T W I / Y D 1 D X 0 3 q d Z o q B x m o H I 7 4 O H D 8 j 7 D Q 3 1 9 O / + 6 P A S m d D Q 4 J x Y j U w A G i / I P D M 5 z j 2 8 m 8 I W t o F Y U 0 K 5 9 c a 5 l G U K H s r c l J A k m 1 k Y e h n p L P j B w g m B g d i s X E R 8 I P v R u N x P T 1 e X u N B B J j x X 2 J j R W A g l 0 O i i c u e n M 0 H W I x M w L g P G G a L e 4 X u x x X S P x L R M G h g c 4 U Z t l b q C g + d A 8 t D K d h j H Y v u t P 0 D o 0 f Y g 7 M j n h 7 z 2 r N y 9 A K 6 3 d Q F C d Y 9 M s L 2 0 / m A t B i 2 n J q f o N z 9 q k M b g D / j p 0 0 N Z F P R 7 2 X Z o o g x u a M 4 E J 3 V 3 d o m 7 f M E z L 0 4 J q I A P 7 j + m i s p y c c G b A c k 2 z o 0 c C V F g n 6 0 F G P H w r J W U F t P z o V Q K h i P q W y r z F 9 N A E A W P G 7 / X 5 S R 7 c g 5 1 T z p F t f U F H V S U 5 W D i Y 9 X C o M x p G h o Y k s B Z R E F 0 d 3 S I h w 8 T D Z F M J s E R o t 4 R h B s p a Y W I + M k F u 0 y D 2 S h A O j h j A L Q h z 2 K A h g Y H K D d b z e F a X J i X w W Y 4 X h x 8 7 b a U 7 V s K h w n 1 j 7 c t l i 9 o y x Z D 0 k y m v U q q j e B 0 l Y 2 c m E 6 w D q 6 z D Y G x I t h E I y x R X r 9 q o m d P X 4 g 7 + I M L 7 8 u Y F e y e T H e m 2 B q J y Y n 0 T / 6 q j 3 7 / u / v F n p i b n Z P i Z j U R j Q h j R F 0 d a h G z 0 t J S 6 c H X A k K Y 7 t y + J 8 T q m 7 Z T Q l I k y Q p y V 0 z N Y 7 A 0 S E 1 D S j r C H Q 8 g r T T e R 6 Z a 7 1 Q f T Y w M y i A r p A c c A / f v P q T 6 f Q 2 S P R Z 2 j k o H Y K W C 5 H k a 9 D A h d L f O Q C 7 D h P W F k w B e R E R R g D y 4 R 7 v N I p M a M Z c L Z E P Q L B Y o 8 P D v w j u 4 a E G n F m m H 8 S y W r 5 8 0 b U u L t t g c 5 L N V s s 7 9 7 b e f N K L n Q w F / + V U P / c G H p c Y r B e 2 t Q z Q A p o n D u Y C o b T 2 p z o z 2 r g F y p y e y 8 b 5 I H e 1 v 6 F + 9 S q X / + 4 8 O y a B u H z c q d 1 a m R B A g x u 3 a 1 Z u 0 / 0 C j 2 G P r A d c w x Z I C t t J W g M + D u F j T C g v F A X j O C F X 6 X 7 / o o V 8 / m k J N T U 2 U y E T 4 W U 8 a / d P v 1 V L P u I X a x 9 j m M V T U 8 q w g 1 e Y q z y j a w b O n z 0 X l x c J r G J i G T Y Y h A 9 h 8 G O A G 8 B s g E G x P x B 0 i S W d P d y + T K 0 s 6 b 9 h W M + F E C l q 3 d l + b x b Z N M L T Y E r n S v 7 3 S K B q r C Y X f u 7 R 8 a j i A h o j 1 r 9 I z E H y a K f n z o s n E b U O m i r w a y 5 K w p b A t S R K u / M U v p F J 7 W 7 v Y F Z B y w U C I 7 t 6 9 L 5 + p P X S M X r 5 8 R b N s X 8 x 5 I j n H N X 7 9 f 3 k m D R e N D r 2 9 X m h g K 9 B S c H D a S q 0 j m C q v 7 C V 8 / 3 c q / R L 8 W 1 l R T k e P H 6 U / / 0 G t S r Y y E y E T 0 D V u o y d 9 q u E / Z T K B P I e O H K R L b F M W c J 2 A J P A A J h m r w 0 c 6 3 z B L I n Q a 6 r U 6 b q F / / l e t c g S h W d H t M V 7 F 9 o 9 Y 5 Y t x / J 0 X e 2 o F V 0 Y k x X K k M i K I d W w 3 A Y b 4 m Q q / Z D B C 4 s q 1 r v Z Q k V / y P U Q D D T c W e n t 6 J J Y P H r J Y s F j C E i N o d 7 D a 5 U q n g b l k O l a b L r 3 4 w U M H J O c e A k p T W c p 1 d X Z L b 9 0 6 t E g N F b n U 3 z c g 5 5 W W l c o Y j 8 b Z k r C M a S n v Y g v N L o T I l h Q Z Q N 0 q e g Z G a a j 1 D t s 1 w y x 5 X w o x 3 J k s c d n O g x c P b U C 1 A 7 a f T K u o A E h s W e 7 2 s V o X k E h z X R 8 Y W 0 M n 8 / V X V 1 E Z V M x q M K D b E 2 w m 2 I 0 Y P o C D w j M 3 Q + f r M + T z o f l p C r l S Y 7 b L d 1 2 E U L y N O 8 I O h O G r m 0 c l v E s k y 7 T x s C w m E C 9 g w u C F W p 9 E l C P Z C l b J g C G d l R y m W a + K l E Y Q L A B 7 4 0 C R W i x g o x i f m J R G B O P 9 W b 9 T X N I 6 O B V 1 9 h / v D J P L y Y 2 C j X g 0 O k Q w B E J 2 S n O w A c 4 k A Z F A V i R S Q U Q F p m Z U F q R J B D s a Z i t L M e / C I s 2 z F G t r 6 + D y h m a m Z 2 X w F G E 7 Z R U V 1 L + Y y 5 3 E 2 v b W R n C + w U n 1 N W V M 8 F L + j W n 5 f j h T H t x / K O r n 8 P C o R I k n Z Z U t W 9 J U w z 8 7 R O 6 0 B C F f N B A E 3 N B Y b 7 x S d Y P 2 h P E p k E l c 9 n w M e Q a R 0 x 2 R H J D A l B h Z + S O e Y E L 9 8 b Y 4 J Y J W 5 Z D Q P c q 7 B C K 5 4 0 k m Q T B A Z W 4 E d S 5 v A C A X p m w g t w Q I Z r c E a K L 9 B u v 8 e a t K m 1 j A F I X / 9 j + 0 U F Z 2 O T c y m 3 j Q k K O h l L 8 X R K n O t t F Y X z s F X H n G J 5 T D 4 C h L q a Y X r y W a H M 6 F f 8 b f c b E h Q 4 x 2 s 9 q I 6 I J C 7 t X h 2 M j P z 6 X q 6 k r x 6 m m J i Y x K 3 R N r 2 x k 4 F d P + s T A P 6 t w M v I d O A D Z Q T q r K Q w F g i Z w r X 1 2 T F e g D b D / D 8 w g H S m 1 d D U 2 N D d C E P 1 W k i x l D 0 y E 6 X I V Z w s Y B E x B 9 g b l Q + j n A 0 Y H 2 h L l R e X k 5 k c 6 a m x h W k 4 f d h X M D D n g F 8 Y X x L d s m o T S h c P O a U O + a W K j c 1 V S q t 8 V M 9 1 0 a 6 G q W T D u I O 1 s t i D U j y U I 5 2 W 5 J 7 I g w G T x 8 3 K c e X x n z W G V 8 B / Y K i v Z u t Y 4 4 K D u r i E I U a d R o t C D p + z + 8 S 7 / / U Q W V F W W L 4 d 7 J q p 9 G F 5 P A m l p I P a 1 P K T c r j U 5 X J t L D + 4 / U 8 + X q 7 e 1 l A z 0 7 W 9 z M o 6 O j E j i K a x F p Z q o r J O b s n V w Z 7 Q B A K i O W b 3 9 h Q F z f p d y B 4 L o g p b N T l L S u Y S K B / N F R 6 u h U E G u H 6 A U 0 b k h F R G n g O p I S n T Q w m 8 z X s b y T O l 1 l F 3 W 5 Z d B D 2 a n L B 4 N B E q x B p R O 3 Y A A Z t n l n R 4 d k r 9 U 5 B P E e t j o I O + i M T M G P J y x X n z W / 2 1 a 9 C n z 2 u q W b 0 z c c T a j o 1 5 u B f J T b R 3 z o p F I j 5 y X O i M r 0 p r W d D h 8 9 v D Q B L h Y w q A p d H m 7 s L 1 7 N 0 s W 6 R F n S 8 l 4 H 9 7 J 2 R D p s 7 E q R c y + 6 j 0 D e d E Q w m A H v 1 m L 3 N W q s z h N b b J 7 V n f a W N v K 7 a y n D 6 S f y j F B V d d W K s C b U O W L 7 R k f H q W X Y R l n l x 4 x 3 I k D E v M l 3 s G l g 9 Z A 7 1 6 / Q u f N n h c w 6 s Q u A 5 w Y V 9 m G P U 1 K m 1 e V B E 1 B j U j K d P c Y P f / H 5 V / T R x 5 f l 2 p X W E 6 T 2 9 j d y 3 1 D v c A z O C z g j x p n I i c n J t J i 0 P d E S l m v b Q C g H 6 6 + z v r w l Q m k y m Q l k 3 t + N O F / t F U m C F S O e P H 5 G h 4 8 c W n f C n g b u D Z E D m F 4 w 4 k m k W U f 5 M u k Q j Y O F f r E t e g y J 8 V 6 V T + x E M 7 5 s R g J + 4 4 W B g N 9 H M y M d d K o 2 m R 5 3 j l N d F s Z j 5 q X e q 2 s q 6 d H D J / T J L 3 w s D d r P 6 h e k 5 8 u X r 6 U R 1 t R U S T r k 6 2 + w m L W y S S G Z s l O C V J i + d Z t 3 d N b K q q S V D h U u y N h U d A L M r Q B 1 i b E w 2 F j K b R 6 k N + 0 d V G w Q C p H o i P p A p y a p z r j N j Y U y W E q v 3 g G + K 3 A 3 h w c b 5 2 L b H n E b L + A u 9 K A j x k Q O H N y / Y T I B I A / i 7 8 o r q 8 i W V r Y m m Q A s b G 2 O A 8 S q j Q P T V v q T f 9 t k H F F p x x A B b s 6 g h O g D d 1 E 9 v Z 7 M p Z J k P 1 V U V I h 0 O 3 f + P c k d A c 9 f S 2 s b f f n 5 F f r s s y 8 k I r 2 7 q 0 c i H B B N M b X g p P x U V t 3 S g z L J E C s v v g 2 Z g J z U E H 9 X Q F Q / e B L f B R C B 3 s b S F 1 J o q S O W K s W + y u Y k H T b / I V E M T s m w I 4 0 0 T o p v W a 4 3 x A n 9 Y / O R G 2 f s d m l k B q 6 1 y J i 7 g 3 1 M Q T e H 8 u B O + i Z W X 0 w N t z o x b 5 F J h o h E n 4 6 R 4 D 8 a m E a P p U D N e D n g o D / / Q a P x i o n E X 3 O p z k v n a 1 b m + Y O k S S o 8 T L / 9 f 7 w W u w J j U E h R h r l U G O O 6 / P E l O n n h u z T m O E C u k v O U W 5 A v + S + e 9 t l Z o t h k M e x 3 C U g Q R F B k Z W X K 5 M S 3 B T q k o u J C u n f n g d Q v t B 4 E 1 m I f Z c k Z x P u I d g e x 4 P H b D l i u P W / h n 4 0 v b E k l N D v v F H G s b S h g L 5 D s d U 8 f / e l 3 1 N j M j 3 / 8 U 2 p s r J c M Q m Z c f T 1 O F x t j R y N 8 1 e R k X d 5 4 E Y 0 1 J B X U L b 1 c T T Q Q B Y 6 s t R q o u t E 5 K z 3 v t 4 s 7 H Q d g h 9 T k + m X S Y i D I K l 1 t N W V n Z V M g Z K U h V s O a B y N 2 T G a y m v O E v I J r T X 0 H M F 5 r z j m 4 H j y e e V E r a 2 p Z p b Q 7 J A o E g 9 C 4 H q i e 6 0 n r 1 Y A 2 h E U O 9 u 1 r o G a W f M W l x f x 9 i I M M 0 P T U t H g 1 o R V g s B v 1 H 7 A 6 K J y i 0 k z H E 9 s i o c i m 3 L d 7 S T J p z C 9 E V j / P y 8 2 V H j 4 a q 5 E J c 3 5 W J R O A + o g q W H 0 Q I U t Y R j T W + y j 4 X i z m j Z c A 2 i S 8 h Z f r f K y i K R Y i k y 3 c x Z g / 1 b i v k X J z c s Q 1 f r v D s Y x M Q F W 2 C v d Z j 0 z A r f a 1 k 2 x q I A P R 1 a + v 0 + t X r 5 m A V h n Y h a c R A 9 B w 3 f / k x z + T D n Y r Q D t C w b Q W Z M V N z 0 S U u h p / Q q V A g 4 C 9 i r l R S B 2 A w N 2 Z y Z X r T 8 U D V g v r f f H 8 8 w f g v j R + b Q / i e J 2 a 2 I a H h Z m l G + 1 R R 1 g K m G e l A n A r r 4 f O c d X Y W 9 Z Z 8 d A X U O v x w j M G X G 1 x 0 p c s D a E K A p A 2 9 5 q n a X B g i D K Z V A D s Q L u x R K k Z 3 R O 2 F V 7 D 1 f B B 7 U o V U w N 1 h K Q p c I L c u X O f T p 0 5 y f a M l 6 p q l u e z w H T 7 M 2 d P 0 + T k 8 s y z G 4 E m E 4 B 0 A f A C Z m R k g k e m E q b 6 + j o J 5 0 I a A C D o X z S 1 y v j 9 x V 1 C O d l y 1 j e 5 F 5 F i d M j o T a G u r O U q N w M J L a M B 1 W o 9 T B k k l O k S 6 w A q 4 W O 2 z Q D t B Y R H T W N g x k G n z r 5 n v F L I j + F k g C f u c b d K f b Y V 4 N l C I i D 6 o r m p l V 6 9 e C U r e S Q l J k o E P X J d R G N 4 B P O 0 N u + s 0 o R C y c r K Y n v J K b k n z M f x B 1 I v j W / x N j V l Z d R F P B D 3 4 N h J j 5 9 v k v f 3 K I o z l F R 5 c O + R T D v f q I S K l f D / W e / a U g e o z Q v K z F h I O E i U 9 c Z / Z r 1 Y 5 N p C Z 6 p W / l 5 y S g a r e I l i 9 2 j g 6 7 B c q X n x a + B E O Q J k j R e b A L 6 7 Y 2 h R B o 0 z M z E 9 / z A d O X Z k a b 4 S B n X N i 1 N r Z G e 7 a d G 7 O U c B y K K 3 u h Q X F 9 L 5 D 9 6 T h C 3 6 G P 8 n o U 2 I / 5 t i 1 R f x i 2 K 3 4 / 7 i X O I u o V b j k t z 4 H k D z i J 3 G 2 e A f m f Z T G q s W G w E a + Q 2 2 c b Y C 2 D c P W V q A J M j f s K Y N Z g A Z h e D 8 i A V 8 / E o z o j X U a y w Q d 7 Q 0 I C q j G f e 7 7 P S 8 b 3 3 C m 3 G l 2 U E 3 2 v g + g z 6 Z Z o H w q W g g / A m z e a O B h D M P H z w W D + B W o M m D g j E p t a 5 w W E W 7 D 9 v I m p A h + d Z R j 9 v Z 1 p h Q U R R 7 x y U 9 a f l D 2 i t E M g M J / h P K L 7 H N s r 6 6 B 8 P / T s f G D P e t w L w m F O w l e A O x E s h 6 x D N L K T g 0 Y s U + Q i q + 6 L e v s P 1 w D M S B W 1 3 j a o u D v 1 P F 9 H W P B i Q v e y w g Y H V 6 Z q W E Y t N a l i N F t i W k O k M C m Y 0 C T c h M K E g f R J 8 v + s P U M m w V U s 3 Y y 1 n t I / K I b 4 f t X x + M z e V t M x 5 F N I p 4 l k X f c t V i q 2 7 S n Q Y 8 Z m i 0 8 j D 5 N c J l I I m w 7 K c O F M V 8 J T g K 4 g W Q 6 U K t n 0 6 W + + n j R h 9 d r P f J P K m N S J Z + U y Y m 3 A M + F w 3 c H 1 Q k 9 O q 4 D w / f 3 y J L M j R Q r C o y M m M V a Y d k K + b g 2 I C r I G a m J j T 0 W 7 f u 0 I E D + 4 w j E V x 9 N S F u 7 f M f v C + T K p 8 9 e S a R D e t B d c g g k v E s + D / Y t x h o h / c T B / G H d M 8 2 W 5 h m F t W 5 C G P S b T K u 5 c a L N l x h X B F w V b F B r 2 Z P 6 h 4 F U J W j Y N 7 f z U h h 4 9 / D j S v 6 c l G Z y w 7 F u B 8 c w X l b B T 6 L y I P D J R F 3 c 6 x M Q r G A n r M o M y T R 4 C D F W s C a w Z N r e P 1 S a Y x + + K M 2 + r N f P i O v / X 4 v 2 Q e u 0 H v n z s h K i B q Y r g 8 3 O W Y P m / G g y 8 E 2 2 3 L y I G M T O i 1 E Q a w G t B t d M I F R h R 2 p 5 U C f 9 Q R o z M N S k 9 t Y M M T H A / 6 l c r h w X q b h u 6 s O G N 8 U P 2 z L j N 1 Y A Y 5 7 F c e 5 I a T F G K 9 Z e U S N 6 2 B e V E U 2 k 6 D Y S w n W C f q o w S f S J Z e J k c j k R F j O g S K / u K P T X H 6 y T L 2 k I / m T c k 7 P 8 C A V m a I W 8 B t Q y 0 A i O D g W m N j m 0 K O 1 A O n T O 2 G l 6 2 3 r E 3 A t M m U m h e h A m Y v + / F d O G k d Y 7 b S z 1 B o r p I 6 O D u M I E s + M E 5 b s i S Y T E E 0 m A L b W n d t 3 2 b Y L U 9 u I T d z + Z q D D 1 S X A O q 7 5 d c e Y j e t F L c z A R 3 C y F P P 5 D s R p m d p k v M r q N f c O A S 1 v p 1 W 9 / + H / u 2 3 s b R 2 Y U u D k B n y i z E f Z 3 I v H 6 i d A N q y w c Y n V s T O V f i p I V 1 M b c t M s 9 E E 9 J g G q 8 y B l z l X 7 K S s l x O e o y Y R V 6 W O U n + q n 7 E y l P v 3 G + 5 l C u l g Y Z m L d Z L s m e l 7 S e o i l 6 m 0 G m G H 7 T X c q G / w m F Z L L U P c b i R c E M F 6 H G c I I U N 0 o M B x x + O g h + v z q I 5 m e g u V V o W 5 q a H J g i g 7 G 3 D S p n g / Y J Y j Y a g O h d O B 1 Z M v / s d k B r e g t b 3 y D s P 3 2 H / 7 J D 8 0 D U 3 H 5 c 7 n Z Q F Q V o M t 2 4 1 z j 8 s Q o m w X C b d 6 v 8 g m J Q A o k I 9 G z d j 2 e O Z q Z G K L 3 G p L k G K T P V o Q y V J g F j 2 d p J f Z g y E p P N u B q 3 w o w G R D 3 U J c f p I Z C r D b P N m G U V N g o k I W o Y B 7 D C k e l 4 0 S 4 0 / E T x 4 R U I I C O D s d 7 U O t i d a 6 T E 5 M S c z j p x D p V i q y w + y q 4 P s 3 t p n f S S n 2 j C z Q 8 5 6 D W E S t 5 x E Y y p g Q Z 6 q D a B k V C h n n L l i 6 L a N Y s c v I j b T J O f 9 s i o c J + T 8 x K 3 C v o G Z 2 i u p z Z V W P Y 9 p e 6 y D H X L I 3 0 b Y A G Y 5 5 s h 9 n A d T H y o 7 8 L Y I 4 S I i T u s y H / F a u Q / d x Q t 4 r w 5 G u W G H 7 J 7 Y e I c i y g 5 m O S Y T I g b C p M y s R i B t e v 3 a L b t + 9 I u u n o T n W S b S g k q M l O U 8 k r A T h 8 v m J 7 D x E g I N e b U R s 1 D 7 E 0 8 o 1 I L j 4 + U c 6 V 8 0 1 F H 5 M / 3 o 7 O h C k j a / k K H v H C t m U 9 M m O v k O t g U Y A u 1 3 n p d 8 4 n U r F 7 d d s D v W 6 C K 0 F U n b e B J M r H 8 h Q m q A e 0 u 1 H f 0 E h O J K 7 k x p u T m y 0 N G e m h z 5 w 9 J U 4 J x E B i F c U P P 7 p I h w 8 f k n l Z n / / 8 i u Q d h E R B z j 4 s B t D V 1 U P T b V f I Z x r w R b A v 7 L 9 X g y C U I t u p h g z y L a o Z D E q 9 0 y o e F 0 g o / V r 2 2 Y Y K Y X V F / h J z e 4 x T 2 R Y J p d Q k / O L e A S b 1 5 a c F N x x Z j e k B O m 5 s K 8 A K E s j Z r f N 1 A 9 w W q I l 7 5 N 2 O m X k / / W i k S q a 1 I z D 1 + d O X d O T I I b K b Z u Y C a A O Q W J i f d e n y e f G 8 Y f Y t 3 O W f f v c T 2 r 9 / n 8 z q P V d n W 3 K 2 g B C o C C G I I X H m Z y b p Z A U S 4 4 T o R C m T T 7 9 v J t b S v i J Y d E c V L 3 B z M d E r T i X s H Z b K X I t U u 4 l w i I u L n i G 7 H p B z / G 1 G / Z 8 + f c a 9 e A 1 l Z 0 U i 1 6 H q 7 H Z A C j h 9 o / R p Z p P E z 2 E W 7 b 4 D j X T l y n W Z A B g L e N b o f C o r y + n j 7 3 x I R U V F M p U D 3 m A c z 0 j C e B s W W w g x W T H 9 X p E D o o r l l Y Q 1 O S 3 z 9 H 6 l V y Z i n q 7 w L k k j I R C f J w W v j W 1 i d h F + O e 5 F b O d t K f h P t s b O L g X s F k i n z a K 4 p J C m 2 P j e C l A n U I 1 a h y 1 k H i N C f B 4 k p D S m X Q T z E 7 Q G J q V x n z l 9 U j o U 3 A v y q S N + b i M S G + p y T P A 9 Y 9 b w x K y H 0 h M i 2 b L y U v 0 0 O z s v 3 w 3 y Y M B 2 T o S U Q a a l r a n g s w H / y j Y Z h 7 K t N t R u J x O w U c m E B 4 d w m c 6 O T r E J k M Y L C 5 z h w W 8 F e X l 5 N D / 4 j C 7 U L B h H k K g / T J f r f R S a e M 1 2 R e T 4 V g C X / / l q F W F x r I w b 1 y Y f B c 5 H A 8 f n P + J y l s m O / c s H k y V X B D I 8 4 f k i f 8 P P P / u K b a W D q 5 N l H X D V C h L s I S r P S a P 8 V C 8 3 I Z A p Q H W 5 Q S Y r q 3 v c 0 y j y h K l z D P s g j 3 o d K Y p Q z C i 6 8 8 a z v D 3 G q W z t j r e A W A 9 w u w i 2 G R c 2 d 3 j r A g / r T f s b y U f u S k y g h n 3 1 N D U x x f r / + 1 t u R E h L V l 6 u 1 o m N R n J o m M 4 y G R C J 3 l g Q p H r e R k e L r 4 X a v I A Q I M H o L J C c 8 2 K d T 8 b B j p c F q C R 5 k q a n R p b s F t S X u c 4 Q 8 o T z s 1 I i l a M 9 m r j f o 0 c P S 7 Z a T D 2 f 5 U 7 m x K m j G 8 q n H g u o W / 7 f I E S Y z p R 7 6 O m z Z r K z W t m Q 7 5 O Z u I 8 e P a G R Y T g 0 F G m m 5 9 X n I I m 0 2 1 w X J d l C 9 H 7 D x s f E 3 g b 8 9 F F z 8 S / g D g i k S I S y P U B F f / m 0 f V k D W c v R k L w B s w W h L s 3 N b X T 6 z E k q L E B + u U R J 3 K i n L G w F q B e o f V h 1 Y 1 Q i p 5 n c 3 B j 6 B w Z o e n q W E r l R I y c f k m q W 8 h Y R 4 5 f r v Z S 3 g S Q q J Z m h F T W O w A E M G r u T 2 U 4 Z e k 2 f H L A z a Z T U + b B B F e y f Y M K d r 1 F L g m p E a K W A + 0 7 J z K F 7 9 x 7 K A t y Y n b t Z a A K Z 9 1 F c D i t 9 e L a G M k J d 9 J i J 1 N / X T + f O n R X P I N 7 X p F I l s o 8 U Y n j N / / H z 1 m 0 u / m V r 3 e k W I J E f h k Q y N i s Q D 4 m F 7 7 x 8 q H o Z o b D g c i x g p b 7 G g k h Y j F b f 5 M E w M H 6 C V f K u X L k q a b n M + e X e B b B k z f v n z t D r l 0 3 y 2 8 j F s D C / S J 9 8 + t G y L L A a a C g H C 9 c f p / K u E 0 0 B a b L a 3 C T E 9 Z n r T t z P D E S k 9 0 y o + 0 c d u w p P i J r 3 0 c e X R F J t F Y o U q i j p g t + z 0 L 5 9 + 6 i + o Z 5 q a m v 4 9 6 x s Q z n k / R n W h O V 8 J p Y m k Z A K n + U S C g f J 7 d 6 + r F v b x l 1 b Y F A q P k I q t d 0 u Y J B Q I z q f t j s p J N m D G o x B V H i r M D 3 7 6 t c 3 6 P P P v q S b N 2 6 L n Y R s s H i I F y + e l y n W 8 b i H x M Q k c a H D P o P 6 V F V V I Q s 6 r w Z c A i T I o W J W 3 T I D E h o V j d m o 6 R j R Q J u N t U Z u L N h s i A c g S R K D Q V Z p 7 4 y Q L V V c 4 l v t Z H R d / s s v e 2 S r S b V E E C 7 K E a G O 6 c W 9 k Q J A v 6 8 8 e n o b 2 S 8 u z l n R H u N V t s 0 p Y b W g B 4 x f q u T N I p c 6 6 G j O A F 2 q 8 b A d w f a F a Z 4 R k o s M D 4 3 I f J 2 P P / m Q t y e o u r Z K t l h 6 E 2 m A 4 w V U D 3 J 0 I 2 I a U + 4 3 U l / w T C J F c k N B i C 6 w 2 g a C 6 X l T W G w D 7 6 0 F u L e 3 Y v v B Y Q K v J K Y a Y b 7 V 3 f W S 0 m w A f / h h i Z B B q X I R K a U J A i k E b y J W b M S + x 6 v O V d I J B D L U P Y Q e y W e D l J a e t K I 9 x q t A E Y v 9 T j w K V w o a i L m R 7 A T B W g d G 6 X B D k a g 6 + P 1 v v r k n g 4 v I 7 Y a H B Y 8 V V h 2 H b Y D 3 E x J c l J 6 W J m v A b g c Q y 4 f V / / b H m E e 0 E Y B g m D e F C P a L a y R V 0 U A m J 6 i X m w V s U c z J 0 n P A Z l g S I n / g V h A h j S a R d i i o 1 6 r w + 7 x F p q O M j D S R P h 2 j F j k m U s k 4 L 7 I N Q m 8 3 8 s q b 2 m E c y + a 7 p S 1 i 2 g N X L X d f B q l 2 A v h Z J I f 8 x 5 c j x I C K c v b s K a l 0 r F 7 R 3 t 6 x b E 7 P T g D R B s h j h + x A b w N E s G + k q j E 5 D + v i w u W 9 W b A G S A d N 8 7 O G p i 3 0 e m B z a p + Z T N F F S y p V Q p I v X n k Q L Y o 0 W j L F L G G y m b 0 p 2 4 B t + 7 X 0 Z A f Z r Q E 4 R O U 1 S B W L W P E k G 3 L e m e s X s W T T M 8 g 4 q q 4 J O n p x S R F N T U 3 L g 9 s p g F D I 1 Y 2 k 9 9 s B q H u w j d C z b w X 5 q c s / h 6 V 4 h m f W b 1 q K M C s l k d r X Z F K S C c d R H 1 j b K p U 7 A L y + 2 2 G X a 1 b n a K m E r V L 3 s M 3 O 2 h 6 t Q s O K 9 r t d J c k 2 L B J q J 4 D f h 8 f K D H H D 9 v b R T 3 7 8 U 2 p u b q H x 8 Q m x W 8 6 + d 4 r u 3 3 s o S 2 n u B J C t B z N X N 5 s V a K t A J 4 b p 6 I E t h k 4 B y J p k x r M + + 7 r e R Q C t Q Q j E B V t N J i 1 l I v t h e v L 4 q W S K h X r n D 4 T I G 4 h 1 v i I V 9 n m H D h 2 u W t Y G 4 1 2 2 V x 4 K 0 K i X q 3 3 x l E o A Z s 4 i u X 7 0 r z h Z z U N W 1 e / + 0 q d U y H Y E p m E / Y C I h L u / s + 2 d k H 3 b V d g N 2 n M w h i n O 9 m I E o c S x m t l V g J q 8 7 K u 9 g 6 x q B v Z o 8 / J 9 6 L S S I l k q R f S y o h g B X z 7 x H S N M / p S S q I h D m P U X I J F u u Q x z f 6 k D 7 V s G / h o e 2 f Q X / K 6 1 v e 2 w p u 1 W l N 9 Y Z V T X Q a F O M g V h U e l p q K l V V V d I v f P o d C V B F m t / 3 m F R P n z w T F X A 7 g X r Z 7 o a A c a 6 t p k b W g L f U D C R 3 w X T 9 p 1 G T J I V I J m h y m Q m E r T 7 W 1 9 c n U r u 2 t o a e P n 5 G 4 3 P m c C N 1 n h A S Z M J r Y + u S N V W X t 7 9 4 l 2 2 X U M k O 2 C x q F i Y Q i 1 T v k m h w G Z t T b 2 l 4 f T 5 y J c R O C 6 Z / H 9 O y z 7 5 3 m p 4 9 e x 4 z W W O 8 g E g M j E V F r + w X T z j Y f t x I 1 q H 1 g K n / 0 U A e D H M a M 8 B M I l 3 M Z F L H Q r K Q G j L M w s O K T q a 4 u J h e 9 N u W J J E q E Z t J u c v V d v / + 5 S m g t w P b F x x r F K d D Q o P 5 B R B p 6 P G Q V u X u A D X G m P G K 0 B 4 s m w m 7 Y S 1 g 6 U 8 M 5 p a V l t D t W 1 j i E 2 s M x R 9 I f A + v o + 5 0 t g P 4 P R D 5 b Y G k m 7 G u W y e H 0 U R S Z N I S R h X 9 W h M F s 3 w R j o X A Y z n G 7 3 U t l q p z 0 C n j f B O Z Z M u a h y Z U X k H W i v Y X 7 7 K N U U 6 R I k R C p R v 1 H g 8 p h f R S b Q 8 + k x T B M H g 1 0 A u / e P q S j h 4 7 Q o W F K 1 f S M A M N G 7 N w k 1 k 1 r K w q p 2 t X b 0 p w Z r y h V M z t H V 6 A f b L a / K X N I O T 3 0 O L o K 9 k 3 E 8 t q A Y n U s e g S k V D G v n F 8 Y m J C V F F F G D 7 G J Q A S 4 X 0 5 z z j O W y k g l b H F v C n Y o L r N b V f Z d h s K J T N 5 j i u C e x G T h H r X Q A V b s v Z L b o O f / e Q z 6 u r s k g a D s C J 3 d q a M N Y E w a w E N G m E / O d n Z o r 9 f u v y B S C z k P 4 g n Y M u U V 5 T J g P J 2 A e o U 1 l L a L O A e N y d 3 m Z 3 1 0 K X j h V T u a K K x 7 m f G U e L n o J 6 J I g 2 I o M i A r S a E P g 7 J g 9 C v 8 v L y p W M o Y 3 M q v h K E M R e R S l o y G d t D R 2 r 5 V 1 e 2 v X i X b b e h A I c N t a s q z o x 3 2 S N j V Y Z w c h F L o S L 6 x V / 6 l N I z M + j B / Y f 0 + l X T u q q e B h 4 e P H 4 a C D m 6 / O F F a n r d T O P j K 6 d Z v C s g k + r E x K S U 7 Q I C W n 1 o 9 Z s A M i U h l s 5 h C 9 G c Z 5 5 e P H 8 p d d z R 3 s G q W j Z 9 7 z I i P U Q s S e d 5 s 9 V O M y w E I y 5 y E M m Q S i J x s A 3 S 6 M g Y d b z p l E F 3 d R 5 y 6 4 X o V b 9 V 2 k z k X N 7 X Z D T a k 6 i C v F 9 a q l K a b T d 2 h F A A o i Z 0 D 7 M a 3 p Z g D o d T + g 0 g k 0 m E + U p Y v X 2 t 7 K R m 4 I F F 5 y K A r X H y 5 H H q 7 O y W F d 7 j A T Q k r J I I R w j G x d C g 4 g 1 F q I 3 P V M Z 1 t f b O U H i m k 3 7 0 1 3 8 j Q w x Y f v T T 7 3 6 H D h 4 6 I K F a S U 4 0 d q G U 3 M M 8 8 / V O u 4 2 u t d i N d c M i p M B 2 e G i Y r l 2 7 y d 8 9 T x W V 5 f g U H w 9 K X O P t d q z O q M 4 T q S R t h 1 9 r 6 W R I J m w T n G t r H v H E t j s l d A m F p q Q n 0 S U e Q M B r N C e h w i F d 1 U a A R h D L r k D j w 8 L V z 5 6 9 i D k h 8 F 0 A y V r G R s f o 1 s 1 v Z E Z s v I F V B h H D u B r Q k O G U w V q 5 y L v 3 5 R d f k 3 2 x n z J Y 8 v / g V 7 5 H F y 6 e E w d C r E 5 Q S x l d Q K b X A 8 r t D V K 1 t r S x K n 1 H O h L M d S o w k r 1 o y X W r D U G 3 I J J q K 5 J j A m Q y 2 s 6 S d A L J W E I d O l w T s 8 1 t R 7 H C b N u J v 6 I s 7 k V Q G U Y v o x H 9 Q N 5 G S p k z j 2 4 F a l 5 P 7 O 9 w O Z 3 0 3 n u n p T H 0 9 v b x g z T e e E f A p E U k i 4 R U x e L M a 9 l t + O 2 3 l W T I o Y f v 0 M B 3 z b C E B I G w 1 t J / / v F P J T U Y n g e S s P y d X / 4 u N T T U U 3 p 6 u h A h + j l p 8 j h Z H V S d J l 4 b W y b J 8 A z J e B L G A y G Z T p 0 + I d + F 9 6 V N G O V x t 0 1 i D D V h c M w X M P a 1 Z E I J B W Q L 6 V V Y l L f U z r b 7 z / Y 7 f / x P f m j U w b Z j 3 u v k C j W k E z + Q j Y 6 7 / G + f P a Q T N W t 7 6 D S w D O d G U 4 F F A 9 f W 0 9 1 N Z e V l M Y m N h o T V y B G y B F K t 1 k O / D W A r u L M y 6 f r V W z Q w M C B q J t R O T L C D I 8 H D U g M r 0 y P 2 D 3 G J 8 I r B 2 b L Z g W F 4 x E A c O E R a m l q Y P G 3 k 8 / o k b g 5 B u v v 2 N c r U F e X M 2 X h E e V F 6 g D r G r O T 3 q e V U l 7 x z X A a n L O S y L l J m m s v w 5 o F g E T K B c D 0 T 6 H c V k R S h m D R C I I N I Q U U k 2 Y b 8 l J G W R J V V J c a v b z 8 s d 1 t 7 3 n H f u j n 0 D L P R z 0 S y W F U j 0 G l 4 0 V O Z E f 1 6 o 0 C i y q 0 T K i h 5 4 7 7 z y U f r N l B k T U W u A y z P A u n y t s D 9 g j z X 2 a Y 4 f v w o Z e V k S Z 6 7 R a + X R o d H W X r M E V I g d 3 Z 0 S S o u D H x C o i B z 6 + T E J O 1 n K Z K Z m S l p v U D 8 9 Y D f + 9 v / 9 G O 6 e P m C q F t r T W p c C / o 5 g Q D Y R 1 n w h u j n X 1 y n h L K L O M F Q 0 Z T E 8 s + P 0 6 U D i Y p I I J p B K H 8 g S L d g N / E z C L L 0 c V i C / D 2 K S F h h A x I J 2 0 D A J 9 s g b 0 N B P 3 3 / 7 1 3 a d G f y L r F j N p Q u d p s y P J d 6 H 6 7 M d w X v w h x 0 2 i 0 D D w Y P d C N S J y c n W 6 a B 3 L v 7 Y M v p x D T g j L h 5 8 4 7 M + w F Z S k q L h a S I h k e I V D k b 7 G X l J d T Q W E 8 l J c W i m u J a M 1 h l O n P m J F 3 + 8 I J 4 J N v f v K H P f v Y F D Q 4 N b c i D h + y v W O f p b c i E o s m k J E 6 Q u t 6 0 0 p k T j a L + a X t H b B / e p q S k i U o n E k j I F C S v 3 y C T b h N 8 v C b H u / R a C o i m p Z O h 7 j k d F s m G F K u d b V f Z k Y F d c y n K 8 f G T Q C W j Y l S F o s K j G / F W V K n Z z l t 0 5 a u v R X I g E f 1 W k J C Y J I 1 i I 4 D 3 8 M y Z U 3 T 3 m 3 t b i q q A U + D p s + f 0 9 O k L O n R o v 3 g T k Q 0 p G n A g I B F K a k p K z H w Q C J m C + n n 4 0 C F x 8 8 / O z N H X V 6 7 T k y d P x S Z C B E g s 2 O z K T b 1 Z a C K Z i y J V i D q 7 e i j D n S m L V x e y + r d 0 j v E + Z t x q N R C v J 7 n a 7 n Q 4 1 P v G O S f L F 8 X m w m v d R n Q 7 k S 0 / H 7 S f T 3 7 h X M w 2 t p 1 l Z + l s F N a s p U J U R U U q 7 G 3 x y 5 + c l Q a F 2 b d I + z X L a t J m A B K 7 E p y b c i d j M P b Q 4 Y P U 3 v Z G G s 5 G 4 P H M U 0 t z K 9 2 6 e V s k z v v v n x E V b i O d S F p G O g 3 0 D x q v l g M f x 6 T J 2 t p q l n S X q L q m W j q H K 1 9 d l b T P i M i A q g W H B x Z 9 x n w j 1 P 9 G o E m j S q z 9 s N Q 3 1 D E 3 k w m v C 0 A o f R 4 I Z G y 9 P t 7 y d e B a n v a w V m A 8 f 7 x / q m x R p M / Q F K v g O M 7 7 S i p F J B R U Q n 7 X i M 1 c 3 r a 2 u 9 h + 9 7 / + b 3 b M K a G R k h i m K W n r I B f / r x s S b 8 2 N a q N S 6 m / u t t D f P Z 5 B O W m s 0 f J n M E 0 D P T b m 0 8 A + i J V B a D V M T c / I o m E b y Y K q A c P d z w 3 p 5 o 1 b E o e W w I 1 6 N T t m n O 2 d 2 7 e + o a q a S p l K k s L X t 9 H 7 B K D a P X r 4 W I Y C c F + r f R b H 4 Z m E k w E p k H F a X 2 8 / S 8 P n 1 P m m U 3 J m o O P Z b L 4 M L X H M + 6 o o N z s a P u o A r 7 9 6 M U r 1 u V Y q S Z + j F P s C j S 8 4 + X 1 W C 8 N B S n G y m t d m V 5 9 l I r l s Q T p W 6 l X q I J O m Z x w z d J U k E i L x c U U o k D R A n 3 5 6 T i L S d x o 7 Z 7 2 Z A J U 9 w a Y q R n o n 6 Y H Q g 6 l e a r P 4 / u k 6 a h 1 e b g f A x k A e P d g 4 m w F 6 V 0 i Q z Q C N t 6 S 4 S B L g Q 9 X 8 O d s x 0 V I O D a d / Y F D W U H r / 3 P u U m 5 O z I r n + R o C U x + c + e E + S b q K B r Q f Q D T Y X V m w / d P i A 2 F u p a S l i N 2 H K y k a w n D i q L J d O q i D S A 0 T H n D I s D L D Q e Z d 6 W p / Q 8 O A A t b 1 8 T A X U T B b / L D V 3 T d H t d h t / R k k e k O 9 Q E Z M J 0 o d L / y S c H G g X a r l P 2 Y d j Q g j l J 5 s l L P e w G 2 C 5 1 9 6 7 N f d Z H N D W x e S x I M 2 u n T e 8 t a o t 3 O l o p L r 3 x Q N c D / C A Z c / f p 7 q G W j H W N f C Q 0 b h B E q x b V F i Q b 7 w T G 1 C H c G 5 x 0 c b c 9 N F A L j + k I 8 O K E 5 g c h 1 U 6 p l n V W l h c l M w 9 j Y 0 N 4 g J / G y B M J y k l i f L z t p a D 4 v 5 d 1 F O d j A O t h 2 g i 4 V G A A N g H o S L 7 I b p 6 9 Y Z 4 K B G O h O k h y D C L Z w h C Y M x r c H B E H C / W g n O s + q k J g 0 W Z f i p M 9 R l k U l L o z h u r b L V E U m v n G p 4 9 L t / / 1 Y / f u g 7 f F X Z s Y D f W X 2 G G 6 p 1 U T 6 W 2 q G T 1 k N S D A j S x 1 g J m n 0 6 M T 9 K d 2 3 f o / / z X / 3 4 p L g 4 9 J q I b n r N k Q C Q C U o b B f s C 8 m 1 g T 7 K C q m Q c 8 N w u o m K d Y M v b 0 9 v K 1 3 B N X d g 3 b N I i 0 O H T o w D t p C B g H S 0 j Y u q v e Z u S 4 W w + K Q J H z 1 G u D Q O Z 9 e X Z q i 7 G t A 4 f 2 0 4 k T a n V D / R 7 C w h C 4 X H n g L I U 9 v f K c 0 x K C T C a / c U 5 I Z g Z 4 v K Z 2 g O P Q X k S D U d o M R l m g y p r b 0 U 7 + 7 Q q V T y M l w 8 m V Z l Q Y e i P Z h y o Y q V A p p o e 6 G k A E 5 E i o q 6 u j X / r l T + n 6 1 Z u S J h h A D v H D x w 7 L c v 8 Y N 0 K Y D 1 R C Z G y F w T 7 A q h g G T A G o Q Q O 9 A x v 6 z d W Q k 5 1 F + 9 k + g u s b 4 0 L I E A s P 3 U Y 6 h o 1 g a n J K G t V W A b U R D X g t K P K o o h u 8 L n / y 7 1 7 z c 1 p + D M W 7 6 K U j L J V w v 0 u u c S 5 Q 2 9 B 5 w f v Y / u w m n W r M o V M V i 1 S f B 5 s p K B r E w w e P + b d C 9 L x X D V 2 I h D L U P C 2 p w l x + 5 d c + N a 5 w d 2 B X E Q o 4 U M o P T R N I e q L I g 9 A 9 4 E Y a t 9 O V Q K 6 a 7 1 F G T r 6 c D 7 d t a X k J P 4 y g G O 9 9 L J X Q o E E 8 q I S V l R V 0 k G 2 K C 5 c + E F d 1 d 1 e 3 k B A G / 8 z s u 5 k D J d f 9 j k h k h o X 1 D K 4 V 4 9 X m A Z t q r T r V d Y 6 i J I 8 i l T 7 2 P / 9 G L W / x j D T Z w i L V y y v L 1 D k 4 1 3 i G 8 j l + H 8 8 h J z d L 1 M w x l r D I l N v R 0 S m 2 I A K P 8 S y w M D X O U x p L V O H j 5 R W F 0 h H u J u z 4 w G 5 0 8 T t c b G S i w r g n k s p T v d F S R Q q p V O H / + E N r 4 3 + / P i / j Q 0 d Y I k H l Q k J 7 2 E V w I X d 3 q b S / Z m C M B w 8 Z t s 0 H F 8 / R U b Y B P r h w 7 q 2 l C R o Z e u m 3 + 5 b Y k G v b O p / k 8 1 D Z A E 0 S X T Q J V i t m y W M u s I 2 Q m + N J D + w f 5 R J X 7 y l H A 5 D l d o v 6 G 2 C b C D Z v X l 6 u x A e i Q w s i Z d i w i l Z R E s m Q U t j n 8 + H A O n v u 2 L K 2 s x v K r h i H i i 5 1 J X i w 6 M l U T 6 Q f B L Z a 5 T O X t X C i u p B + d L N f 1 L j 6 h l o 6 f f o E G 4 5 W l l B 9 b D u t J F Q 0 o E p t d L r H W k B K M q i W K u D 2 3 Q G D w R i o 3 Q r h Y a P A d u z r 6 + d a j 0 x d 1 / V q l j h q G + n M 1 P v q e a j 3 u f B x b P v 7 B 6 i s r E T s x 8 p s b v z G Z 6 K / C w W e T R A L K r D N Z p d s T 7 A z Q a Q J D 8 5 F G + B z h V S R z v X S h 2 f 4 S l e 2 n Z 0 u l g d v + t + i b 4 s f L H O T 9 L y f j U 2 2 O m V J f m M L E a 8 8 g G y N c i N C Q 8 K f 3 l 8 N Z y t 9 K 1 Z p v 3 b t B m V x L 1 p Q m M + S y S a D q R t V I d A Y E D u H 6 R 2 w Y b B o d S L 3 r K k p y R L m g 5 4 b j S g x I U G E B 3 K l p 6 Q k y c J q 7 w p Q k + 7 d v U + n T p 9 k 0 q c a R z c O 7 R 1 E H U A y A + Y O S p N K / u R + F N G W j h v E m p 3 z C D l B C p / P y 9 L p j c x w V u d F y K O L q H F 4 z + g s l R R C w T 6 k E K L M L e T 1 K 7 s J E k w 0 F n j 3 x E 0 e o r / / m 9 8 z r n J 3 Y d c S 6 r O H g 1 T j T q J 5 X 4 R M s u U e D R J G 3 O k g l g V T B / g D S 4 R a n V i X 6 n y S V k w D D x y 9 + / z C v A S U Y h G v z / o y 6 C 9 + r d 4 4 I w J p O E w g S J i B g S G x s e B g q G a V B b + G 4 0 + f P C e H 0 y F z h G C n J S U m y B g M r l O H C W 0 m U n s t I L P t 7 Z t 3 Z A w K 7 v f N A r k y v r 5 y j S 5 d v i h O C Q D 3 q I F 9 R Q h N o t i E A p k w Z w v 5 0 e v r a 2 i I O w 6 n y 8 H 3 q 7 K 7 S o F 0 Y p L g c 0 I m M 7 F 4 C + c R 9 i H Z k G 4 A U e a t Q 4 p w I J A i E h O K 1 c J w y E + / + Y + + v + o z 3 m l Y H n T s T k J p P H s 1 L U R a L q m U h F o a o 5 K t I h L + e E c a O b Z m D E / N 0 d 8 9 4 q C F m T H + j E V c 6 F o i 4 W F / + e X X d P b s a Y l 0 i A a M 7 O v X b k m u b C y u V l h Q K A 3 R / G A R J 4 f 0 X x U V Z c a R + A A S 8 M b 1 W 3 S M 7 b v M z P X H j q K B e 8 V U D 8 x v O n b s i L z W x 1 c r 0 c Q S N z m T o b u 7 V y I U + v o G Z N H t F y 9 e y X A A Y C b U o l d J H g d z V 0 U / M K E M d Q 5 k G h s b E 9 U a 3 r 8 H X W r c S U k l L a G 4 8 P Y H v / 6 J d G S 7 F b v S h j K X 2 l w l 7 q V y l 7 Y m A 1 U e i n a t 4 0 H j g e M h R h 6 + R i a r N 9 f u v K I W z P X x + W T A E Q Q A Q I w T J 4 5 J D r 5 o Y N w K s X k H D u 6 j D z + 8 R G W l p T L n K L q X R M R 5 b 0 8 v v X q l F k y L h j 6 G d F 2 x 3 t 8 I v P 4 Q P X n 6 g l I L 9 7 N N t j U y g R y P H z y h x s Z 6 e a 2 O G Y 0 / q q z m d F B E C I l U g Y S E L X S D O 5 y G h j r 5 P i 1 9 N G k Q B C 5 k w r M L K I m k C z J J p a a m s q Q K G E 4 M R S R V F J G w T U 5 2 G d J 4 Z T v Z L W V j B s M O I j E n h y w g C B 6 M U c R Z w Q 9 L G c R q X x V + T 5 P I a C j m r Z O l y 3 9 8 7 p H g 0 8 L C A j p x 8 r i 4 x f F Z A K 5 1 2 A I 9 P X 2 y h T q I H h M k y S v I E y 9 U N I n w 1 R p w w S M 9 G S Y C j r M 0 / K t v I k G r X q 9 P 8 i V c + f I q 3 b 1 z T / Z f v m x i d V M N G s s 1 b g C z i y F 6 2 j R E Q 4 v p N D B t o 7 G 5 j T 1 C f L 8 u 4 x M T 5 J f O K B a R 9 D G 1 V X X M R Z 7 B 8 t L Z 2 S W k h I T C R E t k K o L E j z 5 P C s i z 9 N p 4 l g a h E D 8 I 4 g 1 M h s V u U r Y V r o 8 J Z W y R F u z v / d p 3 j b v Z v b A 8 7 B j Y 2 J P c Q a C t P X k x S m G 2 l y J q n 1 L 5 Z M u N P K I C Q v U z t n i N n k M 4 g O N q e 7 L c T 5 l J 6 r a x p i 0 C Q z E P C E C w K O Y f I e k I 7 K K G f f X U 1 d E t i 6 / F s n 8 g M b A O r B m I s m 5 6 3 c T X a 6 E D + / c x 0 a z U / q Z D e u H S k m L j L D X v 6 e 6 d B / K 9 i P k 7 f u I o p a W m S A P D 0 q N w G v h Z k s I 7 m J S c L D N o M T N 4 J n E f L U z 0 U k b J A U p K d V O S k + j 9 K p 9 x f y s R I Z O 8 E r u u t 7 e f 3 F k Z l J e b a 3 p / 9 a I I F p Q x I n Q 0 3 s U F S s H 9 l J b w c a W 2 X W c 1 F D k h N P l k v E m 2 6 n 3 t i B D J x M e Q S x 7 1 D h t q Z B p r P e F 9 a B 7 8 v q H m 6 e 1 v / f Y P h K y 7 H X u C U M D s n I 9 a 2 q d Y S Q W B m E i I 9 5 N t x E m B C l 9 u U + k t S A V q R c g F U i X a F k W d 6 + Z G g i j s g w f 3 y 5 S G 5 q Z m W a 0 Q 3 w c 3 L s 5 R c X 8 F 8 l 3 I g Y B U Y k n w 6 r H e n 5 + f K + R D y j F E t k u U N T e e 2 z f Y W C 8 u Y t t q S I x 2 T A i U a z E B z g E 0 V q i Q 8 N o h I c s E / 5 4 7 O 0 t s N Z y N B o 1 G j E a K M R q 4 l / + f L 9 5 Q a H G S 6 s v S 6 e j B K n V b U c D n 9 F b t R g i C 3 0 L k C G I M E f 6 k j 6 N A O k P a 4 r r 0 M c w U R l 5 x 5 J N A g 8 d t Y E g B 5 8 A e a 2 1 p F x s K 0 1 e E Y J p I e s t q H 4 7 D K 4 q F u K H O o U 5 w f G 4 h R A 8 6 s e o i y y G o e a L y K S J B 3 f v O p x 9 I n o i 9 A N v v / e m f / V C e x i 4 v L p e N H x w S V a 4 1 T w o n m / s H 0 7 4 0 Z P U a c Q X 9 r C 4 9 f / y Q C r O T Z C F k B K z a u W E t e B Z k g Y B 9 + x u l U U F a u N 1 u m X O E 4 7 2 s D o J c m J 6 B C Y D Q 6 S U b 0 O A w / e w n P 5 f e v 6 W l T d z Y T l a F E I E B 5 w c a E i K 8 o w E i 6 h w Q 8 A x i m k l Z e a l s 4 c r G c V w H 1 C o 0 V t V L h 6 k g I 0 Q z I 1 3 U 3 N 5 N + + p i L 6 C t y C B 7 S 8 T A a x A G q 6 g j J T W m p i T w 7 + I 9 d C a Y 3 P i a p a s 7 y 8 3 X v C D n I d Y R 0 e J Q 7 2 A r 4 Z p x H V C v Q Y i n z 1 7 I / c 1 w 5 4 N p L n g f J M J 3 K v V N S T c E G c M 7 6 W E J X s x a A D 6 L 2 b n P e 2 F 7 q H O 0 n a x L V n Y G H T 9 1 a K k d 7 P Z i e d g 5 a G 6 B u x 5 P n g 1 y Y + Y L F x X P U P u g C r J a J a 8 h t f j Y k o R a 2 t e F G y S 2 + D L e Z r D q d 7 L M L w O k 9 + 8 / o i H u P T / 6 5 E O Z E Y u G E Q 0 0 E k S Q 3 7 7 5 D X 3 8 y U f y n R q 9 f X 0 0 N j o u X k K s 5 K E a v 1 r D F i 5 q 5 K a I 1 f A 3 A 0 0 K S D 1 k X E J S y E 9 / 8 T t C f L y n z p H / T a 8 j h I J D 5 P r 1 m 3 S K J T C A 6 S O Y U o 9 p K p h 2 j 2 n 8 u F 6 o l n C y 4 H u h s k K l V t 8 B S a O + C x J H n E D 8 G h 0 M V N h H D x 6 L 6 i r q M d c N J B G k N d T g B a 5 j z A 0 D y T A 7 2 M 9 k w n i T q H g G g e R 8 Q 9 V L c N n p 7 / / W 9 + U 6 9 w p 2 v 1 I a h S O H W O 0 i w 2 i V h 6 D 2 R U e X f d N 2 q S h 1 Q x X D q W E 0 s C k P E R Z e x s z W C x f e F y m C E X 6 Q A e f r h q g B A k E q I Z M p f t O M U C B E 2 T l Z o s Z B T d S f B V k l 3 s 7 0 P f o 9 8 7 G 1 g N P 0 u X D P Y 9 w M q b c y 3 R m i j p m / T z V 6 F K P R G / u Y k f v l F 1 + J N x P 3 C 4 l X X V P F k m W G B v k 7 G x v r h D y Q w J j l i x A s S B y Q S X + P d i y o s D D e R z 3 w P r o V 2 E O Y p P j Z T 7 8 Q l / z j R 0 9 l j K q z o 1 P q D Q P n y K i E T g W e v s d d a i q H W S L J u B N v 0 e / s N T I B O 5 5 T Y i v l 5 D E 2 7 O V B Q M / W v R o e B m 9 5 X 3 R w T T A p B v G M o t 4 z j v H 3 + H n 7 d Y t D G s h p 7 q H v 3 r 4 n Y z 2 6 E Z k L G i x U J v w G 7 B o z U t J S 6 N W L 1 5 K T G / Y J f g e 2 y u 1 b d y S a A Q 1 p e c N X J d b v r C y 4 V h j y 0 3 T / 3 g N K T k 2 m 2 7 f v y i A y P I f a x s J v a n s F n 8 E + j m G c 5 8 a N W + K F h G o p x / k c O D + Q H q C l u U 0 6 E b l v + Y z + v F G M f T 1 u p L f q O J b r D N A t v s 8 5 z x w 1 n v m E i s s r J P M S S F / M d q S d i Q q 3 u J 8 l D 8 5 9 y J I J r 7 E P a Y Q i 4 0 0 B H 3 o m + q 3 f / p W Y z 3 7 X l 0 d d e 0 v l 0 0 B j u P e g l / c M 7 x 7 3 o s s 9 f 4 b q h 8 K 9 Y 8 R B E V E B + b / I P l c H t o i m 8 H k X R X V B F A K g 3 o 9 s 4 X b G I s + w s y K f V 7 h 6 9 T o d P n J Y V E L M h r 1 1 4 x s 6 d O S g Y T 8 t r 2 q Q a T 2 Y z 8 H Y 2 c + 4 9 z 9 5 + r h M W 4 c r P z 9 P O U S Q q J J P x j + G I u r c 3 L y 4 6 L G a f V l F q U T V w 6 E h R M a 1 8 B b E g + S C u i Z S l S V Z d m 6 2 h E y J V D W p d 7 I 1 V D z x 2 O E Y F z y L R w 8 e U U l Z q Q w 9 D E 6 E y R d k O y 8 N H U + E 2 E g m g w 5 h a D F T H B F K z e P 3 Q C i j c x Q y / Z e / u i I F 9 t 4 A 0 f 8 P S g + w I w m x 3 0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9 e 4 f a d 0 - 4 8 6 8 - 4 8 c b - b 7 e b - b d 7 6 b f a e 8 a a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 3 9 . 6 1 4 2 2 8 7 5 5 0 0 8 2 4 1 < / L a t i t u d e > < L o n g i t u d e > 1 1 . 6 8 0 3 0 6 0 7 4 5 4 0 2 3 2 < / L o n g i t u d e > < R o t a t i o n > 0 < / R o t a t i o n > < P i v o t A n g l e > - 0 . 0 2 8 4 9 5 8 4 7 4 3 6 7 4 8 3 4 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V K S U R B V H h e 3 b 1 n k G R Z d h 5 2 0 p c 3 W d 5 7 2 9 6 b m e 5 p M z M 7 m A W I 5 X J h R B A E A 4 I T Q A i g 8 I N i B A O x C i h C C k X o j y h K C D F I k Q x J J B Q C i F 3 u 7 u y Y n v b T 3 p u y X d 5 7 l 1 W V X u c 7 9 9 3 K V 1 l Z t j v L z F d 9 + 7 1 8 + T L z v f v u d 4 + 5 5 5 5 r + e n t h 2 H 6 F m F 8 3 k l l 5 Q e o M G m W i j P D N O k J 0 v 3 u B A q H w 1 I A v T U j J z V I h 4 v 8 x q v 1 M T F v J X d S y H h F 5 A s S v R x w 0 C Q f D 0 Y O b x u s F r X F n c W 4 v T X x Q Y 2 P r r c 5 Z b 8 k M 0 i F 6 U F K T 1 z 5 J c O D g 5 R X U G C 8 i s B i M X 7 c w M L C A j k c D r L Z b G S 1 W u V 9 f Q 5 e 2 + 1 2 8 o W c d P P J K w o E A 3 L 8 2 4 J v F a H q S o t o g T K p N g c P K U T B Y J A + f + 2 k 8 q w A d Y 7 Z 5 J x Y Z P q 4 w R v z u M b I r J V y U 0 P S W G + 1 O 2 n B v 7 w B 7 S T Q T p O c Y T p Y F J B 7 c F m 8 N O N P o C e 9 3 K D 5 v e A m n u 7 p c h + l R R F p c n y M M t x Z Q g j v 4 i K 5 E h K M d 5 Z D E y b g 9 5 N n f p 7 S 0 9 P l 9 c j I M O X l 5 V O I n 4 W N i Q R C o e D Z D C + k k s M / Q s 8 6 B u T c b w O Y U I 8 2 U e W 7 F 3 W l h V S a n 0 m W c E A e V i g U o u F J P 1 m 5 V T 3 q T Z R z Y p H m c L G P c l J W i p S n f Q 6 a 8 F g p J S F M i z 4 i f 8 i y I 5 J n N V g t Y U r l t l 2 b G + B t i O x W o s 6 u L q o o L 6 f x i W k a G R q k i p o G m l q w C O H G + V 7 a R u z G p x X w m U t 1 X u q f s t H r I T t 9 V O + V 4 z 6 f b 0 m S R G N 6 c o L S M 9 2 y P z E 2 R q 7 E R E p O T q a p i f E l 4 p k x P T V F G Z m Z s o 9 n A q m F c z S x b H a W 6 n N + u v e y V c 7 Z 6 7 D 8 9 J u 9 T 6 g y V k N y 3 N m U 7 P C S 3 R K S B w f y D E 9 b 6 G m / Q 8 6 J R a a 6 X D + V u l l X M w H S 5 9 Y b J 5 9 v H N i F Q J t 9 r 9 J H M w t E H S / v U H 1 D L b m c L h o Z H a P y 8 j K 6 / 7 K P T h 0 o p t Y R G x N O 3 Z 8 3 Y C G X X d 0 U 7 r F p 0 E 5 j T D I n H 8 t N D V P f p J U u 1 X L 9 s S A f G x m h 7 N x c O T c a 6 K w C A S U N E 9 a R V v M e D y U x 2 Q A z 0 b C v S Y V n l c i k b B + Y p d a e H u O M v Q v L z / Y 4 o c 4 c q K e M Z B t 5 f X 4 K h 4 L y o F G m 5 s N 0 r 8 s V k 0 i A 0 x Y S 2 0 E D 0 u d O h 4 v m N 2 5 G C W z c y 4 f 4 J 7 a L g A n c P 4 A Y O Y 4 R G h n o p C M H G 7 l R h s n r 9 b G a l S o N d c 7 L Z X K Q M r L y + H w L P W b 1 r 5 w 7 D n f y c h H b x F K p d 5 L t H G 7 r H x r S a Z y l T q b b L Y 0 9 F l C f + I 3 1 o M 8 B A S G V N P T x 0 W F W B b k j x G u o k s m p q T Q 0 M U c v 3 v T J + 3 s V e 5 p Q B y p L q C g 3 T f T 2 K Q 8 / 6 K C H E l w O 6 h y 3 U / u o P S a Z 9 L H G Q j 8 V p Y c I j 7 e H G 1 U z N 6 7 N o o w b K d S p 5 m E 7 Z S S G a J Y b M t Q o H 0 s D k C w e K M 4 M U q 5 j m F K 4 5 z d L i L m 5 O U p K S l p G h P 6 B Q S o q L K A Z v q 4 k J q L d u v y i 7 n a y f e n 2 U 3 7 6 y o u F F I q l 8 g E + 7 y I 5 X b G l U z S E M F 4 v u V w u 4 4 g 6 F m b J Z G W i z X u D l J L o k G O z s 3 O 0 E L T Q y 8 5 B 4 8 y 9 B y b U 4 z g 9 + v j i W F 0 F 5 W Q m C p m g N t z v s F J D Q U B 6 6 9 s d U N l W 3 p b 5 W D o T 4 E S Z X 5 w M i 0 y A z S I 3 N U g V W S E m V I g c k Q 5 Y 0 D z s o J 6 J 2 D 3 8 2 w D S 8 F y 1 j 4 Y H e q m k p N g 4 G k F 3 V w + V l Z e K 8 2 R 2 0 U K L M 8 O U n Z 1 D M 9 N T F H B k s Z 3 k o M U o C Q y H z G r Y q D R a D X g u I H i s 7 / C C l A 6 n O C r g s L D a 7 O R w 2 F l T C J H H G 6 b 7 r z u M M / c W + G 7 5 / z 1 W X N y C c z O T K M i 9 K B 7 a w B S J d y r R E d o Q m Y D c l D B d a X Z t i U x A 8 6 B X X O X R Z A L c i c v t s n e F 0 x U + s l G A 8 v J i 2 z c W w 3 e O / 9 M S w u T O z q X + / n 4 h E 7 x 9 5 6 u 9 r A K q e t B t / G p r R H J o L L I K B q x H J n R m C w v z 5 P f 5 5 D l E Q 0 t L v D c 2 M i z O D n 4 Q 8 j m o g i j 4 L C Q V f g r n 2 X k / 0 R 5 i s v F n 8 f N 7 r L z 7 b j T O S E t O p E v H G 8 R m 6 h p T q k l O S p C q c / z c A 9 s 2 R C a g b Z T P N f a 3 A n d K E g W i e O N h 1 e p B l 2 P J E f I u k c R E S G b 1 s q W 5 h Z x O N W Z k x t A M q 6 2 e a v q i i e 1 G 4 x j U T 7 i v 3 U l B S m e C A e d Z w g G F r O 6 e r f T R x d q V E k q r k n 6 u 4 7 X g 8 X h Y l U s g B 1 8 P y D M 9 O c l 1 H S G W r v e F + X l K S U m V 6 1 5 k 9 c / u c L B 6 m i x b s j p o Z m q K / H 4 f D f b 3 k Y d V 1 3 k + / 0 B x J q U m b U y t 3 E 2 w f H Z n b 6 l 8 J w 4 c p D T H I s 0 s s L r l 4 B 6 O e z v 0 c M / 7 7 D T v s 9 A M q z p m x C L T u w S 8 Z L C Z 4 o 2 G v A C V s M 0 2 O D h E B Q X 5 x t E I Q C S N C 0 w S p 0 l y t r W 9 o Z q a K u O V g p 9 t l T d j V q r P W 1 2 a o r P C n a E G o + 0 p E M D B K h s Q P T 6 1 u L A g 2 o P N b q O E x K Q l 1 Q + A 1 P M x q Z w m m y r I a r q d 9 d k g 9 1 B 2 V v t m Z + c p N T W Z J Z m P v m n u N 8 7 a G 9 h T c v W T 0 4 c p w 4 V B 2 B D 3 1 m r g V s Y 1 + F 0 X 9 + A g E / Y 1 4 k 0 m Y D v I l M H q L M g 0 M T E p j o d Y 0 K p n d j K r S 8 Y + X O V A Z W U 5 T U 1 P y z 4 w N G O l 0 T k L l a b M G E d i A y S C j Y P t z E z k 3 L H R 0 S U y A S C T W e V L w N h U a i p L L k U a T a a F e Y 8 8 E 5 A J U g t O H E B H e Y C A O C c p E W o 7 2 6 Y s 0 T 4 8 V s f v 4 I S 9 U f a M D X X 5 + H 4 2 X h f J 6 w / R s 1 4 1 f s G 1 z m 8 q 4 n S P q 1 a k K b Q d Z N o O 5 K c F q d Q d o K G h Y V a v n K w 6 r S R U / 7 S V J Y 4 i 1 d H S i J q m x 5 1 C s L x s G d T U 1 C y v 8 9 P Y 7 p y 2 k S s x m R Z 9 G 6 s n 2 D Y a Z o 8 d g E 4 F p J n 3 z B l H F N D Z m Z 9 D I q t 5 k F 4 4 l s g d g 3 9 u j A Y H B q m 3 q 3 P p P J w D E g O Q Z J 1 v W u l Q S X r M N r E b y 5 6 w o V J T M t g e C I h 6 1 z Z s o Y l 5 v n J + A C G L e m B m d Q f 4 N p A J v f a B Q r + E F I E A Y 2 P j E p E w N L v 8 X u + z z f Z q Q N l s c D p o Y F w N E h s F R J t Z t J L b r S I c A L j 8 b 3 U 4 K c F p k X q N B T g n o M 6 h P j F A O z o y L M e 1 x J k 1 p B b I D G m Y l J x C E + N s 2 J o Q 7 d i A 3 Q R J i + 9 0 Z 2 X R z O w s p W W 6 a W Z 6 R o 6 h D P S p s S i E M O U V V 1 N q W h q V 5 a l o i 9 2 O X U 8 o i 8 V K p + v z q a + v n 2 0 k f o j c Z u D 6 R U N 6 3 R / 8 V p J p f 4 F f B l o L 0 i N q F D x j A G I K N S B l p h Y i j x B u d Q 3 s Q / W D t 6 9 j z C 6 h R 9 M z s y z Z 1 f s I t y p O D 9 C X T U 5 W 3 x w 0 N D A g d Q f J P z I 0 J P t w T k C d A y m m J i Y o J z d P H A i Q L g A a + t z c L C W 7 m A Q s J Y H k l B T Z a m i y a g f H 0 y f P K D M z g z o 7 u + h v / v p H N D 0 1 T R k Z G Z S W n k a T k 1 M 0 x d / / p r O b y T t G X R 3 d N D b U K z Z y R V 4 G 2 6 s R K b l b Y f n 5 3 a e 7 t g X i o V 4 + V s + 9 p I f V A A d 9 8 d o h x 1 A q M h d o k H t r c 6 A q j u 9 l 4 E 5 q c v x U n h 0 h j c a T x 0 / p y N H D x i u F 1 4 N 2 6 p u K N D K E G S E Q G M D A 8 u i c l T K T w j L I b Z 3 v p Z F A E f m C L L H s 3 E m V z r G 0 c F J f 7 y C V l a k I c l T f a p 7 y G b b B o M K Z C Q P p B Y k T D A Z o M Z h I q Y l q o F w D z 2 O Y y Z l v i l B / + O A x H T 9 x 1 H h F N D 3 P 0 s 8 R W P J c i k O D b x + q L Y i M w d 6 0 t F T + M q i u Y b r 1 c n e H J + 1 q C f X e w V r u a c P S g 1 5 5 r e L z r K E F G Y / p m E j 4 V p E J S H G F q C y K T F q i V N d U c e O a V S 8 M D M 8 u f 3 x 9 U 5 H X U B n z W J o 5 b W F q y P P R 5 M w C n a 8 N U p L L I u r Z 6 x G 2 V f h 0 T S Y A N Q h P q Q 4 C 7 m f V a 2 J 8 X M a a 0 t L T l + L y N C C 9 4 C p 3 O l 1 k C 8 3 S J F R x B k i h n R Q g k 4 e l m E Z S o l J P 8 T 6 C a 3 H P e L 4 I o g X g 0 H C 5 l A 2 F Z 5 q S Y v w m f 3 V n R y f l J + / q J r t 7 n R J p K e j x b D Q 6 O k a j M 0 E K E l S 7 M F 2 o t 9 D L g d 0 v + l c D H A V m 1 c w M t D X c v h k w V 6 C u w S m R E q V O p b K q Z Y Y O d 8 I W / c t / 8 S + e y j y n L 5 s T a M Z Z R 9 + w z V T q 6 h N H x 5 G S i N 0 E U g A Y R 0 O E h b 6 + w q I i s X M S E 5 W K J y F e r P p N c t H Q E g 3 2 X X B u W N R F S D J t Z w H J K a k S / f 7 y x U u q q K o R 2 w z v p 2 d m L s X 5 p b P a p z t F u M / 1 P m x A t A F I q 2 K + n s r S A k p K Y G l m a i u 7 q d j + w e / + w Q 9 5 d 9 f h R E M V X W l 2 U I B V l M F J P / k C I f q w Q a k z O I Y J f h p 7 S T o F Q x Z p 7 L G A c C g E t k J N 0 1 j w h W h 6 I U D u N G X r m B t q Y U a I K r O D Y i O B B G p s S f X u L U M O c U s X Z K b J 6 5 B v j i 4 1 c E e V l k J 5 a S G 2 U U Y k G t z L 0 g S s w L i R b 2 G W + s a 8 t B h O 4 G t g a T U / v 2 w Q G Y 0 f E g S h Q l 6 W W i G + E T u r 4 v g e K 7 4 j F K T s n J w l k o y P j s j A L 6 4 Z 6 m V v T z + V V 5 S J G 3 6 K S Z z g c p H F u B / E + 0 3 w + a g b c 4 Q 6 h N U Y S 7 K M j P S l s b D c 9 E T q G 1 8 u r X c L Z A h g t 5 X S v G y 6 9 c Z F H 1 Q v 0 P 4 S f r C h J J Z Q T p Z U G G c K S 5 S D x l 4 h U 6 I z L P e 2 F k A O F D O c b O + U u O 3 k Y V s C x r k Z k F x / 9 n 8 p V 7 h 5 r h Y I h l C j P / 0 4 U 2 L 1 U D I X n i 7 V F U K A c n J z p b i z s y W 6 f J p t p K z s L K o r c p I / p B o u p A 5 s J w A R D B o g V W p 6 h k y 7 g N q n p U t 6 h p t J 6 D H O I s r O z a O 5 O Y 9 M B 4 G r P Z 1 J o Y E 5 U i E m o A b e B 0 H h 6 N D Q 1 1 t a W r K k Q m q v Y W 1 B x r I 2 s 1 s K d w + x D u 9 s 6 Z s v k l H 6 r 5 r s d K 3 V w d K J D z P m 2 W a 6 / S b S Y + 5 m M i E q H M / + R L m P D m J q P V / q e l d 7 t 3 N l y F L L i J 1 u P G w n Z 4 K L b r Y 7 6 U k v o u i V K o T p G P / d r 7 L Y i U J 9 H k u 0 p B C l s c q s k Z i U I o 0 R g + H o 6 T G B E p I e g M Q p K l b B t h g 4 z n c p l Q 6 S A b Y T 4 F 1 k S W Y A 7 n L Y P 3 N s 0 4 3 M 2 W l s z k o D c 0 n S O 0 M i m Z 8 L S J T F U g s o L M w X 7 5 7 G 6 P C I s U c 0 5 b G I l D N / F s T H 6 9 n Z G X r T F x l Y x n 1 k p i j v Y 3 T b 2 e m y 6 2 y o h O y D T C Y 1 4 x a V a Y 6 O / u f / 4 S l 5 2 G j e 7 c j i h j 4 w Z a P G / A B l J o a p Z d i x o W n z 0 j 5 M w J B A 3 6 S N n F m N 3 K N n S R U d K Q l Q x 7 h N 3 O F 4 7 w 7 b R d F A O F T / t I 0 + f + 2 g x 4 + f 0 u L C I j U 2 1 t D P H 0 4 u 2 T f 7 8 x f I b g t L / o d o y R c I s K 0 0 P g 6 m 0 c j w s D g Z b K y y 6 c Y O 6 Y I Q o Z T U V M p w z t P 0 I l F F d k j G o B A E 2 9 X R L u d p o O E j M i K N p Q / U S I 0 C J j E k H w J k k 1 0 + y i 0 o N N 5 R g L q J P B a T v g y q K k 6 j t r Z 2 + S 5 N p G O V u U v t Z r e U i E K + C 2 B P S G O D N S y 9 K B 6 e L g C 2 / + D S c d k H 9 P H d C K h i C D w t y g i y 6 m W h D 2 q 8 M Y N Q o w E b 6 F q r k x 5 0 O 5 a N r 8 G u Q q A r p m 5 A G l Q Z a u G A 4 d X D X C w z Q C Y A d X T 4 8 E F W p U L U 3 N x K e b b l L u f + 3 l 5 R 2 8 y A w w C E S W c 1 M I 3 V u t y 8 P F H x E G S r G r I C S A C i D Q 8 M S O x d g H X O j E w 3 5 T E p y i u r J c p h d H j I O B s S M k n U x 9 m Z O X E y 6 O c H N z x C j B b n I x L Q / G w x C X F s Q n k A Y U P q 9 3 A t 2 H c n L x + H 3 G n s K k K R q 1 y k E y r K X K n m f S D 6 9 W 4 E p k n A 2 2 a z q G s d n F k u B V Y D x o m Q O Q l A + z 1 b 6 Z f v Q e w d k G 3 K f 4 E 8 F w C c D B r 4 z L E S v + S H e D M 4 I A 0 P a t y B A / u o q K h Q J h 0 C U P u i v Y Z Q s T C Y C w l 2 9 U k 3 2 Q 2 H x C R L K 6 h 3 0 1 O T r P p 5 x Q k B y Q a i l V V W 0 u G K B O r o G l y y c 2 Z n p i V e L y c v X z x 2 I J d + p q f P n K T s L D e 9 e P 5 q 2 T B A 9 I C w f s Z w 4 + 8 r T 5 H X + f l 5 8 h t K S q l 7 L c t e / r m d B q u 9 u + M v O b u K / H 4 1 U q / V P V 2 p Z s Q 6 t h v x q M d B / / L z b t m H u r f Z G c E V W Q E h x e s h R c Q X A y t V O z 2 3 q X U 4 8 t 3 p L i X h F 9 n m + c E B o p 6 e X p n N C + T m 5 t B A X z 8 9 f f a M p t k O s j t d N D 0 9 x f b Q K M 2 y 9 I C K h X E n d G q l K T 6 x a Q A 4 H q D e p W d k s g o 4 J F 6 4 4 t I y 6 u n q Z J V M Z S x K S 7 J R 1 4 S S F i m p E c c C A l 5 B L j w 3 q J a 3 b 9 2 R q J f C w j x K 5 e 8 E U Q H j p 5 a D P 4 M Z 0 X N e 1 c H g + m R O F U O R C h 8 K U 0 0 e S 8 9 d 8 r d r J J T X n 7 y k 6 p m x V w g E Y B D V 7 1 O T 8 y B J e i a 8 N D 7 n Z z s w V m t Z G z W 5 Q Z l v V Z a p 1 D v s T y 9 E v g d O C c T Q A e Y a G h y f E W c C A F c z e n W o S i 0 t b X T 9 2 i 2 q q q m m w 4 c O i S 2 F K R i Y y u 7 O z q F U w / k A 4 t i Z B N W 1 t a K i Y b a v e U A X T o q J s X G W O j 4 q L a 8 Q F U / y Q / D v Z N r H p T O E h B M 3 + M S k S D I h E x / r 6 u y h M 2 d P U U F h g b j X A V w b o O M C z c B 9 w W H S P q x u V N q C z U W d H V 0 m Q l k o 0 b n 5 + o 0 X d o V T w u p K 5 Z 5 H S a a 9 K p 1 K 0 x f I 1 / k Z f d w Y k K k l i E Y 4 X e 0 W V 3 B G U k g C X D c L h K 4 9 6 0 e + B Z Y 8 j m H q G 1 d k h X 2 F f B C z i y v 7 w 8 T k d J Z E u c q l z Z J B l 9 r a a p p f 8 J A 7 M 0 P O Q 0 4 K x N A 9 f v h E X g O I u 4 N t B E w x G U A e 2 F G Q c K h 7 S A e 4 y N H x O V 0 R i W m 1 W e W z L V M 5 Q h z g 2 t U b N D I y y t I u Q C 9 e v K J v b t + l w q I C e V + P J w G Q f o C e 6 r E C f P M n K 6 0 i y d A 2 M C 7 V 3 6 / U V k U q 3 u F r S 0 3 k N 0 x t a q f K r p B Q l o T y Z d I p e r u b A c f D i V I / u X x 9 3 L s n k W f R T / s K A i y d b J S Z X k R Z K U 4 a m v S y + r Q 5 Q g 1 M I y L E T p f r v O J 0 K M t 1 0 + h 8 K l 1 p c Y l 7 e j W E w 0 H q 7 R + m h w 8 f 0 + B Q x C n w i / / T A / r 4 4 w + N V x G c P H W c n j x 5 J v U P W w d F w L + h 6 z 8 U V B 3 d o u G h y 8 n L F e 8 c x p f Q 0 L N Y w i 2 E X G L v A Z B K 9 Q 1 1 V F 9 f K 2 r d w Y P 7 q a q y n L L Y d l o N 6 A C G B 5 Z P J k T A r p J C S n K C j P A S z q c e p H 5 W G 8 E m R S o r l W T s j t m 9 T C i D W j t U k t z l Y j v h 4 e k S C 7 u V X N W s m m U m h 6 i i v J T O n D l N X z 2 d p f v d q v c O M I f Q H g o y X b S / M L h k 8 2 w E n q k R J u m g E C i F 7 a K u C b s 4 L D C A q 0 O M A E R 6 w 9 Y C y R Z m J 6 g + u Y M c 1 j D l 5 G R T N 6 t Y P n 9 A p q r / 0 1 P e p Q g G M 6 B y H T l y i I a H R 2 h y c o I y s 7 I k T A j 2 E h o r 6 t 3 K X 4 7 P W r i A e A C c C M j d h 4 Y O D B n R 5 k B v b 7 8 M x p q R V 5 A v p I w F H I f K 5 0 R s 4 N S k S E J I x f z C Q h n / M j / 7 z z + / R q 6 k N F Z D k 1 Q L E k K p 9 0 r d 8 F i q d r V T x f L l g x c 7 2 l J t 6 f u 5 R w u I a q A J p Y s Z 0 a 9 3 C 6 p y g p S X G p R G / / / e G S R 7 Q g H N L C C l s Z N S E l z L s g p N z V u W y L Y e 9 h c F q D A t y K o j 0 Y 0 2 F x W y J M S A L Z K q Y M p 4 R l K Y j h Q H Z M x J Q z d Y b N H Q Q I S f / O e f 0 7 7 9 9 V R e X r 6 k j k X D M 7 9 A t 2 7 c p m P H D r N t k y 3 H o M J p + w a u d H j / x k Z H + D u Y V J j e z u Q C q a C y T T E R 7 U l Z o u o i O h y O j a L i o q X P a 8 z M T B N y S 8 S 6 D l x z 9 H F I P x A W v 6 / d + 5 j i g e k f 8 5 5 5 S k x K 5 O t E p m D M l V M Z g 1 t G I u 7 3 n c C O 2 l A W u 3 N J O g G x i A T s R j K h V 0 R C f U z U A 5 m A X z 1 T I C Q q d q f S 9 w 6 v T N G 1 f H J D b M C r l Z 4 Q E j I B s B k + 4 u + B G o l 4 v Y s 1 8 1 Q S f k q n y v 3 L y A S g Q a L A R h G J w q r Q p c s f U O o q j V g j m R s m o r p d f O 0 Y r 0 K B q x x A 3 Y O c m I a R n Z M r w b I 5 e X m U n J o i 0 z f Q i D H + 5 P e M S 6 I Y e P A w 3 b 6 / f 3 m + c j g x 0 t K W j 2 W Z 8 b x v p f Q E m R A P C D L j O o a H h 6 m 1 p U 3 e c z g V W d X X K S m F c x x 2 3 s G x H S q r 1 / I 2 w J 5 a y w 8 k 4 o j Q 2 I 0 E i g Y q r o A b P Z J H 4 m o R r H u n U 0 k f H e 0 d D Y Q D Y c A 3 F p B Y 5 X z F N F U l 9 9 C p C l N 4 S B R A l L 6 + j S f X R 8 + O C I O 1 g N 4 d X r m + v j 6 q q q p g d a 2 Y P A u R V G I Y e w K R z J 6 4 6 c l p S s v I W F I j E Q + I + 4 N X 8 d C h g 5 I S W g M D v P 5 A x N 2 t p 2 q Y k Z Y U u y l m M Y k x t R 5 t Y n J 8 g k 6 d P i H H F / j 6 Q G Z 8 n y Y V z s l 3 G a 7 P H c K O E g q T O T W Z d N k r Q P A p g n T h c f u S y 8 N u h 0 x 9 g E f v Q o 1 v 2 R Q N q G g a k G Y O W + Q 1 v I A / v v u c 7 R 6 2 P T D 1 e 5 0 q Q C M y J 0 i J h V d 9 c 3 T m z + 9 y f R J 1 d X V T f W O 9 k A a z Y Z F s B T Y V E o I u s I S B i j b G 0 u j 4 8 a P U 0 N A g a h o G g r u 7 e u m b b + 6 J Y w C z a d F w E b i K 8 S 0 g l 4 k D e 8 c M b 8 h C b n c m f f 3 V N e O I Q m Z W N i U n R w Z g 4 S k E O b U 9 B v R P B O l O x 3 I V U c / 2 h W s f v w + X P z y H 4 0 w s S F x 0 x g q K V C j a a 7 h T s P 3 D 3 / u j H + K C t r s 4 k g v J F 2 B 7 g C v V T K R o U u 1 m k o X D u J f l w J h T 1 4 S N f u c v 7 9 H 3 T x W J y v b f / 6 c O u v Z 6 k i 4 0 u u l R r 2 N p o B K o y Z m n 3 3 g v l x t 4 U O w D N N r E x N U b B R p S A q t m U H n M 7 m c z c t O c 9 D s X i 6 W B I W T o 3 t 0 H E k 2 e z r Y H 1 C f k N L x 5 8 z Y 5 m T w D T B g E s O K 7 M J 1 C A 9 M s k J 3 2 L n / 2 z Z s O Q s 4 H l P n 5 R Z q Z n e H G 7 h O p N T 4 2 K j n 2 P C y A Z h d Y W v m m a G B w S P K s Y x A 4 G P A v O S 7 M w C A t 5 l b p W b + 3 + X q m p j y U x q p k R o o K A H 7 y + A k t s q q I 4 F i 4 + E G q h w + f y D 1 h R q + T 6 0 B 3 x O g g 9 B a 1 O y 8 B 1 c v b 3 H Y U 2 2 / 9 / h / + U L N 7 O w s l l P F D U U G w Q C z i 7 G Y y r Q X k g 7 j T O k k / O K U G L z 9 o c H N j C 1 B d Y b I k 6 M c t Y 8 D y c O 4 w f f 2 g l Q r T 7 T L 5 r q a u h h v U y s Y X j T l k F + K q W Y t 4 G m i E 8 J p V V 1 f J d 4 M 4 i U y q 6 q p K N u 4 z q a C A 7 b 7 k Z P r j f 9 9 O v 3 g k R 8 4 3 o 5 J V w C o + t 7 C w Q M j u d m d w Q 3 b R Q P 8 g 5 e T m 8 D U k i a S a D a T I E M L i g l d c 5 k 1 N r Z J Y B n G B K U w S A N H 0 m L a P S P z x Y f 6 8 E S d 4 + 9 Z d 2 n / 0 L C 0 6 i 6 h v w k f e s R a Z x I j v g b c S k k p m B b N 6 + a B n k Y r S E H 3 h l P E o D F 6 j m S D t m A 5 b g 5 d z 2 g f b b 2 W 7 i 3 f Z M Z V P h x m h A v Y q c a K B 7 E J o L N B E f u 3 8 U e q f s o r b + 0 a 7 k 9 y Z x f R V M + b 8 W K g u f Y g a 0 j o o k R t F 1 3 y y 9 P a T b J O g o W 8 E Y e 6 F m 5 p a N l x v d X W 1 9 P q 1 m j e 1 G v 7 V 7 + 6 T V M 5 r f S P S m I l 3 L z m J e n v 6 l m w Y m 8 1 O 0 6 z u 4 j W k H a 4 v M z W J z p 1 / X + I F 4 a h o H 7 H R j B H p 0 T Z E l F e o I s v h w a u r r 6 W K X K u 4 / h M T U 6 m q 9 g C V s Q 2 G A W k g J y d H o j + + u X 2 P 6 j P 8 1 N H R K d + Z m 5 v N H d E r a c j c n N k O Z D G p f m L H Y P u H L K G M / W 1 D Y l Y j 6 + 9 7 0 x m x F r g d S b q u r n G l s o z O I c 0 Z x q M Q J q Q a K 3 r x 6 n z M c p 0 X W + Z 7 Z 1 l y c M + P Q V i o W K t 5 4 1 B X i L 9 7 + e I 1 u b P d V J C f T 3 f Y x s G M V 0 S T J y Q k G g 1 r J R A Q m 5 y S r J K d r A F 8 H N e L 5 W 8 w v d 5 I 7 R A T i H r A 9 c P p A f V t Z m q c p o Z 7 J W 4 P d g z G s + B E A M G m p 2 a p b R K 5 9 d S 9 h b g f L 8 6 A a 1 8 F 6 b a 2 t l B y Z i E 1 F A S p M k c 5 e l y G F 0 8 D L n q v I 5 / K C t O o o 7 2 T C V d C 2 d n Z I i W R H i A p K Z G J b R U y o 6 5 S 7 G G a W d 2 3 E z f w H a I a t 7 c s e p V H x l y i s d f J B a D B 6 E a O V Q a P l 6 o o C p A G 4 z Q w / n / 8 t z + l i c l J G h + d W P O e W 5 p b R X U 7 e u w w / Y u v J 8 U u u X j p A x X N z c f v 3 r n P 9 t D K Z W D g v c M 0 i + K i 5 X O N V g O k x D G + z l Q j F 3 o s Q A U D m e F p A y C l q k v c V F 1 X v x S 6 B C C 5 C 8 Y X c w q K + S T l D U R 9 v F f l 5 z q Q l 4 L 6 + n p y h D E F x C J 5 K / y + l U u 0 4 r p q C r B C h 4 M l W g 2 r o I X i c E H k x P 1 7 D 6 m v t 2 + 5 q 5 4 7 G f 6 1 b S + W r x 6 9 2 v a W G 0 x o l E a A n m Q 1 t e / b Q C g 0 A t h T m N + E p X N i Y W p q W s i Q x k Y 8 3 M 1 Q p 2 L B x w 2 t u 7 O b a m q r j S M r c e v m H a n X 3 N w s G h p W g 7 C I W M C j r q q u V C e 9 A 7 x 6 1 U T F F b W U n r R y 7 A g u c X j x N H o 6 O 6 h 1 s V 6 k t 0 Z Z V p D q o n K q P 7 j 3 g E 6 c O i H 1 g f l S I 0 M j d P L 0 C f F C w m 4 z 4 / a t b 8 i f V U / 5 l j F W B 7 P E 8 1 d W V i o 2 G w J y Y e + B y H 3 z K 6 8 v 3 r B c e b y 9 h H K k l t D c Q p L c s J l M Z g L t V T I V p I W o P t 8 v k w F 7 2 X 6 a 9 1 r 5 t T F / 3 8 D L X i S G t L P N s H x i H 9 S n B / c f U S Y 3 n u q a a k p m 6 R W N I V Y L M U E P p J q a n h G i p L L B j z W V B g c H Z V l Q L H W D R o i 1 l q C K Y c p 5 Q m I C F R k 2 i w Y 8 i k 1 M D B e r i r l 5 2 U t R 6 d G A z f e o x y 5 Z k n B f I V Z f r 7 c E W S U M U V X G j E g k O B c Q A 4 j I B q h 8 s A k x 2 K v V 1 6 9 b I t P t + b K o m t U 6 r D Z v x u K i V 2 y w 7 u 5 u q q 2 t F f X t x v V b d O T o I R k H g 2 q n g X Y z w N I I U 1 O g L p e W l c h Q w s T E h H g x 4 T H F M I G H 7 f S p w B p 6 a x x g E r z b A 3 4 U y w i 0 V 8 k T C 1 N s m G s 1 r z Q T 5 F p O J m B / S e o K M g F I i H L h 4 n m 2 K S K z U q O R z 3 Y T c O / u f W p r a Z W G 9 f z Z C / r s Z 1 + I W 1 m v G w X n A Y J j 7 9 9 9 Q I 8 f P S X P 3 D y N c u 8 N 0 v r R c 7 N B D y + d l 8 l w 7 P h h t k W y 6 P r V m z F / F 4 t j Q 7 q C T H C 2 I H 2 z n x L p c J l d B n N z + Z q g 8 i G s C L k j x B O Y l S 1 k g v q G Q d m g Q S a A 2 z k 1 D d q W T U W B W u p g W 6 q 5 q Z k Q i I v p I / j O D y 6 c E 8 J g T t W r l 6 / F 9 T 8 / v y B j a b h S e P U a 9 z U s q Z 5 + n 1 K n s U I J 4 O T W t t 3 g a s K N b V / h O l 4 i 1 L e J T M C C z 8 K 9 s W t Z N t f N Q H p V b v S x p B P Q 2 t o m R v 7 R Y 0 f o x M n j E t P 2 b 1 8 4 6 C / u K c 8 a o r w x g a + X e 2 4 M 1 J 4 + e 4 p + 6 e 9 8 V 1 7 D L p m Z m Z U M t P C 8 N T T W i U p 1 5 8 4 9 c Q w 8 m C u g 8 f H x N Z 8 J P J Y 6 x w e S v J j P t L F 6 G Q 1 8 F / K d f 9 j g p T Q j P E v j X i c y A T u p Z 5 x Y E t 3 m e 2 u X Z X o w J A D P n x n I y Q 4 X O o D w o 6 n J a b H j M F Y G j I y o Z C / u r A y Z v z X G K i M 6 m 5 6 e H r 4 G v B O 7 L c a j s M r 3 e t t a t c 2 Z Q I u E 6 H K 1 g t 1 q x F r r o e 4 V I P 9 D 4 i a i y x E x M T w 0 T E 2 v m 0 W F g 9 Q o Y 1 U G + x h w 7 W T 7 C R E C R 4 4 c F G m k g S j x N m 6 M s J E Q C f E / f r 1 I / + a / O s Q N H A + Y q O N N J 0 u R X B l r i g U 8 C 0 i x 6 o Z G G u j u p H y 2 P 1 5 O K P X w V L l P 8 m N A P X v Y 4 6 A J 3 g d 8 T E 4 k H E X U B 2 w 2 J F J B Z P g Y N / Y c l l g g K N b Q h Q d y f H R U 1 E B I L h A o G i 7 y 0 J H i R f F A T r M a C 2 9 d L N X T D M Q a 5 r M 0 R g Q H g H u A C Y G 6 w B r L S C g D e 7 K B S f i 3 r 4 P 0 0 Z H Y K z 7 G A z L L e d u K q 1 B 6 j r U I 8 2 0 g E 4 B k K p s B 1 J l / 9 t e 9 d O 6 D 9 + n y 5 Q v 0 l 4 9 s 1 N T W I / Y D 1 D X 0 3 q d Z o q B x m o H I 7 4 O H D 8 j 7 D Q 3 1 9 O / + 6 P A S m d D Q 4 J x Y j U w A G i / I P D M 5 z j 2 8 m 8 I W t o F Y U 0 K 5 9 c a 5 l G U K H s r c l J A k m 1 k Y e h n p L P j B w g m B g d i s X E R 8 I P v R u N x P T 1 e X u N B B J j x X 2 J j R W A g l 0 O i i c u e n M 0 H W I x M w L g P G G a L e 4 X u x x X S P x L R M G h g c 4 U Z t l b q C g + d A 8 t D K d h j H Y v u t P 0 D o 0 f Y g 7 M j n h 7 z 2 r N y 9 A K 6 3 d Q F C d Y 9 M s L 2 0 / m A t B i 2 n J q f o N z 9 q k M b g D / j p 0 0 N Z F P R 7 2 X Z o o g x u a M 4 E J 3 V 3 d o m 7 f M E z L 0 4 J q I A P 7 j + m i s p y c c G b A c k 2 z o 0 c C V F g n 6 0 F G P H w r J W U F t P z o V Q K h i P q W y r z F 9 N A E A W P G 7 / X 5 S R 7 c g 5 1 T z p F t f U F H V S U 5 W D i Y 9 X C o M x p G h o Y k s B Z R E F 0 d 3 S I h w 8 T D Z F M J s E R o t 4 R h B s p a Y W I + M k F u 0 y D 2 S h A O j h j A L Q h z 2 K A h g Y H K D d b z e F a X J i X w W Y 4 X h x 8 7 b a U 7 V s K h w n 1 j 7 c t l i 9 o y x Z D 0 k y m v U q q j e B 0 l Y 2 c m E 6 w D q 6 z D Y G x I t h E I y x R X r 9 q o m d P X 4 g 7 + I M L 7 8 u Y F e y e T H e m 2 B q J y Y n 0 T / 6 q j 3 7 / u / v F n p i b n Z P i Z j U R j Q h j R F 0 d a h G z 0 t J S 6 c H X A k K Y 7 t y + J 8 T q m 7 Z T Q l I k y Q p y V 0 z N Y 7 A 0 S E 1 D S j r C H Q 8 g r T T e R 6 Z a 7 1 Q f T Y w M y i A r p A c c A / f v P q T 6 f Q 2 S P R Z 2 j k o H Y K W C 5 H k a 9 D A h d L f O Q C 7 D h P W F k w B e R E R R g D y 4 R 7 v N I p M a M Z c L Z E P Q L B Y o 8 P D v w j u 4 a E G n F m m H 8 S y W r 5 8 0 b U u L t t g c 5 L N V s s 7 9 7 b e f N K L n Q w F / + V U P / c G H p c Y r B e 2 t Q z Q A p o n D u Y C o b T 2 p z o z 2 r g F y p y e y 8 b 5 I H e 1 v 6 F + 9 S q X / + 4 8 O y a B u H z c q d 1 a m R B A g x u 3 a 1 Z u 0 / 0 C j 2 G P r A d c w x Z I C t t J W g M + D u F j T C g v F A X j O C F X 6 X 7 / o o V 8 / m k J N T U 2 U y E T 4 W U 8 a / d P v 1 V L P u I X a x 9 j m M V T U 8 q w g 1 e Y q z y j a w b O n z 0 X l x c J r G J i G T Y Y h A 9 h 8 G O A G 8 B s g E G x P x B 0 i S W d P d y + T K 0 s 6 b 9 h W M + F E C l q 3 d l + b x b Z N M L T Y E r n S v 7 3 S K B q r C Y X f u 7 R 8 a j i A h o j 1 r 9 I z E H y a K f n z o s n E b U O m i r w a y 5 K w p b A t S R K u / M U v p F J 7 W 7 v Y F Z B y w U C I 7 t 6 9 L 5 + p P X S M X r 5 8 R b N s X 8 x 5 I j n H N X 7 9 f 3 k m D R e N D r 2 9 X m h g K 9 B S c H D a S q 0 j m C q v 7 C V 8 / 3 c q / R L 8 W 1 l R T k e P H 6 U / / 0 G t S r Y y E y E T 0 D V u o y d 9 q u E / Z T K B P I e O H K R L b F M W c J 2 A J P A A J h m r w 0 c 6 3 z B L I n Q a 6 r U 6 b q F / / l e t c g S h W d H t M V 7 F 9 o 9 Y 5 Y t x / J 0 X e 2 o F V 0 Y k x X K k M i K I d W w 3 A Y b 4 m Q q / Z D B C 4 s q 1 r v Z Q k V / y P U Q D D T c W e n t 6 J J Y P H r J Y s F j C E i N o d 7 D a 5 U q n g b l k O l a b L r 3 4 w U M H J O c e A k p T W c p 1 d X Z L b 9 0 6 t E g N F b n U 3 z c g 5 5 W W l c o Y j 8 b Z k r C M a S n v Y g v N L o T I l h Q Z Q N 0 q e g Z G a a j 1 D t s 1 w y x 5 X w o x 3 J k s c d n O g x c P b U C 1 A 7 a f T K u o A E h s W e 7 2 s V o X k E h z X R 8 Y W 0 M n 8 / V X V 1 E Z V M x q M K D b E 2 w m 2 I 0 Y P o C D w j M 3 Q + f r M + T z o f l p C r l S Y 7 b L d 1 2 E U L y N O 8 I O h O G r m 0 c l v E s k y 7 T x s C w m E C 9 g w u C F W p 9 E l C P Z C l b J g C G d l R y m W a + K l E Y Q L A B 7 4 0 C R W i x g o x i f m J R G B O P 9 W b 9 T X N I 6 O B V 1 9 h / v D J P L y Y 2 C j X g 0 O k Q w B E J 2 S n O w A c 4 k A Z F A V i R S Q U Q F p m Z U F q R J B D s a Z i t L M e / C I s 2 z F G t r 6 + D y h m a m Z 2 X w F G E 7 Z R U V 1 L + Y y 5 3 E 2 v b W R n C + w U n 1 N W V M 8 F L + j W n 5 f j h T H t x / K O r n 8 P C o R I k n Z Z U t W 9 J U w z 8 7 R O 6 0 B C F f N B A E 3 N B Y b 7 x S d Y P 2 h P E p k E l c 9 n w M e Q a R 0 x 2 R H J D A l B h Z + S O e Y E L 9 8 b Y 4 J Y J W 5 Z D Q P c q 7 B C K 5 4 0 k m Q T B A Z W 4 E d S 5 v A C A X p m w g t w Q I Z r c E a K L 9 B u v 8 e a t K m 1 j A F I X / 9 j + 0 U F Z 2 O T c y m 3 j Q k K O h l L 8 X R K n O t t F Y X z s F X H n G J 5 T D 4 C h L q a Y X r y W a H M 6 F f 8 b f c b E h Q 4 x 2 s 9 q I 6 I J C 7 t X h 2 M j P z 6 X q 6 k r x 6 m m J i Y x K 3 R N r 2 x k 4 F d P + s T A P 6 t w M v I d O A D Z Q T q r K Q w F g i Z w r X 1 2 T F e g D b D / D 8 w g H S m 1 d D U 2 N D d C E P 1 W k i x l D 0 y E 6 X I V Z w s Y B E x B 9 g b l Q + j n A 0 Y H 2 h L l R e X k 5 k c 6 a m x h W k 4 f d h X M D D n g F 8 Y X x L d s m o T S h c P O a U O + a W K j c 1 V S q t 8 V M 9 1 0 a 6 G q W T D u I O 1 s t i D U j y U I 5 2 W 5 J 7 I g w G T x 8 3 K c e X x n z W G V 8 B / Y K i v Z u t Y 4 4 K D u r i E I U a d R o t C D p + z + 8 S 7 / / U Q W V F W W L 4 d 7 J q p 9 G F 5 P A m l p I P a 1 P K T c r j U 5 X J t L D + 4 / U 8 + X q 7 e 1 l A z 0 7 W 9 z M o 6 O j E j i K a x F p Z q o r J O b s n V w Z 7 Q B A K i O W b 3 9 h Q F z f p d y B 4 L o g p b N T l L S u Y S K B / N F R 6 u h U E G u H 6 A U 0 b k h F R G n g O p I S n T Q w m 8 z X s b y T O l 1 l F 3 W 5 Z d B D 2 a n L B 4 N B E q x B p R O 3 Y A A Z t n l n R 4 d k r 9 U 5 B P E e t j o I O + i M T M G P J y x X n z W / 2 1 a 9 C n z 2 u q W b 0 z c c T a j o 1 5 u B f J T b R 3 z o p F I j 5 y X O i M r 0 p r W d D h 8 9 v D Q B L h Y w q A p d H m 7 s L 1 7 N 0 s W 6 R F n S 8 l 4 H 9 7 J 2 R D p s 7 E q R c y + 6 j 0 D e d E Q w m A H v 1 m L 3 N W q s z h N b b J 7 V n f a W N v K 7 a y n D 6 S f y j F B V d d W K s C b U O W L 7 R k f H q W X Y R l n l x 4 x 3 I k D E v M l 3 s G l g 9 Z A 7 1 6 / Q u f N n h c w 6 s Q u A 5 w Y V 9 m G P U 1 K m 1 e V B E 1 B j U j K d P c Y P f / H 5 V / T R x 5 f l 2 p X W E 6 T 2 9 j d y 3 1 D v c A z O C z g j x p n I i c n J t J i 0 P d E S l m v b Q C g H 6 6 + z v r w l Q m k y m Q l k 3 t + N O F / t F U m C F S O e P H 5 G h 4 8 c W n f C n g b u D Z E D m F 4 w 4 k m k W U f 5 M u k Q j Y O F f r E t e g y J 8 V 6 V T + x E M 7 5 s R g J + 4 4 W B g N 9 H M y M d d K o 2 m R 5 3 j l N d F s Z j 5 q X e q 2 s q 6 d H D J / T J L 3 w s D d r P 6 h e k 5 8 u X r 6 U R 1 t R U S T r k 6 2 + w m L W y S S G Z s l O C V J i + d Z t 3 d N b K q q S V D h U u y N h U d A L M r Q B 1 i b E w 2 F j K b R 6 k N + 0 d V G w Q C p H o i P p A p y a p z r j N j Y U y W E q v 3 g G + K 3 A 3 h w c b 5 2 L b H n E b L + A u 9 K A j x k Q O H N y / Y T I B I A / i 7 8 o r q 8 i W V r Y m m Q A s b G 2 O A 8 S q j Q P T V v q T f 9 t k H F F p x x A B b s 6 g h O g D d 1 E 9 v Z 7 M p Z J k P 1 V U V I h 0 O 3 f + P c k d A c 9 f S 2 s b f f n 5 F f r s s y 8 k I r 2 7 q 0 c i H B B N M b X g p P x U V t 3 S g z L J E C s v v g 2 Z g J z U E H 9 X Q F Q / e B L f B R C B 3 s b S F 1 J o q S O W K s W + y u Y k H T b / I V E M T s m w I 4 0 0 T o p v W a 4 3 x A n 9 Y / O R G 2 f s d m l k B q 6 1 y J i 7 g 3 1 M Q T e H 8 u B O + i Z W X 0 w N t z o x b 5 F J h o h E n 4 6 R 4 D 8 a m E a P p U D N e D n g o D / / Q a P x i o n E X 3 O p z k v n a 1 b m + Y O k S S o 8 T L / 9 f 7 w W u w J j U E h R h r l U G O O 6 / P E l O n n h u z T m O E C u k v O U W 5 A v + S + e 9 t l Z o t h k M e x 3 C U g Q R F B k Z W X K 5 M S 3 B T q k o u J C u n f n g d Q v t B 4 E 1 m I f Z c k Z x P u I d g e x 4 P H b D l i u P W / h n 4 0 v b E k l N D v v F H G s b S h g L 5 D s d U 8 f / e l 3 1 N j M j 3 / 8 U 2 p s r J c M Q m Z c f T 1 O F x t j R y N 8 1 e R k X d 5 4 E Y 0 1 J B X U L b 1 c T T Q Q B Y 6 s t R q o u t E 5 K z 3 v t 4 s 7 H Q d g h 9 T k + m X S Y i D I K l 1 t N W V n Z V M g Z K U h V s O a B y N 2 T G a y m v O E v I J r T X 0 H M F 5 r z j m 4 H j y e e V E r a 2 p Z p b Q 7 J A o E g 9 C 4 H q i e 6 0 n r 1 Y A 2 h E U O 9 u 1 r o G a W f M W l x f x 9 i I M M 0 P T U t H g 1 o R V g s B v 1 H 7 A 6 K J y i 0 k z H E 9 s i o c i m 3 L d 7 S T J p z C 9 E V j / P y 8 2 V H j 4 a q 5 E J c 3 5 W J R O A + o g q W H 0 Q I U t Y R j T W + y j 4 X i z m j Z c A 2 i S 8 h Z f r f K y i K R Y i k y 3 c x Z g / 1 b i v k X J z c s Q 1 f r v D s Y x M Q F W 2 C v d Z j 0 z A r f a 1 k 2 x q I A P R 1 a + v 0 + t X r 5 m A V h n Y h a c R A 9 B w 3 f / k x z + T D n Y r Q D t C w b Q W Z M V N z 0 S U u h p / Q q V A g 4 C 9 i r l R S B 2 A w N 2 Z y Z X r T 8 U D V g v r f f H 8 8 w f g v j R + b Q / i e J 2 a 2 I a H h Z m l G + 1 R R 1 g K m G e l A n A r r 4 f O c d X Y W 9 Z Z 8 d A X U O v x w j M G X G 1 x 0 p c s D a E K A p A 2 9 5 q n a X B g i D K Z V A D s Q L u x R K k Z 3 R O 2 F V 7 D 1 f B B 7 U o V U w N 1 h K Q p c I L c u X O f T p 0 5 y f a M l 6 p q l u e z w H T 7 M 2 d P 0 + T k 8 s y z G 4 E m E 4 B 0 A f A C Z m R k g k e m E q b 6 + j o J 5 0 I a A C D o X z S 1 y v j 9 x V 1 C O d l y 1 j e 5 F 5 F i d M j o T a G u r O U q N w M J L a M B 1 W o 9 T B k k l O k S 6 w A q 4 W O 2 z Q D t B Y R H T W N g x k G n z r 5 n v F L I j + F k g C f u c b d K f b Y V 4 N l C I i D 6 o r m p l V 6 9 e C U r e S Q l J k o E P X J d R G N 4 B P O 0 N u + s 0 o R C y c r K Y n v J K b k n z M f x B 1 I v j W / x N j V l Z d R F P B D 3 4 N h J j 5 9 v k v f 3 K I o z l F R 5 c O + R T D v f q I S K l f D / W e / a U g e o z Q v K z F h I O E i U 9 c Z / Z r 1 Y 5 N p C Z 6 p W / l 5 y S g a r e I l i 9 2 j g 6 7 B c q X n x a + B E O Q J k j R e b A L 6 7 Y 2 h R B o 0 z M z E 9 / z A d O X Z k a b 4 S B n X N i 1 N r Z G e 7 a d G 7 O U c B y K K 3 u h Q X F 9 L 5 D 9 6 T h C 3 6 G P 8 n o U 2 I / 5 t i 1 R f x i 2 K 3 4 / 7 i X O I u o V b j k t z 4 H k D z i J 3 G 2 e A f m f Z T G q s W G w E a + Q 2 2 c b Y C 2 D c P W V q A J M j f s K Y N Z g A Z h e D 8 i A V 8 / E o z o j X U a y w Q d 7 Q 0 I C q j G f e 7 7 P S 8 b 3 3 C m 3 G l 2 U E 3 2 v g + g z 6 Z Z o H w q W g g / A m z e a O B h D M P H z w W D + B W o M m D g j E p t a 5 w W E W 7 D 9 v I m p A h + d Z R j 9 v Z 1 p h Q U R R 7 x y U 9 a f l D 2 i t E M g M J / h P K L 7 H N s r 6 6 B 8 P / T s f G D P e t w L w m F O w l e A O x E s h 6 x D N L K T g 0 Y s U + Q i q + 6 L e v s P 1 w D M S B W 1 3 j a o u D v 1 P F 9 H W P B i Q v e y w g Y H V 6 Z q W E Y t N a l i N F t i W k O k M C m Y 0 C T c h M K E g f R J 8 v + s P U M m w V U s 3 Y y 1 n t I / K I b 4 f t X x + M z e V t M x 5 F N I p 4 l k X f c t V i q 2 7 S n Q Y 8 Z m i 0 8 j D 5 N c J l I I m w 7 K c O F M V 8 J T g K 4 g W Q 6 U K t n 0 6 W + + n j R h 9 d r P f J P K m N S J Z + U y Y m 3 A M + F w 3 c H 1 Q k 9 O q 4 D w / f 3 y J L M j R Q r C o y M m M V a Y d k K + b g 2 I C r I G a m J j T 0 W 7 f u 0 I E D + 4 w j E V x 9 N S F u 7 f M f v C + T K p 8 9 e S a R D e t B d c g g k v E s + D / Y t x h o h / c T B / G H d M 8 2 W 5 h m F t W 5 C G P S b T K u 5 c a L N l x h X B F w V b F B r 2 Z P 6 h 4 F U J W j Y N 7 f z U h h 4 9 / D j S v 6 c l G Z y w 7 F u B 8 c w X l b B T 6 L y I P D J R F 3 c 6 x M Q r G A n r M o M y T R 4 C D F W s C a w Z N r e P 1 S a Y x + + K M 2 + r N f P i O v / X 4 v 2 Q e u 0 H v n z s h K i B q Y r g 8 3 O W Y P m / G g y 8 E 2 2 3 L y I G M T O i 1 E Q a w G t B t d M I F R h R 2 p 5 U C f 9 Q R o z M N S k 9 t Y M M T H A / 6 l c r h w X q b h u 6 s O G N 8 U P 2 z L j N 1 Y A Y 5 7 F c e 5 I a T F G K 9 Z e U S N 6 2 B e V E U 2 k 6 D Y S w n W C f q o w S f S J Z e J k c j k R F j O g S K / u K P T X H 6 y T L 2 k I / m T c k 7 P 8 C A V m a I W 8 B t Q y 0 A i O D g W m N j m 0 K O 1 A O n T O 2 G l 6 2 3 r E 3 A t M m U m h e h A m Y v + / F d O G k d Y 7 b S z 1 B o r p I 6 O D u M I E s + M E 5 b s i S Y T E E 0 m A L b W n d t 3 2 b Y L U 9 u I T d z + Z q D D 1 S X A O q 7 5 d c e Y j e t F L c z A R 3 C y F P P 5 D s R p m d p k v M r q N f c O A S 1 v p 1 W 9 / + H / u 2 3 s b R 2 Y U u D k B n y i z E f Z 3 I v H 6 i d A N q y w c Y n V s T O V f i p I V 1 M b c t M s 9 E E 9 J g G q 8 y B l z l X 7 K S s l x O e o y Y R V 6 W O U n + q n 7 E y l P v 3 G + 5 l C u l g Y Z m L d Z L s m e l 7 S e o i l 6 m 0 G m G H 7 T X c q G / w m F Z L L U P c b i R c E M F 6 H G c I I U N 0 o M B x x + O g h + v z q I 5 m e g u V V o W 5 q a H J g i g 7 G 3 D S p n g / Y J Y j Y a g O h d O B 1 Z M v / s d k B r e g t b 3 y D s P 3 2 H / 7 J D 8 0 D U 3 H 5 c 7 n Z Q F Q V o M t 2 4 1 z j 8 s Q o m w X C b d 6 v 8 g m J Q A o k I 9 G z d j 2 e O Z q Z G K L 3 G p L k G K T P V o Q y V J g F j 2 d p J f Z g y E p P N u B q 3 w o w G R D 3 U J c f p I Z C r D b P N m G U V N g o k I W o Y B 7 D C k e l 4 0 S 4 0 / E T x 4 R U I I C O D s d 7 U O t i d a 6 T E 5 M S c z j p x D p V i q y w + y q 4 P s 3 t p n f S S n 2 j C z Q 8 5 6 D W E S t 5 x E Y y p g Q Z 6 q D a B k V C h n n L l i 6 L a N Y s c v I j b T J O f 9 s i o c J + T 8 x K 3 C v o G Z 2 i u p z Z V W P Y 9 p e 6 y D H X L I 3 0 b Y A G Y 5 5 s h 9 n A d T H y o 7 8 L Y I 4 S I i T u s y H / F a u Q / d x Q t 4 r w 5 G u W G H 7 J 7 Y e I c i y g 5 m O S Y T I g b C p M y s R i B t e v 3 a L b t + 9 I u u n o T n W S b S g k q M l O U 8 k r A T h 8 v m J 7 D x E g I N e b U R s 1 D 7 E 0 8 o 1 I L j 4 + U c 6 V 8 0 1 F H 5 M / 3 o 7 O h C k j a / k K H v H C t m U 9 M m O v k O t g U Y A u 1 3 n p d 8 4 n U r F 7 d d s D v W 6 C K 0 F U n b e B J M r H 8 h Q m q A e 0 u 1 H f 0 E h O J K 7 k x p u T m y 0 N G e m h z 5 w 9 J U 4 J x E B i F c U P P 7 p I h w 8 f k n l Z n / / 8 i u Q d h E R B z j 4 s B t D V 1 U P T b V f I Z x r w R b A v 7 L 9 X g y C U I t u p h g z y L a o Z D E q 9 0 y o e F 0 g o / V r 2 2 Y Y K Y X V F / h J z e 4 x T 2 R Y J p d Q k / O L e A S b 1 5 a c F N x x Z j e k B O m 5 s K 8 A K E s j Z r f N 1 A 9 w W q I l 7 5 N 2 O m X k / / W i k S q a 1 I z D 1 + d O X d O T I I b K b Z u Y C a A O Q W J i f d e n y e f G 8 Y f Y t 3 O W f f v c T 2 r 9 / n 8 z q P V d n W 3 K 2 g B C o C C G I I X H m Z y b p Z A U S 4 4 T o R C m T T 7 9 v J t b S v i J Y d E c V L 3 B z M d E r T i X s H Z b K X I t U u 4 l w i I u L n i G 7 H p B z / G 1 G / Z 8 + f c a 9 e A 1 l Z 0 U i 1 6 H q 7 H Z A C j h 9 o / R p Z p P E z 2 E W 7 b 4 D j X T l y n W Z A B g L e N b o f C o r y + n j 7 3 x I R U V F M p U D 3 m A c z 0 j C e B s W W w g x W T H 9 X p E D o o r l l Y Q 1 O S 3 z 9 H 6 l V y Z i n q 7 w L k k j I R C f J w W v j W 1 i d h F + O e 5 F b O d t K f h P t s b O L g X s F k i n z a K 4 p J C m 2 P j e C l A n U I 1 a h y 1 k H i N C f B 4 k p D S m X Q T z E 7 Q G J q V x n z l 9 U j o U 3 A v y q S N + b i M S G + p y T P A 9 Y 9 b w x K y H 0 h M i 2 b L y U v 0 0 O z s v 3 w 3 y Y M B 2 T o S U Q a a l r a n g s w H / y j Y Z h 7 K t N t R u J x O w U c m E B 4 d w m c 6 O T r E J k M Y L C 5 z h w W 8 F e X l 5 N D / 4 j C 7 U L B h H k K g / T J f r f R S a e M 1 2 R e T 4 V g C X / / l q F W F x r I w b 1 y Y f B c 5 H A 8 f n P + J y l s m O / c s H k y V X B D I 8 4 f k i f 8 P P P / u K b a W D q 5 N l H X D V C h L s I S r P S a P 8 V C 8 3 I Z A p Q H W 5 Q S Y r q 3 v c 0 y j y h K l z D P s g j 3 o d K Y p Q z C i 6 8 8 a z v D 3 G q W z t j r e A W A 9 w u w i 2 G R c 2 d 3 j r A g / r T f s b y U f u S k y g h n 3 1 N D U x x f r / + 1 t u R E h L V l 6 u 1 o m N R n J o m M 4 y G R C J 3 l g Q p H r e R k e L r 4 X a v I A Q I M H o L J C c 8 2 K d T 8 b B j p c F q C R 5 k q a n R p b s F t S X u c 4 Q 8 o T z s 1 I i l a M 9 m r j f o 0 c P S 7 Z a T D 2 f 5 U 7 m x K m j G 8 q n H g u o W / 7 f I E S Y z p R 7 6 O m z Z r K z W t m Q 7 5 O Z u I 8 e P a G R Y T g 0 F G m m 5 9 X n I I m 0 2 1 w X J d l C 9 H 7 D x s f E 3 g b 8 9 F F z 8 S / g D g i k S I S y P U B F f / m 0 f V k D W c v R k L w B s w W h L s 3 N b X T 6 z E k q L E B + u U R J 3 K i n L G w F q B e o f V h 1 Y 1 Q i p 5 n c 3 B j 6 B w Z o e n q W E r l R I y c f k m q W 8 h Y R 4 5 f r v Z S 3 g S Q q J Z m h F T W O w A E M G r u T 2 U 4 Z e k 2 f H L A z a Z T U + b B B F e y f Y M K d r 1 F L g m p E a K W A + 0 7 J z K F 7 9 x 7 K A t y Y n b t Z a A K Z 9 1 F c D i t 9 e L a G M k J d 9 J i J 1 N / X T + f O n R X P I N 7 X p F I l s o 8 U Y n j N / / H z 1 m 0 u / m V r 3 e k W I J E f h k Q y N i s Q D 4 m F 7 7 x 8 q H o Z o b D g c i x g p b 7 G g k h Y j F b f 5 M E w M H 6 C V f K u X L k q a b n M + e X e B b B k z f v n z t D r l 0 3 y 2 8 j F s D C / S J 9 8 + t G y L L A a a C g H C 9 c f p / K u E 0 0 B a b L a 3 C T E 9 Z n r T t z P D E S k 9 0 y o + 0 c d u w p P i J r 3 0 c e X R F J t F Y o U q i j p g t + z 0 L 5 9 + 6 i + o Z 5 q a m v 4 9 6 x s Q z n k / R n W h O V 8 J p Y m k Z A K n + U S C g f J 7 d 6 + r F v b x l 1 b Y F A q P k I q t d 0 u Y J B Q I z q f t j s p J N m D G o x B V H i r M D 3 7 6 t c 3 6 P P P v q S b N 2 6 L n Y R s s H i I F y + e l y n W 8 b i H x M Q k c a H D P o P 6 V F V V I Q s 6 r w Z c A i T I o W J W 3 T I D E h o V j d m o 6 R j R Q J u N t U Z u L N h s i A c g S R K D Q V Z p 7 4 y Q L V V c 4 l v t Z H R d / s s v e 2 S r S b V E E C 7 K E a G O 6 c W 9 k Q J A v 6 8 8 e n o b 2 S 8 u z l n R H u N V t s 0 p Y b W g B 4 x f q u T N I p c 6 6 G j O A F 2 q 8 b A d w f a F a Z 4 R k o s M D 4 3 I f J 2 P P / m Q t y e o u r Z K t l h 6 E 2 m A 4 w V U D 3 J 0 I 2 I a U + 4 3 U l / w T C J F c k N B i C 6 w 2 g a C 6 X l T W G w D 7 6 0 F u L e 3 Y v v B Y Q K v J K Y a Y b 7 V 3 f W S 0 m w A f / h h i Z B B q X I R K a U J A i k E b y J W b M S + x 6 v O V d I J B D L U P Y Q e y W e D l J a e t K I 9 x q t A E Y v 9 T j w K V w o a i L m R 7 A T B W g d G 6 X B D k a g 6 + P 1 v v r k n g 4 v I 7 Y a H B Y 8 V V h 2 H b Y D 3 E x J c l J 6 W J m v A b g c Q y 4 f V / / b H m E e 0 E Y B g m D e F C P a L a y R V 0 U A m J 6 i X m w V s U c z J 0 n P A Z l g S I n / g V h A h j S a R d i i o 1 6 r w + 7 x F p q O M j D S R P h 2 j F j k m U s k 4 L 7 I N Q m 8 3 8 s q b 2 m E c y + a 7 p S 1 i 2 g N X L X d f B q l 2 A v h Z J I f 8 x 5 c j x I C K c v b s K a l 0 r F 7 R 3 t 6 x b E 7 P T g D R B s h j h + x A b w N E s G + k q j E 5 D + v i w u W 9 W b A G S A d N 8 7 O G p i 3 0 e m B z a p + Z T N F F S y p V Q p I v X n k Q L Y o 0 W j L F L G G y m b 0 p 2 4 B t + 7 X 0 Z A f Z r Q E 4 R O U 1 S B W L W P E k G 3 L e m e s X s W T T M 8 g 4 q q 4 J O n p x S R F N T U 3 L g 9 s p g F D I 1 Y 2 k 9 9 s B q H u w j d C z b w X 5 q c s / h 6 V 4 h m f W b 1 q K M C s l k d r X Z F K S C c d R H 1 j b K p U 7 A L y + 2 2 G X a 1 b n a K m E r V L 3 s M 3 O 2 h 6 t Q s O K 9 r t d J c k 2 L B J q J 4 D f h 8 f K D H H D 9 v b R T 3 7 8 U 2 p u b q H x 8 Q m x W 8 6 + d 4 r u 3 3 s o S 2 n u B J C t B z N X N 5 s V a K t A J 4 b p 6 I E t h k 4 B y J p k x r M + + 7 r e R Q C t Q Q j E B V t N J i 1 l I v t h e v L 4 q W S K h X r n D 4 T I G 4 h 1 v i I V 9 n m H D h 2 u W t Y G 4 1 2 2 V x 4 K 0 K i X q 3 3 x l E o A Z s 4 i u X 7 0 r z h Z z U N W 1 e / + 0 q d U y H Y E p m E / Y C I h L u / s + 2 d k H 3 b V d g N 2 n M w h i n O 9 m I E o c S x m t l V g J q 8 7 K u 9 g 6 x q B v Z o 8 / J 9 6 L S S I l k q R f S y o h g B X z 7 x H S N M / p S S q I h D m P U X I J F u u Q x z f 6 k D 7 V s G / h o e 2 f Q X / K 6 1 v e 2 w p u 1 W l N 9 Y Z V T X Q a F O M g V h U e l p q K l V V V d I v f P o d C V B F m t / 3 m F R P n z w T F X A 7 g X r Z 7 o a A c a 6 t p k b W g L f U D C R 3 w X T 9 p 1 G T J I V I J m h y m Q m E r T 7 W 1 9 c n U r u 2 t o a e P n 5 G 4 3 P m c C N 1 n h A S Z M J r Y + u S N V W X t 7 9 4 l 2 2 X U M k O 2 C x q F i Y Q i 1 T v k m h w G Z t T b 2 l 4 f T 5 y J c R O C 6 Z / H 9 O y z 7 5 3 m p 4 9 e x 4 z W W O 8 g E g M j E V F r + w X T z j Y f t x I 1 q H 1 g K n / 0 U A e D H M a M 8 B M I l 3 M Z F L H Q r K Q G j L M w s O K T q a 4 u J h e 9 N u W J J E q E Z t J u c v V d v / + 5 S m g t w P b F x x r F K d D Q o P 5 B R B p 6 P G Q V u X u A D X G m P G K 0 B 4 s m w m 7 Y S 1 g 6 U 8 M 5 p a V l t D t W 1 j i E 2 s M x R 9 I f A + v o + 5 0 t g P 4 P R D 5 b Y G k m 7 G u W y e H 0 U R S Z N I S R h X 9 W h M F s 3 w R j o X A Y z n G 7 3 U t l q p z 0 C n j f B O Z Z M u a h y Z U X k H W i v Y X 7 7 K N U U 6 R I k R C p R v 1 H g 8 p h f R S b Q 8 + k x T B M H g 1 0 A u / e P q S j h 4 7 Q o W F K 1 f S M A M N G 7 N w k 1 k 1 r K w q p 2 t X b 0 p w Z r y h V M z t H V 6 A f b L a / K X N I O T 3 0 O L o K 9 k 3 E 8 t q A Y n U s e g S k V D G v n F 8 Y m J C V F F F G D 7 G J Q A S 4 X 0 5 z z j O W y k g l b H F v C n Y o L r N b V f Z d h s K J T N 5 j i u C e x G T h H r X Q A V b s v Z L b o O f / e Q z 6 u r s k g a D s C J 3 d q a M N Y E w a w E N G m E / O d n Z o r 9 f u v y B S C z k P 4 g n Y M u U V 5 T J g P J 2 A e o U 1 l L a L O A e N y d 3 m Z 3 1 0 K X j h V T u a K K x 7 m f G U e L n o J 6 J I g 2 I o M i A r S a E P g 7 J g 9 C v 8 v L y p W M o Y 3 M q v h K E M R e R S l o y G d t D R 2 r 5 V 1 e 2 v X i X b b e h A I c N t a s q z o x 3 2 S N j V Y Z w c h F L o S L 6 x V / 6 l N I z M + j B / Y f 0 + l X T u q q e B h 4 e P H 4 a C D m 6 / O F F a n r d T O P j K 6 d Z v C s g k + r E x K S U 7 Q I C W n 1 o 9 Z s A M i U h l s 5 h C 9 G c Z 5 5 e P H 8 p d d z R 3 s G q W j Z 9 7 z I i P U Q s S e d 5 s 9 V O M y w E I y 5 y E M m Q S i J x s A 3 S 6 M g Y d b z p l E F 3 d R 5 y 6 4 X o V b 9 V 2 k z k X N 7 X Z D T a k 6 i C v F 9 a q l K a b T d 2 h F A A o i Z 0 D 7 M a 3 p Z g D o d T + g 0 g k 0 m E + U p Y v X 2 t 7 K R m 4 I F F 5 y K A r X H y 5 H H q 7 O y W F d 7 j A T Q k r J I I R w j G x d C g 4 g 1 F q I 3 P V M Z 1 t f b O U H i m k 3 7 0 1 3 8 j Q w x Y f v T T 7 3 6 H D h 4 6 I K F a S U 4 0 d q G U 3 M M 8 8 / V O u 4 2 u t d i N d c M i p M B 2 e G i Y r l 2 7 y d 8 9 T x W V 5 f g U H w 9 K X O P t d q z O q M 4 T q S R t h 1 9 r 6 W R I J m w T n G t r H v H E t j s l d A m F p q Q n 0 S U e Q M B r N C e h w i F d 1 U a A R h D L r k D j w 8 L V z 5 6 9 i D k h 8 F 0 A y V r G R s f o 1 s 1 v Z E Z s v I F V B h H D u B r Q k O G U w V q 5 y L v 3 5 R d f k 3 2 x n z J Y 8 v / g V 7 5 H F y 6 e E w d C r E 5 Q S x l d Q K b X A 8 r t D V K 1 t r S x K n 1 H O h L M d S o w k r 1 o y X W r D U G 3 I J J q K 5 J j A m Q y 2 s 6 S d A L J W E I d O l w T s 8 1 t R 7 H C b N u J v 6 I s 7 k V Q G U Y v o x H 9 Q N 5 G S p k z j 2 4 F a l 5 P 7 O 9 w O Z 3 0 3 n u n p T H 0 9 v b x g z T e e E f A p E U k i 4 R U x e L M a 9 l t + O 2 3 l W T I o Y f v 0 M B 3 z b C E B I G w 1 t J / / v F P J T U Y n g e S s P y d X / 4 u N T T U U 3 p 6 u h A h + j l p 8 j h Z H V S d J l 4 b W y b J 8 A z J e B L G A y G Z T p 0 + I d + F 9 6 V N G O V x t 0 1 i D D V h c M w X M P a 1 Z E I J B W Q L 6 V V Y l L f U z r b 7 z / Y 7 f / x P f m j U w b Z j 3 u v k C j W k E z + Q j Y 6 7 / G + f P a Q T N W t 7 6 D S w D O d G U 4 F F A 9 f W 0 9 1 N Z e V l M Y m N h o T V y B G y B F K t 1 k O / D W A r u L M y 6 f r V W z Q w M C B q J t R O T L C D I 8 H D U g M r 0 y P 2 D 3 G J 8 I r B 2 b L Z g W F 4 x E A c O E R a m l q Y P G 3 k 8 / o k b g 5 B u v v 2 N c r U F e X M 2 X h E e V F 6 g D r G r O T 3 q e V U l 7 x z X A a n L O S y L l J m m s v w 5 o F g E T K B c D 0 T 6 H c V k R S h m D R C I I N I Q U U k 2 Y b 8 l J G W R J V V J c a v b z 8 s d 1 t 7 3 n H f u j n 0 D L P R z 0 S y W F U j 0 G l 4 0 V O Z E f 1 6 o 0 C i y q 0 T K i h 5 4 7 7 z y U f r N l B k T U W u A y z P A u n y t s D 9 g j z X 2 a Y 4 f v w o Z e V k S Z 6 7 R a + X R o d H W X r M E V I g d 3 Z 0 S S o u D H x C o i B z 6 + T E J O 1 n K Z K Z m S l p v U D 8 9 Y D f + 9 v / 9 G O 6 e P m C q F t r T W p c C / o 5 g Q D Y R 1 n w h u j n X 1 y n h L K L O M F Q 0 Z T E 8 s + P 0 6 U D i Y p I I J p B K H 8 g S L d g N / E z C L L 0 c V i C / D 2 K S F h h A x I J 2 0 D A J 9 s g b 0 N B P 3 3 / 7 1 3 a d G f y L r F j N p Q u d p s y P J d 6 H 6 7 M d w X v w h x 0 2 i 0 D D w Y P d C N S J y c n W 6 a B 3 L v 7 Y M v p x D T g j L h 5 8 4 7 M + w F Z S k q L h a S I h k e I V D k b 7 G X l J d T Q W E 8 l J c W i m u J a M 1 h l O n P m J F 3 + 8 I J 4 J N v f v K H P f v Y F D Q 4 N b c i D h + y v W O f p b c i E o s m k J E 6 Q u t 6 0 0 p k T j a L + a X t H b B / e p q S k i U o n E k j I F C S v 3 y C T b h N 8 v C b H u / R a C o i m p Z O h 7 j k d F s m G F K u d b V f Z k Y F d c y n K 8 f G T Q C W j Y l S F o s K j G / F W V K n Z z l t 0 5 a u v R X I g E f 1 W k J C Y J I 1 i I 4 D 3 8 M y Z U 3 T 3 m 3 t b i q q A U + D p s + f 0 9 O k L O n R o v 3 g T k Q 0 p G n A g I B F K a k p K z H w Q C J m C + n n 4 0 C F x 8 8 / O z N H X V 6 7 T k y d P x S Z C B E g s 2 O z K T b 1 Z a C K Z i y J V i D q 7 e i j D n S m L V x e y + r d 0 j v E + Z t x q N R C v J 7 n a 7 n Q 4 1 P v G O S f L F 8 X m w m v d R n Q 7 k S 0 / H 7 S f T 3 7 h X M w 2 t p 1 l Z + l s F N a s p U J U R U U q 7 G 3 x y 5 + c l Q a F 2 b d I + z X L a t J m A B K 7 E p y b c i d j M P b Q 4 Y P U 3 v Z G G s 5 G 4 P H M U 0 t z K 9 2 6 e V s k z v v v n x E V b i O d S F p G O g 3 0 D x q v l g M f x 6 T J 2 t p q l n S X q L q m W j q H K 1 9 d l b T P i M i A q g W H B x Z 9 x n w j 1 P 9 G o E m j S q z 9 s N Q 3 1 D E 3 k w m v C 0 A o f R 4 I Z G y 9 P t 7 y d e B a n v a w V m A 8 f 7 x / q m x R p M / Q F K v g O M 7 7 S i p F J B R U Q n 7 X i M 1 c 3 r a 2 u 9 h + 9 7 / + b 3 b M K a G R k h i m K W n r I B f / r x s S b 8 2 N a q N S 6 m / u t t D f P Z 5 B O W m s 0 f J n M E 0 D P T b m 0 8 A + i J V B a D V M T c / I o m E b y Y K q A c P d z w 3 p 5 o 1 b E o e W w I 1 6 N T t m n O 2 d 2 7 e + o a q a S p l K k s L X t 9 H 7 B K D a P X r 4 W I Y C c F + r f R b H 4 Z m E k w E p k H F a X 2 8 / S 8 P n 1 P m m U 3 J m o O P Z b L 4 M L X H M + 6 o o N z s a P u o A r 7 9 6 M U r 1 u V Y q S Z + j F P s C j S 8 4 + X 1 W C 8 N B S n G y m t d m V 5 9 l I r l s Q T p W 6 l X q I J O m Z x w z d J U k E i L x c U U o k D R A n 3 5 6 T i L S d x o 7 Z 7 2 Z A J U 9 w a Y q R n o n 6 Y H Q g 6 l e a r P 4 / u k 6 a h 1 e b g f A x k A e P d g 4 m w F 6 V 0 i Q z Q C N t 6 S 4 S B L g Q 9 X 8 O d s x 0 V I O D a d / Y F D W U H r / 3 P u U m 5 O z I r n + R o C U x + c + e E + S b q K B r Q f Q D T Y X V m w / d P i A 2 F u p a S l i N 2 H K y k a w n D i q L J d O q i D S A 0 T H n D I s D L D Q e Z d 6 W p / Q 8 O A A t b 1 8 T A X U T B b / L D V 3 T d H t d h t / R k k e k O 9 Q E Z M J 0 o d L / y S c H G g X a r l P 2 Y d j Q g j l J 5 s l L P e w G 2 C 5 1 9 6 7 N f d Z H N D W x e S x I M 2 u n T e 8 t a o t 3 O l o p L r 3 x Q N c D / C A Z c / f p 7 q G W j H W N f C Q 0 b h B E q x b V F i Q b 7 w T G 1 C H c G 5 x 0 c b c 9 N F A L j + k I 8 O K E 5 g c h 1 U 6 p l n V W l h c l M w 9 j Y 0 N 4 g J / G y B M J y k l i f L z t p a D 4 v 5 d 1 F O d j A O t h 2 g i 4 V G A A N g H o S L 7 I b p 6 9 Y Z 4 K B G O h O k h y D C L Z w h C Y M x r c H B E H C / W g n O s + q k J g 0 W Z f i p M 9 R l k U l L o z h u r b L V E U m v n G p 4 9 L t / / 1 Y / f u g 7 f F X Z s Y D f W X 2 G G 6 p 1 U T 6 W 2 q G T 1 k N S D A j S x 1 g J m n 0 6 M T 9 K d 2 3 f o / / z X / 3 4 p L g 4 9 J q I b n r N k Q C Q C U o b B f s C 8 m 1 g T 7 K C q m Q c 8 N w u o m K d Y M v b 0 9 v K 1 3 B N X d g 3 b N I i 0 O H T o w D t p C B g H S 0 j Y u q v e Z u S 4 W w + K Q J H z 1 G u D Q O Z 9 e X Z q i 7 G t A 4 f 2 0 4 k T a n V D / R 7 C w h C 4 X H n g L I U 9 v f K c 0 x K C T C a / c U 5 I Z g Z 4 v K Z 2 g O P Q X k S D U d o M R l m g y p r b 0 U 7 + 7 Q q V T y M l w 8 m V Z l Q Y e i P Z h y o Y q V A p p o e 6 G k A E 5 E i o q 6 u j X / r l T + n 6 1 Z u S J h h A D v H D x w 7 L c v 8 Y N 0 K Y D 1 R C Z G y F w T 7 A q h g G T A G o Q Q O 9 A x v 6 z d W Q k 5 1 F + 9 k + g u s b 4 0 L I E A s P 3 U Y 6 h o 1 g a n J K G t V W A b U R D X g t K P K o o h u 8 L n / y 7 1 7 z c 1 p + D M W 7 6 K U j L J V w v 0 u u c S 5 Q 2 9 B 5 w f v Y / u w m n W r M o V M V i 1 S f B 5 s p K B r E w w e P + b d C 9 L x X D V 2 I h D L U P C 2 p w l x + 5 d c + N a 5 w d 2 B X E Q o 4 U M o P T R N I e q L I g 9 A 9 4 E Y a t 9 O V Q K 6 a 7 1 F G T r 6 c D 7 d t a X k J P 4 y g G O 9 9 L J X Q o E E 8 q I S V l R V 0 k G 2 K C 5 c + E F d 1 d 1 e 3 k B A G / 8 z s u 5 k D J d f 9 j k h k h o X 1 D K 4 V 4 9 X m A Z t q r T r V d Y 6 i J I 8 i l T 7 2 P / 9 G L W / x j D T Z w i L V y y v L 1 D k 4 1 3 i G 8 j l + H 8 8 h J z d L 1 M w x l r D I l N v R 0 S m 2 I A K P 8 S y w M D X O U x p L V O H j 5 R W F 0 h H u J u z 4 w G 5 0 8 T t c b G S i w r g n k s p T v d F S R Q q p V O H / + E N r 4 3 + / P i / j Q 0 d Y I k H l Q k J 7 2 E V w I X d 3 q b S / Z m C M B w 8 Z t s 0 H F 8 / R U b Y B P r h w 7 q 2 l C R o Z e u m 3 + 5 b Y k G v b O p / k 8 1 D Z A E 0 S X T Q J V i t m y W M u s I 2 Q m + N J D + w f 5 R J X 7 y l H A 5 D l d o v 6 G 2 C b C D Z v X l 6 u x A e i Q w s i Z d i w i l Z R E s m Q U t j n 8 + H A O n v u 2 L K 2 s x v K r h i H i i 5 1 J X i w 6 M l U T 6 Q f B L Z a 5 T O X t X C i u p B + d L N f 1 L j 6 h l o 6 f f o E G 4 5 W l l B 9 b D u t J F Q 0 o E p t d L r H W k B K M q i W K u D 2 3 Q G D w R i o 3 Q r h Y a P A d u z r 6 + d a j 0 x d 1 / V q l j h q G + n M 1 P v q e a j 3 u f B x b P v 7 B 6 i s r E T s x 8 p s b v z G Z 6 K / C w W e T R A L K r D N Z p d s T 7 A z Q a Q J D 8 5 F G + B z h V S R z v X S h 2 f 4 S l e 2 n Z 0 u l g d v + t + i b 4 s f L H O T 9 L y f j U 2 2 O m V J f m M L E a 8 8 g G y N c i N C Q 8 K f 3 l 8 N Z y t 9 K 1 Z p v 3 b t B m V x L 1 p Q m M + S y S a D q R t V I d A Y E D u H 6 R 2 w Y b B o d S L 3 r K k p y R L m g 5 4 b j S g x I U G E B 3 K l p 6 Q k y c J q 7 w p Q k + 7 d v U + n T p 9 k 0 q c a R z c O 7 R 1 E H U A y A + Y O S p N K / u R + F N G W j h v E m p 3 z C D l B C p / P y 9 L p j c x w V u d F y K O L q H F 4 z + g s l R R C w T 6 k E K L M L e T 1 K 7 s J E k w 0 F n j 3 x E 0 e o r / / m 9 8 z r n J 3 Y d c S 6 r O H g 1 T j T q J 5 X 4 R M s u U e D R J G 3 O k g l g V T B / g D S 4 R a n V i X 6 n y S V k w D D x y 9 + / z C v A S U Y h G v z / o y 6 C 9 + r d 4 4 I w J p O E w g S J i B g S G x s e B g q G a V B b + G 4 0 + f P C e H 0 y F z h G C n J S U m y B g M r l O H C W 0 m U n s t I L P t 7 Z t 3 Z A w K 7 v f N A r k y v r 5 y j S 5 d v i h O C Q D 3 q I F 9 R Q h N o t i E A p k w Z w v 5 0 e v r a 2 i I O w 6 n y 8 H 3 q 7 K 7 S o F 0 Y p L g c 0 I m M 7 F 4 C + c R 9 i H Z k G 4 A U e a t Q 4 p w I J A i E h O K 1 c J w y E + / + Y + + v + o z 3 m l Y H n T s T k J p P H s 1 L U R a L q m U h F o a o 5 K t I h L + e E c a O b Z m D E / N 0 d 8 9 4 q C F m T H + j E V c 6 F o i 4 W F / + e X X d P b s a Y l 0 i A a M 7 O v X b k m u b C y u V l h Q K A 3 R / G A R J 4 f 0 X x U V Z c a R + A A S 8 M b 1 W 3 S M 7 b v M z P X H j q K B e 8 V U D 8 x v O n b s i L z W x 1 c r 0 c Q S N z m T o b u 7 V y I U + v o G Z N H t F y 9 e y X A A Y C b U o l d J H g d z V 0 U / M K E M d Q 5 k G h s b E 9 U a 3 r 8 H X W r c S U k l L a G 4 8 P Y H v / 6 J d G S 7 F b v S h j K X 2 l w l 7 q V y l 7 Y m A 1 U e i n a t 4 0 H j g e M h R h 6 + R i a r N 9 f u v K I W z P X x + W T A E Q Q A Q I w T J 4 5 J D r 5 o Y N w K s X k H D u 6 j D z + 8 R G W l p T L n K L q X R M R 5 b 0 8 v v X q l F k y L h j 6 G d F 2 x 3 t 8 I v P 4 Q P X n 6 g l I L 9 7 N N t j U y g R y P H z y h x s Z 6 e a 2 O G Y 0 / q q z m d F B E C I l U g Y S E L X S D O 5 y G h j r 5 P i 1 9 N G k Q B C 5 k w r M L K I m k C z J J p a a m s q Q K G E 4 M R S R V F J G w T U 5 2 G d J 4 Z T v Z L W V j B s M O I j E n h y w g C B 6 M U c R Z w Q 9 L G c R q X x V + T 5 P I a C j m r Z O l y 3 9 8 7 p H g 0 8 L C A j p x 8 r i 4 x f F Z A K 5 1 2 A I 9 P X 2 y h T q I H h M k y S v I E y 9 U N I n w 1 R p w w S M 9 G S Y C j r M 0 / K t v I k G r X q 9 P 8 i V c + f I q 3 b 1 z T / Z f v m x i d V M N G s s 1 b g C z i y F 6 2 j R E Q 4 v p N D B t o 7 G 5 j T 1 C f L 8 u 4 x M T 5 J f O K B a R 9 D G 1 V X X M R Z 7 B 8 t L Z 2 S W k h I T C R E t k K o L E j z 5 P C s i z 9 N p 4 l g a h E D 8 I 4 g 1 M h s V u U r Y V r o 8 J Z W y R F u z v / d p 3 j b v Z v b A 8 7 B j Y 2 J P c Q a C t P X k x S m G 2 l y J q n 1 L 5 Z M u N P K I C Q v U z t n i N n k M 4 g O N q e 7 L c T 5 l J 6 r a x p i 0 C Q z E P C E C w K O Y f I e k I 7 K K G f f X U 1 d E t i 6 / F s n 8 g M b A O r B m I s m 5 6 3 c T X a 6 E D + / c x 0 a z U / q Z D e u H S k m L j L D X v 6 e 6 d B / K 9 i P k 7 f u I o p a W m S A P D 0 q N w G v h Z k s I 7 m J S c L D N o M T N 4 J n E f L U z 0 U k b J A U p K d V O S k + j 9 K p 9 x f y s R I Z O 8 E r u u t 7 e f 3 F k Z l J e b a 3 p / 9 a I I F p Q x I n Q 0 3 s U F S s H 9 l J b w c a W 2 X W c 1 F D k h N P l k v E m 2 6 n 3 t i B D J x M e Q S x 7 1 D h t q Z B p r P e F 9 a B 7 8 v q H m 6 e 1 v / f Y P h K y 7 H X u C U M D s n I 9 a 2 q d Y S Q W B m E i I 9 5 N t x E m B C l 9 u U + k t S A V q R c g F U i X a F k W d 6 + Z G g i j s g w f 3 y 5 S G 5 q Z m W a 0 Q 3 w c 3 L s 5 R c X 8 F 8 l 3 I g Y B U Y k n w 6 r H e n 5 + f K + R D y j F E t k u U N T e e 2 z f Y W C 8 u Y t t q S I x 2 T A i U a z E B z g E 0 V q i Q 8 N o h I c s E / 5 4 7 O 0 t s N Z y N B o 1 G j E a K M R q 4 l / + f L 9 5 Q a H G S 6 s v S 6 e j B K n V b U c D n 9 F b t R g i C 3 0 L k C G I M E f 6 k j 6 N A O k P a 4 r r 0 M c w U R l 5 x 5 J N A g 8 d t Y E g B 5 8 A e a 2 1 p F x s K 0 1 e E Y J p I e s t q H 4 7 D K 4 q F u K H O o U 5 w f G 4 h R A 8 6 s e o i y y G o e a L y K S J B 3 f v O p x 9 I n o i 9 A N v v / e m f / V C e x i 4 v L p e N H x w S V a 4 1 T w o n m / s H 0 7 4 0 Z P U a c Q X 9 r C 4 9 f / y Q C r O T Z C F k B K z a u W E t e B Z k g Y B 9 + x u l U U F a u N 1 u m X O E 4 7 2 s D o J c m J 6 B C Y D Q 6 S U b 0 O A w / e w n P 5 f e v 6 W l T d z Y T l a F E I E B 5 w c a E i K 8 o w E i 6 h w Q 8 A x i m k l Z e a l s 4 c r G c V w H 1 C o 0 V t V L h 6 k g I 0 Q z I 1 3 U 3 N 5 N + + p i L 6 C t y C B 7 S 8 T A a x A G q 6 g j J T W m p i T w 7 + I 9 d C a Y 3 P i a p a s 7 y 8 3 X v C D n I d Y R 0 e J Q 7 2 A r 4 Z p x H V C v Q Y i n z 1 7 I / c 1 w 5 4 N p L n g f J M J 3 K v V N S T c E G c M 7 6 W E J X s x a A D 6 L 2 b n P e 2 F 7 q H O 0 n a x L V n Y G H T 9 1 a K k d 7 P Z i e d g 5 a G 6 B u x 5 P n g 1 y Y + Y L F x X P U P u g C r J a J a 8 h t f j Y k o R a 2 t e F G y S 2 + D L e Z r D q d 7 L M L w O k 9 + 8 / o i H u P T / 6 5 E O Z E Y u G E Q 0 0 E k S Q 3 7 7 5 D X 3 8 y U f y n R q 9 f X 0 0 N j o u X k K s 5 K E a v 1 r D F i 5 q 5 K a I 1 f A 3 A 0 0 K S D 1 k X E J S y E 9 / 8 T t C f L y n z p H / T a 8 j h I J D 5 P r 1 m 3 S K J T C A 6 S O Y U o 9 p K p h 2 j 2 n 8 u F 6 o l n C y 4 H u h s k K l V t 8 B S a O + C x J H n E D 8 G h 0 M V N h H D x 6 L 6 i r q M d c N J B G k N d T g B a 5 j z A 0 D y T A 7 2 M 9 k w n i T q H g G g e R 8 Q 9 V L c N n p 7 / / W 9 + U 6 9 w p 2 v 1 I a h S O H W O 0 i w 2 i V h 6 D 2 R U e X f d N 2 q S h 1 Q x X D q W E 0 s C k P E R Z e x s z W C x f e F y m C E X 6 Q A e f r h q g B A k E q I Z M p f t O M U C B E 2 T l Z o s Z B T d S f B V k l 3 s 7 0 P f o 9 8 7 G 1 g N P 0 u X D P Y 9 w M q b c y 3 R m i j p m / T z V 6 F K P R G / u Y k f v l F 1 + J N x P 3 C 4 l X X V P F k m W G B v k 7 G x v r h D y Q w J j l i x A s S B y Q S X + P d i y o s D D e R z 3 w P r o V 2 E O Y p P j Z T 7 8 Q l / z j R 0 9 l j K q z o 1 P q D Q P n y K i E T g W e v s d d a i q H W S L J u B N v 0 e / s N T I B O 5 5 T Y i v l 5 D E 2 7 O V B Q M / W v R o e B m 9 5 X 3 R w T T A p B v G M o t 4 z j v H 3 + H n 7 d Y t D G s h p 7 q H v 3 r 4 n Y z 2 6 E Z k L G i x U J v w G 7 B o z U t J S 6 N W L 1 5 K T G / Y J f g e 2 y u 1 b d y S a A Q 1 p e c N X J d b v r C y 4 V h j y 0 3 T / 3 g N K T k 2 m 2 7 f v y i A y P I f a x s J v a n s F n 8 E + j m G c 5 8 a N W + K F h G o p x / k c O D + Q H q C l u U 0 6 E b l v + Y z + v F G M f T 1 u p L f q O J b r D N A t v s 8 5 z x w 1 n v m E i s s r J P M S S F / M d q S d i Q q 3 u J 8 l D 8 5 9 y J I J r 7 E P a Y Q i 4 0 0 B H 3 o m + q 3 f / p W Y z 3 7 X l 0 d d e 0 v l 0 0 B j u P e g l / c M 7 x 7 3 o s s 9 f 4 b q h 8 K 9 Y 8 R B E V E B + b / I P l c H t o i m 8 H k X R X V B F A K g 3 o 9 s 4 X b G I s + w s y K f V 7 h 6 9 T o d P n J Y V E L M h r 1 1 4 x s 6 d O S g Y T 8 t r 2 q Q a T 2 Y z 8 H Y 2 c + 4 9 z 9 5 + r h M W 4 c r P z 9 P O U S Q q J J P x j + G I u r c 3 L y 4 6 L G a f V l F q U T V w 6 E h R M a 1 8 B b E g + S C u i Z S l S V Z d m 6 2 h E y J V D W p d 7 I 1 V D z x 2 O E Y F z y L R w 8 e U U l Z q Q w 9 D E 6 E y R d k O y 8 N H U + E 2 E g m g w 5 h a D F T H B F K z e P 3 Q C i j c x Q y / Z e / u i I F 9 t 4 A 0 f 8 P S g + w I w m x 3 0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 G u i d = " 0 3 7 7 6 9 0 c - 6 c 5 8 - 4 f 8 a - a 2 1 7 - f 2 e 8 5 6 3 3 9 4 9 1 "   R e v = " 2 "   R e v G u i d = " a 4 f e e e d 2 - 2 8 5 d - 4 9 6 2 - a 9 8 9 - 5 0 7 f f b b a 4 d 1 2 " 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 N a m e = " C a p i t a l "   V i s i b l e = " t r u e "   D a t a T y p e = " S t r i n g "   M o d e l Q u e r y N a m e = " ' T a b e l a 1 ' [ C a p i t a l ] " & g t ; & l t ; T a b l e   M o d e l N a m e = " T a b e l a 1 "   N a m e I n S o u r c e = " T a b e l a 1 "   V i s i b l e = " t r u e "   L a s t R e f r e s h = " 0 0 0 1 - 0 1 - 0 1 T 0 0 : 0 0 : 0 0 "   / & g t ; & l t ; / G e o C o l u m n & g t ; & l t ; G e o C o l u m n   N a m e = " N � o   s o b e r a n o   v i n c u l a d o   a "   V i s i b l e = " t r u e "   D a t a T y p e = " S t r i n g "   M o d e l Q u e r y N a m e = " ' T a b e l a 1 ' [ N � o   s o b e r a n o   v i n c u l a d o   a ] " & g t ; & l t ; T a b l e   M o d e l N a m e = " T a b e l a 1 "   N a m e I n S o u r c e = " T a b e l a 1 "   V i s i b l e = " t r u e "   L a s t R e f r e s h = " 0 0 0 1 - 0 1 - 0 1 T 0 0 : 0 0 : 0 0 "   / & g t ; & l t ; / G e o C o l u m n & g t ; & l t ; / G e o C o l u m n s & g t ; & l t ; L o c a l i t y   N a m e = " C a p i t a l "   V i s i b l e = " t r u e "   D a t a T y p e = " S t r i n g "   M o d e l Q u e r y N a m e = " ' T a b e l a 1 ' [ C a p i t a l ] " & g t ; & l t ; T a b l e   M o d e l N a m e = " T a b e l a 1 "   N a m e I n S o u r c e = " T a b e l a 1 "   V i s i b l e = " t r u e "   L a s t R e f r e s h = " 0 0 0 1 - 0 1 - 0 1 T 0 0 : 0 0 : 0 0 "   / & g t ; & l t ; / L o c a l i t y & g t ; & l t ; C o u n t r y   N a m e = " N � o   s o b e r a n o   v i n c u l a d o   a "   V i s i b l e = " t r u e "   D a t a T y p e = " S t r i n g "   M o d e l Q u e r y N a m e = " ' T a b e l a 1 ' [ N � o   s o b e r a n o   v i n c u l a d o   a ] " & g t ; & l t ; T a b l e   M o d e l N a m e = " T a b e l a 1 "   N a m e I n S o u r c e = " T a b e l a 1 " 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2 9 z Y 4 j 1 3 b v + S q E A N 9 z L 1 B M k Q x + u q U w 8 k O l K q m y l K 4 s S T 5 n F p m M y o x K J i N P k K w 6 V S M b 6 G k P e t T t y U X L B t q Q G w I M y N 1 o n D v o A e 1 B P 8 b 1 C / Q r 9 G / t 2 D t I R j D E v S O D W X U + z r 1 W S g x y c 3 G t / b H 2 W v / 1 X / / f f / t / P v u r 3 9 1 O G m / C Z B b F 0 8 8 / a R + 0 P m m E 0 8 t 4 H E 2 v P v 9 k M X / V H H 7 y V / 5 n R / z n s 2 D + L J 4 e B 5 f X Y Y M P T W d / + b t Z 9 P k n 1 / P 5 3 V 9 + + u n b t 2 8 P 3 n o H c X L 1 a a f V a n / 6 N 6 f P z n n n b d C M p r N 5 M L 0 M P 8 k + N d 7 9 q U / 8 z 5 7 O 0 g 9 k b 7 6 N L p N 4 F r + a H 4 y D e X D w J p o t g k n 0 P p g j + s F V G H v j T 0 V + P t m 4 + f y T v 5 r E l z y e v / v 8 5 U U 0 i W Y R D 7 4 L J o u w c X 3 5 + S f z Z B H y w p d h / C K c x Z O F j D H L / X d j M v / 8 k 2 7 7 Y N D p 9 X u t w X D g 9 b x e u / 9 J Y 4 K m u t 2 D w c h r d Y f D 3 r D f 7 f Q G Q x T H + 8 / i u 8 U k m I f j s 0 n A b / Y / e x w n t 8 G c F w 7 H 4 y S c z X w t z q P G l + H y 5 + Q q C j 7 7 t P C e z / S b H 0 f h Z I x c s 3 m C B R o o / C + n 0 U S L 3 / j U P D B j f v Z p + k b z e u k H 3 B / 4 K 2 n N d 3 y a E / L T D W 3 6 n 2 3 + N 7 / i U 6 V / / j 4 t 2 O h w H M 3 + o t M 6 v A g v g m q G G h 2 0 P K 8 3 G g 3 F S L 1 + p 5 f a y R s e D L r d 7 m j U a f V 7 3 c 6 o P 7 K 1 k 4 j U V A I 9 a n w x j 5 Y / 3 9 V i q t W w + 7 T W S u B 9 W O s 8 i O 6 C 6 X 8 K b u / + h 8 t 4 M Z 0 n 7 1 6 E V 7 K B f M F S H 8 d i y W + n E f + y Y c p X w W R W X H Q y i 3 9 h Y r y I Z 2 G w 2 B j H e u 2 2 e w d e i 9 2 o 1 e r 2 B o O + 1 x + k c 6 L Z b x 9 4 w 3 5 r 0 O r 0 2 t 1 + d 9 j t 2 k 6 K V J x H j Z P 4 N p p G l 3 W s 3 X T I f U 6 G l b C 2 k 2 F j J a f 7 4 P A A N X U 7 b R Q 3 a A 8 H e n k 1 R 7 2 D Q X / o 9 f p e x + v w e G i 9 D x p V n j 6 v Y Q P c r k Q / f b l x H B / k 9 e v L 1 x p 1 p H 9 L N 0 V f T + t G O q l X n 6 t z B 3 y 2 + F 1 4 e 7 F I r u J q k 7 0 7 O p D d j 4 1 u 1 O Y f y h B y U P U P 2 u 3 B o N N q d w b t V m / Q 7 l h v g C u J H j V W / 1 6 D s d Y H 2 z S B X + l R u e G 2 D b f L a M W 5 3 2 y P D k b d Q V e U 2 O p 4 o 0 6 P S S 6 6 b X a 9 g 1 G v N + i 3 + O c Q 9 X b Z Y c Q L e B 5 G V 9 c X c X I d x 2 P M W T j f V 3 I 9 a h w l w S y a 7 F W t 5 Q o 6 / X I 1 m 3 e t A i O o M d k u R T q d / 1 N 8 R P 5 f E r 2 p O P + b 7 e H B q N 3 p D 0 b 9 Q a f T b X f a b e 2 p D Q 5 6 n S G + W r / f b S m / w M 5 P O 1 w T 6 V H j N B g H V 8 H s M k h q s N T 6 0 N b 6 L z V i 6 Q N / X e h 9 W O 1 l M L u + C a f z i j s W p 3 C n 1 W u 3 t A P d 7 q Q G 6 4 8 4 t v v 9 P n 6 c 1 x 5 6 O N x 2 B j P S P G p 8 + / 4 i / O 0 i m s 2 X / x j X Y C 4 z s L W p / J d x q h j 7 T 2 y K v A 9 j f R U m i 1 k w C W + r W c v j I j T k j G + 1 O u x / X q u l 9 0 C v d 9 B p D X v t 4 W j Y H o k H b u 1 L a Y G W P 9 7 W Y K P 1 w Y z 2 0 r + l y 6 O W B 7 s 2 w S 2 n i c d J 3 e s M + u 3 W Y D A c o j t O Z D l N 2 o P e Q W s 4 Z O / C W 2 2 7 e K W Z a R 8 1 n s d v g s Z v w s n y H 6 b j W u 4 r 2 d j 5 u e x / H 0 y v g u k i a p y w 0 p L o c l 5 4 x y k 7 + t t g v m i a t + b f U W o C P / 8 7 j E 3 d 9 d 3 t 4 B j h t H J R H y r f 1 R z e g 8 E B F 0 U 2 I H Y a D n c H 1 z X T C f r + d X 2 T N 2 Q h m N + p / / 6 a U M J s q / 8 q X 7 z 5 5 n J l V v V f i 5 O X u T v s t W T 5 D 4 Z t c 8 d u D o m 7 j E Y t N m 1 O W r Y I j 6 P X b s 9 e 0 + Q 3 T / a q y d N 4 m s T h V l X K N z + 8 K t u t A 1 Z / b 9 D q t t v 9 Y U c 5 5 m o b 6 H g H n t f u s M 1 6 3 T b u j H b Y d / m U a 6 p 8 T M D r L p o G s 7 1 q 9 H l 4 l c S z x j e X l 9 E Y J y D A h 9 3 U o v 9 9 O J u H y b T x X T Q L 3 o k 0 m 8 / L J + z a D z A f 2 b X w X b z N s z i Z E 6 N 4 F u M j V D s N m 5 2 W b B 6 D A U G E f n v Q H 5 g r Q Q 9 v s 9 X m v t X t D L v 9 v v V t W E R q K I H E 1 1 w k y 5 8 u o z p 8 l 9 W 4 1 t o v N U v p A x z N T O J 9 2 I t 4 0 1 Q M x n 6 U X I W / q m i z d u e g 1 e t 0 i f q 0 B p 1 2 l 5 i F v s U R D m L / l + v d q N / z P N x Q u 8 1 L i U U Y V 4 T 6 j 7 / 9 + x k h 3 Y Q T b 1 x H V C g / 9 j 6 t l 0 m 9 D 9 s d R + N g H G K 8 c S A W X H C g 3 Q a T i k H e d v e g 7 7 U H 7 V F v O O p 4 n j c y Z / m o d d D t D 7 r e g G B v 2 + m a l 0 m E 9 Y x w N W y b a 2 M Z r a Z / y x d R P R + p c 5 9 c 2 S 7 G d l 8 v 3 g b R 5 l 2 v Y k j 3 t q L 5 S c a M W i R d R t 0 + g S 4 M r a / 4 r O w u U 4 J A L / f F t T D M 7 m T M i / g 2 I L o V v D 9 4 1 H g 6 X / 4 w q c V n l l H z C 9 Z / c V p 4 S b 4 3 / 2 L 5 / M j k M x N q l 6 m L 7 h s K H I 5 6 e G q D D u u I s K 2 5 e n Q k I I 5 X x 1 1 8 N O i 1 Z F 3 J H r j L 5 / i j V p + L R 3 F 6 E V w E U 8 l u V M g x N j t 9 I i G d E f 8 j R d X x + p 6 X n k z c u d t e i 7 A u N u l x T / S s 3 Q k t z 6 P G + S J 4 H 9 V 3 G 9 T j 2 k / a J 9 f x 9 T W O j J m z u z b B T X n N p 3 b N d B d T k c S W R G w 1 U / X a u H f k e 1 t t r 9 c d D V s S 8 F W R Y N z B D l 4 F K 6 h P v H 2 I i 2 E d B 9 E C s Q 2 l k j 1 q v A i j a Z x m G 2 o 4 i v S w e R v 4 Z a 8 / n V 5 J B j t J C n t Y + d 6 0 I b G t 1 Y r 7 k 1 L v k G x t u 9 u T l L s J C T Z F v V z S R b 2 9 f h + 1 S y 7 P z k v L t P p l E s r P U m q O p w + l 5 c 1 v L R j h w Z T t s k S e B z e L a T x d b M n w S l w G X 4 A I 0 1 8 c e 3 9 x 2 J E o 0 8 Z S 2 u 4 S b I N W N E c H 7 Y H X I p v Y l 7 h 9 S 5 9 F T f w 7 g g w E y A a j b t c p o v h 8 k c r 9 q P E y v g k n w a K G 1 W P G z F u u d C 2 4 P y B c r K W 1 X T k u x j z C m B s W s s 6 f d 3 G q 8 a Z G Z H v B u X S y 1 U i q c S g 5 l l G / 5 Z F V J F J p u x Z F l k e N w / d h c h F E r + u J z s u Y 1 s b x 3 d 6 9 I a m t c Y r b G o r s c b y j q V 5 v R M R H 4 m N y a n T 7 x M 2 G 3 S E h 9 S 4 5 R E + y 6 n a b 2 o l k X o J Z w D a 2 I W M h 0 + i K J M o G t l Z p h f m + I b K t W l 3 m / P n i M q n q j J H s l R s G v h g H + R r S o U + i o 9 f y J L 1 I u i N F G N k Z S 0 l D o j e e L H 9 6 U 8 s F Q 4 2 Y t 5 D / T R L f h e 8 L p 7 Z / f L 2 Q b F g g c B W j 7 f R v q e 3 8 l b D m E 7 t 8 s O K 0 J 8 L J H t H v j N g j i K w M d X 6 v 2 e 8 f D L 0 u m v T 6 H W 5 z f X v M i N b k d + E 0 f L 9 g g 6 9 h f 9 + q y n K 9 n E a E e C T C Y 9 S y S 5 F r s p q P V N I k o Q 1 v 2 P I A c a T 7 h P I 6 + 1 0 5 Q o e c k k N v M B y R 3 r b d Q D 6 8 J h 0 V X 5 c e 2 w R l e 6 0 W d + A O / 5 K F A A c H g A R B M r m i B D 6 8 H g + T 4 G r x A S Z k p 4 8 3 z s l F V i 3 N 0 q c z E p w Y m L p h t r h 1 9 m J 3 K O b D a / L X Q R J c L t 7 t d W 0 7 n W L B F F f 7 q 4 U 7 1 N L a x S P y w B G H p 9 0 Z k Y 1 O X T l l x 9 H w A D N y w + W w 6 3 e 7 P f u U 3 n k w b Y j M O O F / U 8 f + r I f L W 8 V / Q m B 5 c h V v z e j J N 5 v d d t c G X W N y F H e u J 6 o E f 0 d G i O u r D g 6 0 W z w h x T f o A 5 U Q t 9 l + U W T K f E 7 4 8 N 7 e n b F N X j v + i y h u H C Z J d B F s 1 a d 8 + b 7 1 6 b I y T o O 7 x b w q U K z T O w A H w A G A 5 + 0 J J E D 7 J V 7 n A E x G B x w L i T 1 P 7 j u 2 h 2 k q D o m 7 e P l P w e 1 F 9 N t F W I O x 0 l H z i v f T o H x j H J I n F C 0 4 v + E X n J t 1 + Y 2 9 d 3 k r L n b 7 T X C V h B c V b 6 O Y j f g + E F d 8 7 5 H c R 9 P V B c o b c C b 4 A z n O O X i 6 1 p e o V J p H j e M k X v 5 w W Y t j n g 6 Z N 0 m 5 x k m 9 j R u u H 1 r J u w 8 b P Q l u o 8 k 8 3 g b v V 1 E + j i S F g 6 5 m x R 5 4 c b k O 4 B 9 k H q s 6 c L p y F Q b s M C L 8 P Q A U Z b v 2 j L i E u u P F / J p c D i j S m 9 l 1 l I R 1 h / j M V + X N 6 x e + u f C O L 2 a X y 5 / V F D M m S / + W z 4 x K E V W X t f g 8 u p Q Q 3 p E 3 y 0 X w r J 0 H o H 9 4 0 z g J B G s N + l l s 6 Q F g k d c F h W 4 f 0 k C e 5 c / I w n q 8 j u 6 S O n Z Q M 2 T e H O V a / + I u S C 6 v l z 8 F j W f h q 5 t 4 x r 8 5 w F a M 4 M b G u 7 b O 4 p V Z V K r T C A N V a m H O J l S K R w F C A W A J O 9 0 f m F o x R I x p G / 8 5 1 W o U / B d 7 k 9 S j 1 K F E m M m g d U D r t H W k W c 1 T t p r h C J 2 z 7 c i J Y h f R M R P r A e a q r 3 W X V 5 h 5 / Q P q l L I S s v A 6 U L a u U 4 9 M M v V A X V L K R q e 7 M s n 6 V 9 a r U J l z Z X o r e / 1 B 9 O m y T 7 9 M d 2 k i e B U d X v Y U K r T k 5 t G X W h X m u n a c B M z Z w m E S S J Q T 3 v j l 8 m c R 5 1 H j q + C u n i C + H j F v l P K N m p T J u 4 L r W / 5 2 I 6 j t z u x i o J P F x S S a V n S H B O v p 4 b x 6 Q G e J i W Z 1 d f 2 D D j k X K e f i q U 4 Z 2 O 1 N q T j A W Z J J G q m 8 9 6 0 x H T F v G z 9 9 u X F M j X X h 2 T M y 2 I L 9 z D 8 o t 1 A m r q 2 J i o d n D 2 W S T A F M 6 5 F X T O P K a V B K l N k Z s C l 1 5 d 7 n j a x v d g + l z H K 9 H A M K o K Z W 7 n v b 7 V D + U W e V u s z 6 T W z Y q W x S h 6 P f c c 5 X W w h k X b p e m 9 O k 3 6 a K j g S L i c y O y B I D h / Y 6 I 4 8 q X l J n 1 i F u c 1 G O G 6 f L H 0 U y L u j p v 9 R w O S 8 M b j / T T x 7 b v z c T 2 H Z V u J i Q 8 g x l t j b x 4 4 p W 6 0 h 1 K f W m w x E F 1 i B f N H C p O Z T 9 q z U Y Y b c W u D w V C r P b v h B q + Q M C U V p B f X W i / r 0 G e 5 l h H V S v B b H / x L r A t v Y q 7 m J N D 6 y L e F A t Q F + g G f F a d R i x 3 z o A u 9 w j 1 7 O q v 7 B W a r A A n 2 x K O O 9 9 J E h l z 8 L h Z n T o E E A 0 Q t q q 0 G X K v w j f 3 b w O 3 q h p f 3 J T b d J L 0 o 1 q Y M w D F F n H C d U x 0 w G e C i a Z K 5 p s Y C 4 Z Y i 7 7 x A w R T P 5 w d M / q Q + x t D G 0 / l 5 8 s / 6 9 X i + W / U M N 8 F S S z N 8 v / f f k v 0 f J f 7 D + / 9 h N s 7 V h c C k r T 5 O n 6 3 T Y x h h V u o q k 0 3 a H o Q g p l d C z Q c i X w K + R H 1 a v k U z 2 q v X 4 + g H 5 d 1 o m U j Q j m G 7 h X x Q O 9 f 9 B r d 7 o e E Y t 2 C 9 y e 8 r l k l R B k l + w r F 0 c w A P i 3 1 q k Q J V J T B G I f C 6 f R t I Z T Y T W m t e V K 3 a 3 S B 7 6 W t v o 6 a F I S 1 h 9 R U E R 6 S e I X K / q N b g + 3 i f 9 H O Y v O X K c h j F 3 X b f X D p V h U l F k X A c F q U G t t + u d n 9 u 8 1 g t 5 D k V J 0 1 + c K A K K 6 3 Q d 4 2 N N 3 4 S Y Q L X w V s n d g L N z q t q b z u H 5 F m k E d l H P o 8 F 5 t c V t F u u w c R w u 8 N q n 7 q 3 a 4 w q v F d I b D Z O h R q J C m S t W 2 Q a K a 3 B z l u h h N z l f r a 0 A m E O m A + H b 5 z 9 N a E j 3 Z q A 5 a 1 5 q x / 8 R K 3 r 1 Y i v r t y / i y m p 3 a 3 g H + j 9 e D Q k k z o + m g U g u s I 7 R o n R F V W M o 7 s o 2 p H k E S F 1 + C G g h q r F d I B 7 X X + N f J A p 6 1 l 9 f h H d n V a 5 z c m + u Y g 8 a o P / 1 b v t O v y 2 4 + 4 5 4 E G B x I q K I N H I k c C p r U M A J u B e D m 0 h p 2 E / / f t c / z + 7 H x o 8 Z a Q e 2 9 f f 9 0 z L x S f E m 8 S Z h i w m 6 Y z E n f G A X o v / L q t V Q D n 0 Z E N H h v / h 3 l a l 2 T 3 g z q r l V q B 7 l W c S u l U A O 6 q u 5 A l 2 7 A F H M A M N e j e A M I 2 I o G 4 K N S 7 d V i W o x k H 1 N H e R E k 7 1 1 m a D 2 q J I l L 0 q Q t 5 X a D d g b s F E 1 S / N x D u y N h V T P l S h + R J g 8 X S V y s a / G P q V 9 P g g k 0 V w + v z O F B q 9 0 W V M O I 3 Z T T T e + j H Z m u r P 8 1 G L L c c D 4 i X a 4 W / P m i E O j 1 D 4 G m T O P b e D G j n O n q o B G x 8 B e z S X T 7 M O v f y W U J r s Z p I K z a W S h 5 R G 6 o 1 C Y J g I H S S m 1 D f B l P j N o G S m Q C B X a 3 1 C M k W v 4 g M f y g H i x R O q D 9 j u v 6 f i O o 7 f b s Z J 5 o h h L 4 / 9 W s A / 8 L 0 Z g B Y Z k 2 J y h p A R 1 O G 3 Q P w H k B + s 3 x b O x G q h 5 F w u 5 0 8 6 j x 1 4 s o u a q P Z 0 q P 6 2 A l o x n 7 j 2 y K v A 9 z v Y i o 9 6 9 m K v Y 8 o A 0 4 P 1 Q V 9 S m z F C i X O P / U y Q C K k G s b 0 T V V 3 2 / r V C p h q J E h j n w B / u A 8 W I y j O S f p v Z 0 g N b C 9 2 v F 5 / v 0 f g 9 8 G 8 0 a Q N F 5 E 7 / 7 t 7 / 7 7 / / 0 / 2 3 + 8 I L + t 4 Y o x N d F x l x K W k T B Q y X r Q b p D o G M T v g I s x M D t B r 7 r o e F 8 q t l e R o 0 E q a 9 R l 5 3 o S c 9 l M K u Z W K I / E g y J U h s + K 0 0 r p m F 4 N 7 R 5 0 l F S M U Z Q n D B i Z m 7 V 7 4 9 L y c K 5 M r o M Z q 2 H C h b g W i j w 9 s r W 5 S n 3 9 0 g d + X m b b J e B i M A g T k 0 g Y O y t U 8 U u 1 J P S g 1 I R D F 6 6 Z p l V a g J s y c T t 2 N X j d 2 k A w O t a l y 0 o c I D H x 7 Q I 6 Z b b V F P U r M s J J P Y O D + b q O v U x 9 T d 5 0 f i F j 4 2 + T I / + x c v t l 8 t o a r r h 3 o W J K x g g a D 6 h L G B D 3 1 B B g U m a E R b 0 + J z w u N M X E I w 0 f 3 e U t / 2 k r 2 G V l H C X w E 0 + C q r Q J h F 2 7 A s C A p Q X O 7 V F P 5 4 l x k E k N C / y F 1 L 8 Q u F g f O k Y e w t f L H y d X 9 V B x m 0 H z k 9 o X e n M 2 S l l + 9 3 l P + e J Y / Q j b 1 e F i P D A k w W V S s Q M C b J W e + A t 9 T I S N d C 6 a + J + U 7 M t u 5 3 X h 3 R W 2 X b u 7 j R Z G 6 J a i 6 f L H G n w x P W L e a q X a d n / g G 1 n 3 Y R 3 O m n B e 0 U k A 2 w e 1 s S S i Z Q 0 J w b E O H 3 C 5 E d 5 v d k q 3 T D T C I M 0 c + M V p M K n F U z Y j W p s H N j m + u f E 3 k / j m x v F D q 7 e 7 x w d J p V E R y i 0 R B l Y V d N G p I U l Y U r E l t 3 u u 8 Y C y r Y 9 v Z d g 5 + f z j Q O g R i c J S O 0 y F U A 1 T X g + 9 + r 1 6 Y q b f V H j 5 c E G L F 5 X 4 M B M 4 / V u 6 E v x M V P O B C g o F y E J J D r e 5 Y U u l L f X F u 4 O e + 8 C G y e 7 w n A 4 N 1 g p 9 F r y R t S I q P V y M + W c m 5 b 3 v c 9 n Q W 3 Q 3 L g a z i X 1 d L c J x T F S i S Z M B C N y v l S N t t F W 7 e l 2 2 + 2 f w P N 9 U 3 F C a l F N x w 6 a H Q B Y S T 3 e U z v A A O 4 J I Z V + B s t u a 8 i M V 5 l H j N 8 t / o D K u j r m f j l i w k 9 P L 5 R M / k 9 O Y 0 n 3 i K x 1 C F c H M p z 5 m A C R V 3 9 z Q I Z X 6 Q L o o 2 O f U z O p A d 7 m p f / Q 6 d J n d h 7 c q V u t V u 6 V B q c Y M l t O S A A h X M r k p y C 2 N g 5 S M J V F c M C t d a n V t v Z l D L t D g 4 O N k D O N 2 L d N b R s x P 7 v L p 6 v b u N T m r T 2 + p U S L y w P V L 8 h U p K 5 2 o s O 0 R Q u I B a u z B G w Q A z l 6 J + B s G o n / v r f y w S L 7 4 C / q L L q 8 j e 3 U b I e + h P e H 8 4 X 9 D I I S 4 z S 3 h y 0 + 1 x 3 H Z Z k p C j C L l 9 k K u b e d Q 8 3 s / l P b O r 6 N b a A 8 f U n + 0 X K E N E U k V / D G u + x R N a P 1 J T y d 4 3 i m O 2 4 g R 7 9 p b l f b o 1 3 B Z K w P o l j n o n z / N 6 0 n 6 R F w + M A O o p G 6 F 6 b P f o + o N Z e k L 3 Y g 2 T s R P g B v A R i 6 l m 3 o H t F L f s / j 2 Y u / q O y q 0 q o H B k O / N K 7 V 8 r T s T q L o c S 2 f B l Q A m 7 / i z h T Z P k 0 y Y 2 u n N M M p 2 y r w d j d G g c m A 0 Q r h v q A 5 J q h 2 G c o n H C 4 f G T T o b C T N F u p a a w x F N P S D D Y Z 8 S 5 l H r j V z 4 J Y x I R C g n 2 X / U c O V Z H 9 v e 5 t U + t S F 5 9 b 0 e / Z J 2 h M l S O P 6 h 0 T O 8 b 6 J f 4 s C g Y L m d w x R K b s t 2 s + f 3 c D c + n L L l b w h 5 7 1 M z G 9 h J t 6 k s 9 h / Z k N l W s S 7 L 8 P A i G r + + j 4 N I z 8 C e V G C T Z W F V p H k w F c a H o I A A P p h E U E K q Q 4 v 9 A S 0 y C S H O c U x / x A b F X K d B 8 i q 6 r W F R q J 8 b F B B q f t n r z + C K m o Y O h R s F k W 2 N V o z e w 6 / S h r I b 4 B B V e I K 0 0 v E A / E n i A y A n J P 0 o 3 H r W 2 8 1 R N B 6 T S q 1 B j 9 l I 5 u e l f 0 v P k l o e u N 8 s 8 b B J i 3 N O Z 9 2 W 0 g 2 7 R y A d U D j b d R d 6 4 p T X 2 8 5 5 / I + / / V 8 P L 8 b / 9 n / 8 2 9 8 J 2 k R u H v f e S V Z D 2 u 8 L 5 + H t t D i N S 7 X s p 6 I a Y 7 k r E s Z 4 Y I C w m D L l 2 J x b p t y Q G / o Q a m e a Q X T 7 n R T Z Z q f H w 0 n D / O 5 3 w b X w b o / r y a x u D m y t 0 V L V l T 7 w j c i 2 W n X Z l k / o S F P N R 2 k O g e l Q U i X E T F 1 y E G u k / 7 0 D a o J A G 7 r 1 9 R N R Q B l H t z F U 0 A J U r 2 H K y 5 j 7 N M 2 G t P u w j 3 R H k l P z y I O g t J q h 4 L C X 3 g w C 3 i G u m 8 Z Q 1 M F J z c U A z i Y i h 3 A 2 S f 8 V 6 3 i v S L X 8 G Y n g R o 8 u l j 8 m t Q R Y s l H 3 a b G V v L b m 2 n J g q k J D m m 1 B l t Q G s G x w h U 3 i B D i W I K X g m n P h g l E 9 s J Q 6 j w 9 r m P V m u L w e u Z f N c F G v w k l J 7 z L 5 d q O W 9 G / 5 r l Q j P R 9 O N w 3 3 K P C R o l o C V z p y I M X K X U n t E E u g 3 Y L 9 b c f 8 f k 7 O 5 / t U 5 6 k U Y U 6 3 E v P J F 3 8 Q T Q o d L d z t p O w p z N e 3 R h r q E V P V 5 G w O A a y V H k 9 P 9 q n H x 0 k 4 D m l U e L N V l f L d + 1 a l y 5 F 5 l g R V t 2 J K H Y T Q s y 1 V l x 2 y w 1 m V G x U k p O t x t p n / H c o g P O t 7 p 5 J G M p k X c e O 7 M J G U 2 L 0 d R T W m t d J L t 4 j S B / 6 6 t M a 0 u 3 x F F x M d h Z N X w W y + J d 5 T B 1 M e K X x Y s 6 V 0 N r s W q f O U T A U x G U C a f Y I H Q G q k k M X O S d X y S v 2 s E r x u g j w 9 b N 6 k F M C q r y u 8 r g l K 5 E a 8 t W a o 3 L J 7 Z 8 d 7 C W 7 z r X S 6 G E t U 7 3 w x q e Y U S Y t j r A g g r d s h p t + X s K q K 9 g 8 6 B w R / 5 N 6 b E r r Z A 5 + C K I l u 8 G C / 5 u 9 F M M f v v P d C P E r H z N u n V P 3 u D / y V t P t Y i N 8 s a M 4 9 j h d X c c V W F 9 w H p d g G M A J F i w p V q 8 8 0 K p o A d X K z H v S 5 Y U v 3 d 9 v F t i Y T C 2 6 R 3 N C Q s / E 4 m M 0 o f L u 3 x d Y G 3 6 f V c m L v w 3 R f Q x Q F G L n i p a N J 4 E N a p b I N 0 m C A q 3 t X 5 z O A M Y B Z I 8 a K h 0 J D Z T Z R W 7 s Z g S R c N 4 V f + j + / O D n + L z W Y z I x r b S / W T K o a + 0 9 s S L w P a 8 H 7 E t 2 j e W N v S I 9 G o Y 2 n q x l s 2 H o v p J f q i D 7 v o I T I 6 0 n V q 6 2 p U m n q r W 5 N x 8 y r 3 H 8 c J b N 5 1 u m 6 8 f z 4 R e E t z 9 m M A V p O c J L u K D K Z S N 0 b L + T f V 7 p 5 8 h 1 Z 2 1 5 b 2 x U v j f h + A j z B b 8 D T E 7 4 I c + K I l n t U E m h u a / v 8 8 g N q + R g G n C 2 l w x + u 0 J V i G W g 3 g I s Q + Q f G Y 2 7 g U u m K Z w 3 k c s h T W p J x B b J z w R 5 Q m S + i 9 1 t 6 M n 9 I X R L 8 B + / X h c 5 H 8 a 2 u L f 8 B Y S E q X L i D k x 7 4 C H X 5 0 U 1 M j + r g I c 1 g u t C V 4 F o O 9 R 2 c S X l A y p a 7 n a d b T a X K 3 J X G f 8 B p e T i 5 C I q E k U f w 8 z 3 I j u l y v / s O 6 q t 7 R k V 7 o F 0 7 n H o Q s L b T 3 t L i / r N 9 g M C Q d l L S L I U S V O s r n I i k Q 6 J n 9 J P 6 1 3 o w Z 9 m o + c P K L 3 9 y 6 h D E W 4 l q e 7 C 5 m O n 5 Y n G z 5 Q 5 + g s N 9 C 5 3 3 p m t Z C W w B f X s 6 D + 6 q h m T k I O m M 8 F P h m S a 1 3 D Z 1 F F Q h S / 9 D b v P C K d f X e 9 + u 5 Y o 8 M W z y 4 q I y B 2 r C 1 e p B 8 1 O g 3 F 8 5 i q 9 i e i Y / a p w c u K C Y 1 m S 2 n Q 1 b 3 Z y + 0 I s Z X 9 I U p s j J 3 I L 9 F d w t G h V y G r s N U H 7 8 X d B 4 W q 8 z a U b N 6 9 Q / D y / h d f 1 D 8 C e b s B t w h 0 K v h H s V r y 5 7 l Y p D 0 R B v w I S m 6 i R N 5 9 u 3 c X u + C N 8 E F D D q S X y Y X M G / w W q t 4 Z a 1 M X R e 7 e V T W W B C z 6 j k t / / E m t D V Z 3 E T O D L q g 0 A V S J 7 S r o Y j N 3 t C C z I g 0 0 + n Y d C 2 K l l h 5 2 F u a E D q s j + 4 c r + A X C W k 6 j 1 + a P V K 3 0 3 i 3 I A a y f v g X 2 Y Z H z b d T k d a c q J Z G F X J Y 9 j 6 n A C Y Z N 6 S i a S e Z 1 t B b J 2 F u W t f l p + Y H 7 4 8 1 + W E f h m G K r 1 8 W B W 1 L x T 2 3 F 5 J z p F k l h 6 I 6 R 5 E v 2 i K V f r U l p J g 7 n W t b 2 E i j + D 2 a 0 K 8 p M P l T V S + 2 7 i + / 7 5 o l y Z 3 f 5 x P T k v 4 M 9 L a a b 2 H U / R G d J q + I q w B U v T s M 7 Y L 4 a U 0 C K + R P F K N l 1 e h f x Y t b o v 4 f P + 0 g A U u V 7 Y r a 6 T L v D 6 f B 9 N J + G 6 L 8 1 l P A k j a L O P h s F m 1 1 t h v O T N g f e D Q k P 4 b V O U K B N 7 u b N D y q t D m i l U + u Q 5 u 6 0 4 F 6 W 8 q G J Q I 5 e Y X F 9 7 x Y B 3 R i 0 5 l T 4 A A F I F S B Q r z x t p 5 Q c 0 B u T b B t h B S J h T U t z 4 v M o 2 f h d D f N U L S N t O E g s G H 0 n f u a w v a 5 j B b P k B j q i 2 6 h h a D f R y 2 G S / N R G u W w y Z b O k F i 6 k M F e Q 4 I 1 1 A d 7 q Y 3 y X T 9 f X A T v o r C C S w Z G 4 n C e 6 d d y m Z 1 9 o U F / X 7 I 2 Y w m o U q l o Y L m x D A 4 j Q 4 g U p A B b C y E 3 V T L W 7 s 7 U q Z f a c l 0 F 0 I + w r b x P c 3 i H m w 2 q y / 7 q H T M z k D p B H W e p A + F m s T M Y t K 7 n a 5 Q V n U J u e P b m 8 7 M u 2 7 2 m Y 6 f R Z R s 3 8 U x b u b a v z 7 M d M 6 + 8 M O p 2 u U U f s a Z A u X w n k 5 h 4 b T s w + w D L L g r f B f m + g t h d E e 3 a g O P N + S E t j 6 G t c B Y N p W 8 7 m 1 K D 1 u w X t n r H 3 a T 6 k n l E b h e 6 m Q g g 9 H p q q a o t 0 e X B a l U o 0 K J j c o 6 R p p p 9 c s k D G h C p N Q c U 3 9 R 7 + o p 0 + b m t x a M 8 G D K d l l C 5 0 E 0 n Q N 0 O Y t w 6 8 M t K 0 m Y F l R Z z c A m n O p / V j z w 5 a o h P D / s h b Q w E e 9 K 3 0 E I 2 F E L I n l 6 v N 0 e D p Z l 6 a G S u Z l K j E d 7 H S R E k c I m t T X R P L q t l R 1 i / a s K B i 1 8 c + E d Z 3 E 0 j x d N 8 0 a H M E h G c F E 9 x k T B b B / S R E p j W 3 C q p 3 R x E r / D H G 1 q b Y g y 0 a V H t 3 C X W 8 T O E 0 q m S q Z 2 8 g N 1 0 n D 8 o q L 5 r q J q D 1 3 A x P W o k 6 O e 2 w D Q P G G R N i l h i p h I u E t d M j V j X a p H 9 E 3 a T Z 1 H 8 S X E f O D h X i x / h i R b m L t r 4 4 z 5 R d 3 m v / j j U L Q w G J E d E b V m n G F U f R A t l T g G 4 S C N + H G f t / n f + y e j a J d T 4 e v g 9 g 6 O 8 W r Q R 7 j 6 Y N Y F O j G C Z J d b H s y H 6 Y Z P H S A l x d z 8 q A a h J o Q t y T Z 8 c Z z K 8 6 j x L X j 4 c R 3 p A j 1 i Y b b r X 1 5 4 X R O F 5 1 8 v j z 4 Z S W 3 3 b x f z n I R V i 6 o o c 4 N d d 0 T e B g A q 6 W l h b 5 M z Q R D 8 5 H N M L x n r C t c T O P i u w a Q u / 6 f p u J Y a n X R A e z W j i m K Y s N w q R k 5 b q x S 9 G d E g N D H S k T 7 F A G k w m 2 g Q G s O 1 f o W 2 k / u P X Y c u M / t o M Q 7 u 7 t F E Z g D 7 H Y k C X e e T d V W l y S S h V F x N Q 4 2 n P c 3 d o a V M o E e N J 3 Q I q a c Q L R v U f p 5 X + E g m b / X J 3 k W f I G v J l K 2 K L W W 7 E H 3 S 4 L E D r S f K h u L e O g G T / Y 4 / V X 3 S c Q R Q E L 1 d h C d J s J h G n x Q e E 0 X i R i S l 8 H + e n z P / s 8 2 N Y + v V c k C k k 4 b j U D O 0 F K u N v l q q + U m D E l r H U u s E + t B 2 L / 7 z 9 B R s K / y M N B / t 6 Y C X K J M w J x O W B 0 Q 6 h W r U L u v 0 p 6 T N z c k q s x e q z k X I 3 6 f + Z 0 8 b N 5 9 / 8 l c T 7 n g T m m Z / T i + G e c X u i o T H 2 I 2 F q I n I W a d D X b x A k G U P a Q 4 o m G 8 J z r 7 D z Y l / 2 D d M V v K A X / j t Q i i F a g D j q A H z h 5 u / / d U z I W K b X g q h u T m o 0 r / l X l w m q P n A r t q + o h t H l B E a f T h K C T 6 R + V N B x l S L M C B B A 0 u x M I x 2 T g 2 M z x Z k + m L p D T L n + p 7 J e O / c 0 / q 4 e R 3 5 v / z w A V T r M u + P g y i c B g 5 B x n m i m r 9 s m I + l t f H f j Q m x K 6 l 7 h f 0 d + j J c c 8 I 0 b V P i D Q z X 4 w F m h u B s Q O 2 y w 5 1 T h F V s 1 T Q t U + G Y y 3 B W z 9 1 T R i 6 Y 8 s v F O x d K v f L l A W f 1 p s T V l w l 6 p S s m d F V w 6 w 2 l S N 7 E b k W v O N q e B x c 4 z Q 2 s D 9 h 0 C j y g V t M v z C u 7 V H m l D 4 Q J v E a t 0 r 0 Y k j W a G 9 P W r 2 N 2 c D V Z a X g P I S n E G a s A y a 5 Q 4 o M r 9 e O c q k M K S S R v N K T a a c U y 1 V R T l U Q D C g f x l D I f 2 s Q N / 6 z V d G M l s k 1 k Q 7 j s h m y u J s 8 t W s V J L K A 1 / j x X C / c W l y N S 2 P g i q C S r h V 5 x 1 e m 2 Q e i V L k F U X C l G t d S r a Q n h o 1 k A D s g a L Y 6 k U O + W v 7 + Y 0 G + j c R L f R l P + p R b c t v n B 1 j u 0 7 / 6 J E t m r H 4 u C j a d w D f c x a / F n n H A U L U 0 z K C Z P G 7 Z a n 4 z m Z 0 l G M 5 r U Q b N h R r R X 7 W k 4 T + K 7 m E u K H H U 0 P X E f Q g t f X b d D + j 0 T R o V L m u Q P 3 o V W 7 F C q W I k 5 c X B q n m T b W 6 j 5 D Y 8 a Z / y q 2 + U P N V x w z J h 5 1 Z Z O T h / u F C g Y A 4 c U c C Z t d V 1 K / 3 j I X I l W 0 1 R 7 A 2 V B U h 4 S G L w P 8 Z h x n Q 1 n 9 6 7 t 2 / z w G g H A Z s i 8 L s t d s X 3 2 j n f Z r J / Q l m J a M U u G Z b i k 0 1 F B A i 0 E U U 0 o s D k U R g o y Z 1 x K K W J y Y F N K p W H 7 W F z U c U t J h 7 M 3 y n H W q M z 5 k 0 p g 2 1 n u Y i A 6 V r + u z O A i 2 F + p E S H K r Y j t 9 U b U 7 p O H 9 i Q m D o R V M Y 7 b b k S p N N x 9 a u u I k Y 5 o b a P S F V X 6 w M 9 k 3 Y t 5 w s l V Q s i p m r N D l 1 0 5 J + i g L H B W I R c U V 4 e K h 2 6 f K / 8 6 T M M y W q m l g c M T x k H Y 8 m o 4 J y B A U r 8 w b y L / S 3 4 3 b E y x P C 0 8 1 N / f u E y 7 U + e f l 1 s r E 3 w f 1 j q j j z t I s f i V 8 C L d A Q a q Z j Z Y I T l t 5 O b A 9 V e 1 Q t A L q w / g s u 0 R q t E F K a a L + O 4 k n U i m e r T p V o O w f C Z 4 q N Q b g L t / G V / g T 9 d g y / y 3 W J u l 1 F 6 l D / w t 8 u / D p K f B X K i u v p 0 v 9 h G U a 0 K D T j T O I x a t 2 D 8 5 5 c w e O u h v t h K x j s q J x E 3 k B X 9 O w 7 J o h o E f L + a L W q 4 i Z u x 9 G r Y g t a 1 Z i z F P p V 4 i m v A Y 9 z p p m e O 6 e o F a m i u 7 C + U L 6 l 3 M l 7 / f m 3 5 l 8 I 9 S w S 5 + x c s g u l O g 2 F G 1 P b A D a J C S a q 6 J d A P o j m A X S y 0 n R e x w y o C e 6 k G H l O a H 7 Q 4 v k W j 5 I x t f E L 0 V P u 1 7 Z x 3 S A f O W 8 r e / X L q R l T 6 Q g Z S g t v P f x T z n i z c V v f J m m + t n e z i g 6 6 V i p M c E 2 j J k 1 7 p S 6 k E t M a w r K g 5 m Z x k R R s g F X t d B 2 C e D 5 W 1 S r m P 5 0 s b 3 w G n c P r J 6 9 6 6 8 m o t R v p h w 0 h w G k e L T O J x u O X A A c C f x Z b z Z I 8 U 6 B d Q Z c K G S 0 u 4 + + T x I f U 2 D G 9 k m o R + S z V A S 2 / b V B B R h I + 7 y 9 9 Q P G M l q W F f Z q C s t p 0 u g 3 I z n A Z y U j W 8 u o z H + Y J H Z q f y D K 7 H 3 s c p O 4 u u K q 4 z t D w 5 a w m c U B P S H f X o 5 p Y u M q m 4 a Y F F u C d s 7 K G t K 1 W y v V i L L o 8 Z f 4 x z U k b 6 W 0 e z N 4 / Z u L e M + D H I c q 9 o 8 + l N W O 5 V 6 8 H o Q k 9 i 4 O s m V C o 5 M Q D T C k Q l s C S 5 M e 2 D B S i K 4 Y g w r T w 2 L a D V u 3 k z 0 K k + V U D D g q p d z Y I j 6 8 h 8 u X 0 l r w t t a r u i w o V 9 i O n 3 w B t K 3 V w 4 R c + p z 6 E P 5 I e R 9 n S 6 8 B t b T 3 v z Y B U U v a y L e + / B f j Z t X 0 c e j X 5 e z 5 0 U c j D l 9 5 v H b b e d O e c l + J c 6 o l + H V 4 j K 6 C i Z 3 F b d H m B y J g B N b o v o Q Z J v n a Y h x c y g Y Y 8 K 2 5 D l 1 0 N B 2 f 1 y T C e A l x Y e L R E L R 9 5 4 o a + P m Z 0 r 5 Y p L K l s s I M p U G B P f B + + U P D l S Z K 9 l t 1 6 H L P P m S R v d X 8 d s t v k n 5 H L F 2 U F j + d E W m 0 S N u P 2 B 7 v f g h s i X S K 7 S d g O 7 I 2 C m P 0 8 6 z 1 N I S 8 Q V U 1 o h f N b I X 6 q 1 3 1 M P m D e z n v r b w / M N R D J D c A A l H x l P a e h N N 1 0 4 8 u q a g l F N M W s C q d g U 4 H q L r X V k P r Y H G G d X G 8 7 f S S O D p d P 4 r / M O I S u 1 k T m b J P C B 4 G C / g e z h 8 l 8 y u o 4 R 9 e S + 2 W H 3 h p i Q F G 2 x K U 3 j 8 Q C Z y W Y M 0 g b / P 1 R q G J 2 g w g Y G w T X Z g B j J 9 f g d 0 Q C A T J g g w B 2 Y J h M G E / H M c v a l l w 5 Q B C 1 b g x e W P h V e F G f + 6 o Q u P M H j 8 B p h k 4 c P l 2 + x K a t u t s u i y N H H V q b W j L z i u H 8 t m d a v q t Y i + A 6 i D n C m D s t t t W 8 h F L / c a E 4 j p g H n 9 l S v m r E D h X P 7 e f Z I I P Q k n s 2 h K J / l q 7 n p f o M A S 5 K P G j j Q i d K K p O 9 k h L y J Y D 5 B 7 K T r H G q 8 t A i 1 / Q i J h m H w c T S e 0 t q 6 n r G t t 5 L y d / G 8 X M 5 o J F / 3 1 l Q C N U 7 q 3 j B X H d v 7 T 5 Z Z b f X z 1 m V 3 x j O I C Q M n t / o i I H H g a 1 b F T H y U S w Q O c w O 2 1 k z Z j s s Z 5 r K n i z 0 q e K v S u K J n m m 7 B A E A 6 l D s a A P k T J x A h I s t J A g 9 p r y R / Y 7 T F / V n I Y v w h n 8 W Q h 1 P S Z k i m W 6 b U p l a F 0 I K P S E y X j L c G j x 5 4 h n a H Z R v 6 s 5 G h 6 R e n G 4 V j 4 Z W a P h V L K q i D p z 9 s F i q t 3 T 3 b x H Z 9 x k F Q 7 T J s E u a i r I f 9 M J 1 X Y Q Y d D Q / d D Y S / N Y Y b A Q E y D M 9 v 1 I d J w N Q i T R Q 0 3 b R l s d Z B p j 8 7 6 x X K T p O L Z e o g u x n h O c y E V 7 P c u q r Y A b R M n 9 q T Y q S c + K L z P q Y d D N 1 z q n E A K 4 I E K F 7 7 Q u 9 p t W S L T 8 u c L K t b / e r H 8 5 3 o 4 1 M 2 Y e e u U 6 9 z 9 E 5 m 0 + z D U E W z p N x V B O C y b P r y I 1 A J D N T N k 7 Z h a B h p V s m a 4 h P W H E A s I 5 7 2 t j U S c S y q o c O v r S J m l w 1 k b p 9 R q p Q / 8 V N B 9 W O b k 9 Q U H e L U d r U 0 y R e 5 n k D 3 Q L H c I b 0 2 6 e K A F k j z Z B q L f b v G c v I 5 E H E L N 6 b / U s K t l I x n t p X 9 L d e 3 + w C 9 8 h f u p j i p p G M 2 5 0 K d d K O X G Z h + C Z h o 2 G q C A 3 M K c o J o n i w v R 4 x f z a P k z n Q X q U K S M u M 9 J v p L V m M p d j 9 0 2 w Q T g l I p / q i 0 1 q n p K D o i M E p 2 R t t z Q x d C O 1 X a v O H l / v Z C u z i + W v 5 / N 6 l G k G t F a k / 4 J q G 6 C g q r n t 9 H M j k n s Z 9 K a D 7 i r s i m E L d 0 e S S N Y 4 k f Q Y x s C y j a T l d o y / o e W e x y f 1 r r 8 i j Z W j w g n j u P p 8 s d 6 l C l D 5 l X p H 0 2 I + h d e N X G u r 8 B U 5 x + W r n p / X V p b Z b r 4 M K f B D P e t 2 g b c 7 I y o k Q S Y 1 Y J X p 8 N G Y b q x g l S Q y A w 7 M C 5 N n 6 5 I 1 r G D V B z o I 7 n a z e v A N K Y D 2 u v b 9 f 1 G 0 H 3 Y 5 m g R T u O Z g E q I s 1 c E j T Q 9 S Q m A D o H V w K O p h X H 6 6 c I A P q s 7 h I W Y 2 l e X W v p U K s k M h L D j 1 t m E Y X 1 k e 4 u t Y P n V P r / 2 C 2 y N W I y i N Q X v N p J 6 e u 5 Y X f E X 0 4 2 / 2 e 1 I f Q q V x e S 9 e K a 4 I c U Z 2 Z W Q W f 8 t N U a S 1 4 e 1 V / H Z U / v 3 u s a T t + h S T V k 2 E G k t 2 6 G r k D l F p X W I B 4 w A l 1 u x P 2 i H e 5 c q K b 9 p P J c m X E H N 8 3 V t Y H v 9 f I D p 6 n I e K A w 4 W 8 5 Z 2 t X i h D z 2 X c X w P U h D 0 l M Q e H B M D 4 c e k E O 9 J u g Q T C N a E p R w D 0 s N u C s O / i w h h i 9 y c Z h P 6 L D a e M 6 R O q u F u S C F w G d f Y G / W J w H U r P Z v z 8 l d f e M R J Q M j I x F s G J f W l S y L C A 5 i 6 G e z + j e 7 Y o N m s G i e U W J w i Y 7 1 T 7 s 3 l E J 0 u x r X X l f Q x 9 0 F y T y 8 B R w o J Z u T X 3 0 j D q n 9 A D n b 7 P J F X Z b L F 0 n 4 R i V z K 7 Z / 4 a 5 K c I d F w E Y n + f w s u t A C q Q Z d F v 8 T 0 A T t 0 + x b w B w m 4 X y O 3 c 5 o o z 0 N F 7 P G 4 V z y X H O 2 Q D b A + l h X 0 + / J m 4 H G J s W v L b z p k B T c H K H k R m M m f / q 3 3 B X O J D c f 2 G X I 4 t H C f V b Y z K m v p S K U f z F N y 6 m 0 g g C u B Q S Q J K N C P 9 v e z 2 Q C B A B o D 5 P b u s J t 6 Z D W e i l V W O k D f y X s P V S J y g b E v d a L m V Q l / o j m D A Q 0 S X b p o k + 7 2 M s X E x R J U Q a u x r 1 3 G j V W X o G U H I W 3 d y H w h G B B f 6 u D w n P 5 a q O P X X P x i 9 m c s r 5 Z 4 1 u K s N a b f 7 l P y R 5 3 K O n n R z s F 3 c A 4 3 c C 5 Q 1 E 4 Q f k y b j p B L q 5 X D l N y j C Y R s a 4 m m s x I 4 a S 1 V c 7 T c d D 8 L k o W W 3 L e 5 X N y J a 7 5 G n d d A n / i p C P 8 Q n G D a Z u V 4 n v b B y M 5 C 6 E L p 1 I L q h R r X Y Y h q l y / h N 9 / c j K k v S 7 P F 5 P g b T i L G i / D 6 d U V M H n 7 j 6 5 L b a t T l 7 P v P K x a e e w J i y n k B 0 M K W W l s n z G N 0 3 a C 3 o D S N l C j D q z n v M g C T D B O l j 9 G 8 D r E D f R W w 0 Y i w 9 o r 3 O 3 d e W H 3 Y a L v o + n 4 O g 5 v q s Z 3 w M U L y S S Q Q q + n K P b T v a m N m a Q m m Z S h J 2 y f p q / B b t / S C P Q I n / 1 2 + d N F L R F N M 6 i 9 p b 6 + j m 9 d m C p W w u 7 D S i c L y A F v L y p e s z x u A D 1 6 m G Y 8 F z r 0 0 B 8 e 4 F B S y 0 C D L 6 k W s u f E O V n M r o P p B S 7 k y 2 D 8 O s J V 0 + H f e + 9 9 Z m R r S 5 W e F 6 U P q L v b k H k f B u P i z x X 5 K 2 J z x 9 5 f H F Y s k W Q T J H g q e S v i p r p T p 3 K g p E Z S m L 7 y j X 5 3 r y 4 J S C A V h p P W E f e 2 l h k u b y 3 F A U O N y U S q t r Z 5 U i 6 N K + r z p E Z Q J F J v i i M F 2 F x R e e m r 8 F D K D U D / e D S B d I D G m p 8 v 5 w r u H m 1 e L z l 9 9 6 p V s d 4 W o K y W p P i k f B W s i 2 y 7 B L b e l w h p 4 o b C i 8 t u 7 3 U 1 P q E 5 H B F V 7 v O A j U U V I 1 p 7 V C u t P n 2 2 T 2 0 S y A c X t m 1 2 y v c a l a R / y 9 V Y 3 + y E F Q K U D Q g 0 C b b D y + p p Z u y m z E 7 B c X O X E i S / A i D b X Z l W q l y 3 9 n 4 n 6 N N Z N E 5 I z G w q 0 H 8 S c k V w u c y v S 2 z G c n f 4 R a m U U w p P J y B K I Y R b L X k m L O 1 / i I 2 p P K w 1 s P K h l X o 4 C V 4 v w k n B r / f L H p R P 1 i o 6 d X H 4 v w + o + J h e z e O K x C h 4 K m R y q T H v t u F z 8 E y K R P B n U H J T 8 U U h m C K 2 t Z v + K 3 E e N U 6 O a 9 h L V g M W 5 r e p B P q F t 4 g I Z i Y / 3 L Z C R I u K b 9 q 2 g t 5 L o W J m B R D q E p 6 g D l c s 6 X 5 s H 2 R f / U Z i i H X 4 E a s B 8 x r y V 4 + 2 b t X y 9 Q + v U + Y p k C + P f J 0 4 0 B J 4 V X 4 Z x Y n Q 9 d E V p U M X L E D G p v H l b r 9 s 9 S u J J T z f 7 0 w 9 C d 5 E I H q 3 q l O + + + H V C S i G s 8 2 D A Y 4 2 3 F L H Y X L Q V C x J r 2 f W / A B c T N 9 6 i 1 5 X 5 / H L / a r z W T S / v F Y d d 7 d q V L 7 + 4 T X q U f 4 H E D F 1 I 9 a 6 b D R l K 5 W O k l C B 4 w a n F M H u m + n z P W + m R 0 R g X 5 E M 2 q p R + f J 9 a 9 T l 0 H s S X K l b X m + u o L 7 t b e z u 2 k v k T p j G g z f C L Z V K r I / I Z 4 a M J 7 3 j X Z p W W t f q t q V n J U 0 A s u I q s y g h K a P 5 O k 0 V o S f l b q p W q 9 0 U U j I 3 l c R C f x 6 M a Q 9 x V w f N 6 9 r A + b k B a X k w D i e x + i L L a V P u Q K 0 J b c a q 4 J P 2 q e k B n A a T R A f y X N V N R J 0 f o l l P t a U k 9 i k M P N Y b 3 p o C / n Q 0 6 7 J I z 2 J 4 Y 1 g u N E u 7 Y t 5 t K W + X 5 P M C e t r J x t q 0 X i 4 E a 0 g b D t h Y 6 S k n 1 F W G s Y D i I n r 4 9 r g l 4 9 n C 3 m t f w a V k b m i J 8 b S U g E J + c + 8 L 3 M b I + R V T P v s P l / 8 U g + m y / 8 B K 5 O q r x R s J J y L b D U E w g A z K q V K r x Q P l 2 e q D l 0 o b C H C o 2 e Z s N n 7 + x 6 B Y A X s 0 x u B U H g M M f X A F M 3 O F d Z L / Q c c G F N O E c G T m S k k c b E Q Z P M d u o / 9 I F Q y Z N y D l x m k E X t k h a 1 P L L J b t A T J j l Q x J Q + 1 q E o u O S Y P T i K d L o k u 0 / w c + i T + k j k F S E t M R a A H F a v 2 + k A g p J c N X L I B 7 C f z 2 V B s / 6 3 P 1 I 5 3 I A Z V B 4 z B y y f W 6 T 2 K X 4 1 U w n c o J P p l E l c s P 4 d 6 S O I S K 0 q 3 f W W j B C I Q c e p g B 6 B v F F G 6 7 R k S s 5 U + I V C d A 1 o x p f w y e P L Z / b w 3 o W E D 3 F J E I v h 4 H X S c 0 1 D o Q c r l O v 5 + G O 0 0 1 2 i 5 w 7 E e i w x f n D 6 v D / g E 9 A Q D F e y C z V R G J 3 k u 6 U t H Q X 2 e W T S f j H 4 g a z x 0 u z 3 V M R Q J l g w 7 e W 5 d O f V 6 b / X d d j Y A G u G K u N c / 6 s x K 3 N H Z r w m Y C / Q Z J N v j 2 I Y O g u Z t W Y g 9 + f m g h c I r T v J B J 4 P + B q P F j I a E 5 f B M k i 2 1 X w u f x G 7 k z / i Z M 6 Z g 6 w g S z c T v c H r n Z 1 p 2 v S c p e R T J p b A Y V 6 4 q q p g l 6 B h j G g A x V d 6 M 3 1 + 6 g c S q 3 g b g f x / F N D V f D d F D r v b b 0 s l j 6 w E + R 7 a m 4 t t d C F 1 / k M V T o r y r X D D c B y 7 R p H o V P n v Y h b u v V B i 8 I F i S d D R a D k L R D x f 3 j e H o V M F U E L g N 5 8 a Q O L o R s z H 1 a y k i 7 D y s d X i w k H H M d V G V G Y F c E R d x m U 8 T P S R s c i 5 P T 6 1 I B J N S i k E a q k h J r X x + J G k o e k L G 3 + N a C 3 l 3 + X R J c h C s U 7 7 0 j L 9 m X W N v N r / C R U v n 3 Y c m v g k u K L z Y 3 R u u w W Z M u C A O 4 1 e A 7 7 t B c 0 9 O p N E r 1 u c t R J N e B r o 5 E c E u z F O 7 e F L U 0 N U N y 9 a h 5 o / l f B T f y 2 x t n i 1 l Q q D f J n r 4 I 3 h W y 9 7 + w P 6 6 V H + / D X o e X S U V j k V Q S E g X 4 Y d I m 2 F n D J l L M I I B w T n B S 2 l L P Z b / o E I a I N T 2 k 6 j i 7 G C x v o n I 9 f 5 m E w T x M G o e X b h 9 T s t o a p o i Y 8 j q g 0 G B g p O V B T 2 L 8 h p S C l B 0 Y N L h C u A O 7 Z e Y O b 2 7 g C n k 6 S w K J a t 1 / i 2 I 4 e y 2 + n A W v Y g f 2 W i P m P R U o 1 D e k n u j U n o V 5 R I H M T D z k g T D j O F A o / I k p s E m t Q 1 / 1 A w B H T 9 l x W 9 j M V Y C g S + u H k W A X 4 L O U 4 i f 7 M o h D z o D l D z W G W d I B 7 e e h C x D E 9 W L r 4 n 0 e B / P b A H L p j X u C 9 X F I e Y O g U O F B x z R S Z 6 b P w 2 G P H t 7 C j c 5 F r 0 N j S H u G u q + 1 P O D p w 7 t a k k d m x L x t f B 5 c q 9 9 e e H I U X N 1 u 4 c E o 3 5 u 1 r L a b h I u B z l W c 0 o s l d x 7 f q v + o i M 9 u E Q k C S U z A s j 9 k y 0 l Z 6 2 U d 9 U n j U k G 4 Q t Z b B / V V f g K x p I / N 6 t / p 8 L R W c H z v D X 4 1 c N 5 Q p Q Z x f + C v v m V T / H 3 Y 9 I s 7 u N T F l E f e X b Q l t 1 t O X b 7 9 B t / 4 F O b D 7 7 i p h f x 9 6 n / 2 t H H z + S d / N Y k v 4 e O a v / t 8 b Q r R X y S a X l d k D q O 2 d y T c b i T 6 4 f 5 M t 1 u Z P z C K S a 0 f s T G 4 m r 0 2 0 F / b g L d g U 5 V I O A S r f 6 / B K V g f z F g w / e s + N U o / I W U D W v z V z H T H V 6 i M s b R / h q 1 Z U T a b 4 4 0 L P M R V A E m H H H 8 4 D t Z a V V l D H H 0 x t d S O S T I F D a 9 y K v W s S S y 3 + R U r L W i d H 0 4 u 6 e W 3 / K e C m + s / I x 3 k A q 9 e y W 7 M 6 a 5 o o K V c z q A 1 I U x O o 2 L S m 9 q P o H A F y u D O C H J C g l 6 q M a V d 4 l h t G k Y N + 1 N w Q a 8 v p R 9 D P C v 4 v Y I e S l w q W 9 3 V 6 n J 2 H Q c X l S s q q c Z m K y H R T 5 O F t U q 9 P o s C X A W Z D u J d k o W 2 P q u U M N S 1 v w q v g m l t B W B q 1 L x 9 S n c M 9 w f + p r y 2 k 9 / F S i c S F K j m / 9 H 3 h P N A i J 7 p 3 6 W 6 H + s V R U E l B S B E H Y H I U g D S H V i D X U 4 k P M N p E E 6 x U x 3 3 Q z W g t Y V g h 0 M b 9 m / P 5 N y H Z Z 5 F i w u y w V U b V n c B 7 g H l 4 m 5 k C I Z S 6 2 C 1 H t 2 6 i A q z v m S F W R s n E 0 i q 8 S f x m 7 o Y I r J x 7 R V f 4 S P r I u / D X F 8 G F 3 E S T y u W v U r e D I O w m P p g 8 l o p D 6 C 4 V 2 B u 1 u L G L n T f R i D u u f F 8 t q g n a m U G t T d V 2 t H k i 2 B G + M o h 9 L K S e R / G e k L J q / L A K 5 K 1 k i B r 0 c O V e F i L E A Q l r h q 9 A 8 I Y a k w K V Q g T y x I T Z n w 7 Z w K J l j / D 5 / h d F M 6 n y 3 + s w Q t O R 7 Q 3 1 J P l / 9 Z 4 / t / / 2 9 8 7 8 D 5 l w u 7 D R k c 4 i Y t 5 x f X k e R R n U d M J h I 3 2 Q U O F t 5 T l J L U G E n M j N U Y f X i J H J M z s D K T F g c y R Q v 9 g W g e b o x 4 y b y L / K H y X S F e i L Q + U S v K v l z o W f i b r P g x 0 d j 0 l J g G 5 W j i 9 r u h B S P t c A n f g K g h N C O J Y n 1 E t U A T S U c 0 U 5 P K 6 n Z W U T H C 4 T 6 + p c 4 a F I H 5 d R 6 x + N a q 9 6 q t 8 J p N 4 H + b 6 m m L H G d W O W 0 I O h w u + U E W X 2 t U h c S C 5 q F O n L I p 8 t C F L U g G C P t z i B L n Z E X t u t M t G Y o M a g C 2 N J k u v 4 k k d 2 A E z u L V F S 1 d Z 6 Q O N H l g X 2 9 a w x V R M U 1 j 0 O 1 x 8 0 t b h q v J f q Z c I A m h z T p x O u 0 f d p D 1 k 3 2 i g c f 4 F N y O Z A s s f M H 8 N R 8 / a y N b q 9 c 8 P 7 d + 7 L u 0 9 V A q d K f D b N t U O N P j z y G h p T s c 2 K E 4 P B C e e M + e H C 9 u g + e V 7 U q i 9 h l 4 e O m A Q q 6 j T 5 Z J 5 D L X G Z V C R 8 5 e q + C 7 F 1 E Q Y y f 8 I x N E E b v o s C I g x F M 8 g Y Q H b I 0 I L g 6 v F L f N 9 W q x + 7 5 C Y H t T e P q e A N q Y u w Z o 1 a e 8 x 4 y H Y F N K Q I d f C I Y S l q y g Y 1 0 W w j b T o I J + z x o 2 / C 5 0 n v / v 1 8 g e Y G E 2 e q h Z V y p A O u v z S / r 1 G T F s d u k z z 7 y M 6 5 d 0 K l 9 6 W M / Y J j L 0 Y f M N R 2 h 7 Q 3 w b J I 8 p O 5 p N z F Q O Z e L D s / k 1 4 k Q j L g 0 g B 0 i C d u O x D Y i t p c Z X o L 0 u g t g 6 n d j W s t V F K D 9 D S B / 5 K Y F t D F k 9 U E O a Q N 6 A 6 u j u n / c p S 7 x O s F q 9 C J E 5 U X t H Q W t 8 R V r + d c H C w / G k G G u s o i H 4 n n I r 3 X h e r w f O K 9 U / j M B l H r 3 G L j D b 0 X 2 Y 7 d 5 V 5 K H k A 6 U / p 0 I 4 y L 7 8 Z e V f k 3 W X B n A f R d M 4 N 4 q v 4 e v q r q s c D P A Z t c k / c F S h O E g J m H Y W k Q H X Y h e 8 A v 8 g T u m b B r t h d I p R Y k B d d T / / j b / 9 e W L a n 8 + V P V F u S G z w K k o u F b N v 3 N u f m l + Q t V z r z 3 R / 4 2 8 S 3 t W Z x 1 e A a 9 f C K y J R Q 6 L j G d t j s d S i 1 p v y O x Q R N D V t S B X 2 T + H 9 W q 2 6 t 9 e r L F x u t p H 9 L V e 0 f E 0 w b L 3 9 Y f a D O R X E U J p P o d u O c s I Z k Y A O C u y 0 x j S q H N 0 m u N t w U + E m y p 1 H W l z q 6 d m s h l Y b j X e 4 I n G 7 B 9 L q O 2 Z 8 O u 1 K g 1 n z Z y 1 / k 3 1 l u m 5 W Q x p q 7 j F O c 4 0 1 q F e g E I g E I 7 l P 9 N j E K s 6 n w h G w h u C 2 Z + g Q v r N 3 O T J G U Z E V 1 p D Z K d H U c j 5 V H l t e Y f 3 i a f 6 l c i f v 0 k n 4 d J G F F y q V m C 6 Y Q w G D Y B U w i M 5 n 0 k o 4 Y c R m A e I W i n Q E A a / Z 6 a x S C E k c I P B e 1 9 P 1 T w 1 k r u t Q C p Q 9 8 L a j t 5 H Y 5 j r + O S L p V j I g L T o / y P Y K t d N g F 9 N W S p J + K u E J q x q V N G s M K U g z g k e 0 x n I p D s y h y F 7 U c u e m A 1 s b x v 7 1 d v H 4 X N b 4 P G q 6 f N C L v w 0 p c u e a L i u c D P C m g o W F 7 A r R L z I g E r T Y S 5 4 a U C V L T 7 U m 9 z 9 A 6 s f 7 1 N e L E i 9 v U v S R 1 u x i r 3 l r 3 9 o 8 2 B 7 Y 2 W u n C K X 3 g G 5 F t j V U 8 L 1 A r x a t k f G g x D X 8 Z U d C V W i n M I d M A J R S U 3 f b M w q m R a 1 R n O u B H r 0 Z m J 6 e u 4 M t o g z j U B Z i g 0 D l o 1 2 I W 1 o j 9 j U l E S s C Y u t 7 Z W U j U l M 8 1 I 5 C 1 I Z x n p 8 u G / 4 R i L 6 5 f X / N n S 8 T i G H p E m 3 j F D g D i s 2 j C + G 8 r J v K a u K 7 i s R Z Q x m T 4 B H A I 4 1 N 6 6 7 M P f K Q C L a h w o x N o s C D f e e / p Y I a 0 N 6 v p n / c i v K L j t / 3 n j M i 2 m 5 X L d G B j S 6 7 C e f y 2 o n t G P J a r h b R 5 A H M i 9 d M a E C 6 d r v C i O z 3 q c W g M 7 N I w c i W S U E U J G q Y G a 6 0 G z e v d f / p d s 9 0 4 j Q H e 0 I H p 0 0 n Q e B F e x t N p U E i K + y d 0 8 E m I f j Z P g + t A c S k b k 6 R / y / c A 8 z v M + 9 3 v J 2 3 q + i n B p a o E F p Z B J + t U 2 B y 2 D z y a D R A q p z p N B X J t n a 1 U J 4 2 X G N + k 2 4 6 D d 1 z 3 a t O 3 G j u v 8 F I t u T 8 w t b p a 6 u r a 7 V G o 7 p F J o / Y Z b h b h e N R 3 j B Y g + g 6 3 P s p O 0 k u G r X L J R w f T K 7 X f E N i u J c W W D p l X p / 8 y u l 0 k j W f B o l j g t / 0 T p X q W N s l a 2 P u o E i J o 4 M t A L Q B c 9 D o j v S O Q a A B 1 y 6 7 O Z S F l H 7 V V 5 c Y 8 X Y l 4 7 x 1 8 b d y P X a l q 9 Z N k J z R B 6 X D a 7 F L l A m T 1 Q 5 4 L e q x D P t M J K 6 Z 2 / o 9 n 9 f t f S n Y M B E e 6 A 5 k J m P 4 t n 7 K 6 W j / 3 q V 3 7 q 8 s R e R 6 / y t E q W M f m S D Z z r x q u k c O l 2 0 q H 2 J w w / Q u 5 i K o f t l 0 K 5 8 u f E Y b Q 3 G J y t f x B A e r v v Q z S M f M r o F z j r u 9 f k 9 U Y d Z d 5 W J k v 6 J 8 7 g S U B C v w J 3 U a F n 4 I G L h J r 8 P q E F o a m Z g K O E V x C X u / 0 e g A i H G g P K O a g M l p Z t 8 Z U 5 t q o e Z X 6 w t d B R P U N z Z X H q x 4 / R i n 6 7 6 l D E n + f M T t + y O Z N w H r W c z U G C k 7 e s g 0 p M k x P h q G C H n W g J s F + A c V j 4 j s 0 d B R Z m P V P l / 9 M C 8 U a v B M 1 X t 4 8 p T P e / Y F v J D W 2 r T L h 6 T F K 4 Q O X o D b K 7 E I w l u 4 d 0 p C X 4 x U e b + D 2 m o b M L q 4 v v 7 r e m Y 5 n b n 6 h m b 2 A P o p d P v w X X + X f W a p U f 5 + T + n B 2 R X a 0 M s I U V B s 1 r o S a y Y W t V X Z L V 1 + g j G z z 0 p r N o U / R 4 e x a y S P E K 8 l l z O S u r U 7 F D G 2 t 9 1 K D l D 7 w 8 0 K b u e A + 2 + F K Z U u Q R l 2 c l u s Z R i H a 6 A 6 Z / q q D I H W s 1 s m X L y b k 4 2 d U w b 3 8 m x p 2 D D 1 a X p u + f n 0 r E b h 8 s V F J + r d c l f W 1 a a H o j Y o C W i m k S S x 1 I I q r K M W c t N J a d d O 1 B t g e v l O T V P W e r q 1 H q B n U W k W l u i t 9 U E + X U E G V E 7 9 A b 2 z H p F i z 6 w y V U F K 8 M S T 7 C t W 4 L q n Z B Z 4 S w s 6 w E U w m v z q U f Y j Z G c 8 u D z j a 5 n U B M X P f k N e v f 1 Y g / P e V D P k 3 l q s 1 k 9 V M 7 l 3 r 3 c X b p k t k m E S v t l H G f z G 7 k 1 T 0 R p r c H k 7 V G R 5 Q m w a 5 J H 3 / S J S v Q C O w r 1 I 0 B e 8 q w M K W c i F t v X E j 6 y p 6 M l V O O S t F y 1 r D z m O + J G 8 f / 7 z Y u i G L h 2 g 5 8 p 8 p t 2 k m r 6 1 N i y 4 6 C q Y F B n d U U r J p y y L t s K B g W D 2 l q S k V t 9 R x W l e f 4 b D g o R 8 n i / f S N d s o Y q / a 3 v 6 V e T 1 + Y N 2 7 r K f T G D 5 5 h f M / m V 1 G F Y k A O u R z B 0 M Y W 3 F y I C 4 e j r Q v 2 s X T l x Q X 4 Y e M K 8 j O F 1 V i g Z Z D J F I 0 E E r U B E N f G z d v t N L J 7 / 7 A X 0 l s u 1 5 c b H Y I o B R 0 n 7 J a x b b s o I K I B g O g H s F B r w g a l A 9 w M O T Q E l J T I V S 3 R 2 t p g Z b / u A e M Y z Z 2 3 l 7 + 4 W 2 o 9 K C S y 0 b P + q + G 1 n 6 k I M f n w b u 7 d 9 E 4 e L t x V t l f o G H c h K A F e C 8 F 8 R Q r D H S w Y w Q Z n W A e s / J e a 2 c 4 E 4 i A 9 L t g e i s V z / c O H G W D 5 i 3 n v q B K P + F n 4 p o J U K e z c T i 9 J J 1 T z U j U 4 I y 6 u I W 4 2 b B 2 U A S l 9 0 Q y 1 z R H B P h C R 7 + 0 Y 6 e t O 5 F K o + 6 C d K y t I + u V j m h t H m C j o g / 7 9 3 M B T C W 1 N U 7 R a 2 i C L U V Z B I v w y 7 z u s G 8 o F p v S s U Q i f p w 7 K o g k d P l 2 h w s / g x B b j a G O d M C 8 X v y v F H 7 M / H b 9 9 + w o / 7 7 y y b 3 P U M c p F 4 u 4 I s 1 X D 6 p 7 J i 9 Q e W 4 8 W f 8 4 D N K n 8 Q 8 l C e o e 5 F B / k 8 o C r G v 5 + 1 k 9 u b B 0 R H t N H 7 M b 4 0 P y / 1 0 / m c l s 7 F z n B n Q k M L c E P M Y 5 l x 7 + H M G B 8 T a o m I v v q u a U n B s c 7 r Q i w H g 6 i Q n / A 1 s V S w w 6 M A A U 0 g P X b i G l 4 s H N k U Q N L Z q s q s U 0 j B o n k F K T M J 8 E t z U c J V u + y N 6 2 W i B M C x m O w + 6 1 5 Y f s w 8 Z y p R A 2 t 5 P 4 l n L c i h 4 4 R V x d u s O y T 9 K J c J g 2 G V U J Q P h x R q R W a U o K Y p l a I P s A m Z K r o a V i b Y Z 3 y 9 8 D g r g M 0 t f 4 l 1 q Q F x t f Y 2 / U E y K h S T S n h i X g j j A V Z h h j n P R v + a 5 a 8 k v M x + t c v 8 d w X C R 0 q 6 z m Q r A u W 3 S 2 V 7 C 3 9 Y Y i / d Y B z p 9 k D g e c f y 6 M B U Y e 7 l T q 7 v x s + f v L W j w J M 7 C 1 F U r N U / p A N 2 U 3 I u / D X I d Q F y e J c O b L / 7 0 J a W t V z X L k Y C h s B 4 3 T o / i d m K B h K J U G J t B g s h w B Q 1 F 8 0 b G O d W j R p P J I y V j D p p q N Z F S Z / i 0 1 g P s D H E Y t r P m K O h f X 8 3 g R 3 F x e x / N 5 N S O x Z w I 3 w U g 0 L h B q C X M e 0 t K A 9 S X U B N R z u N H I r k Q S Z M + C D W r 5 D 9 N a F t h q 5 H 0 u s Q 2 Z 9 2 G z 0 3 A S 3 o T x T T W L c R c Q J 0 W S + Z B 4 s / t p B 8 a D K Y m 8 s V w G 5 F 5 s 7 8 C I O L 9 d h D H / J 6 E L o J 8 1 r K u 1 Q f d p K y 3 u P q x 0 H E R J R U f E o 7 a j S 0 U O l w N A F 5 I E T W 0 k 3 Q 5 J f k K r Q I R C W M i s Y x N K G C L m V 5 z 2 N V h H D W d t F + r 6 U I X 9 2 7 W U t k Y p 3 n e V / q T I D P a J d U 5 V p T 8 C B + L h t W n u Y R + c + 2 P W n 0 v U 9 L t g v H h f b d + h w B X + D w D n a w 3 4 x L u m t W f H I 1 5 K A B X e P N r i W E 9 q J Q z E U V F 4 e T 0 P p 8 Q x o z q A K 2 p Y + 9 n 6 z Q W F p c F 0 b P + J n M C 2 8 9 z F T i 9 T 2 q G T u 7 h q 4 Z m E 2 M A 7 4 m O B G Q D z K K V L Y i 7 q B o S U X F i + u g R Q c Z 9 t L 7 o v k + V P I k 9 K 9 V X L g W 6 G t N Z 9 B f d L u L 5 E W F s z b d m O h P m A + y P u U U d V 0 p v t X J H a k T 7 o d V F 0 n w B n N V X W w 5 p W p k u / 9 I F m Q S N 0 w e r j i u Z 2 g 3 T m U N u i W P F l 1 p h V Z H 5 2 S M r 0 y Y R m t 3 X r Q I z 5 n V R E J M s f 6 7 n S m T F X 0 0 d P o 8 P k c v k D r c Q K D 8 7 o U 3 4 H 3 2 W R h 7 h 0 7 o L q 1 f L a z l G X r e T p j P A T g K 5 x t W 1 f 6 o l a U E h A o 0 J s B W p U X R o 5 8 A 6 g X e l y e y P 1 Q j R N X r c L m G U C i b d J a H w 2 r 6 c y M h s 3 b 5 N y x V f 4 y L r I + z D X W X A X s h 6 3 1 J 0 9 B v u t 0 p 2 D i h f y J g T E d N l i w 4 J 7 W N g 5 h Y Z T B c h o 3 g R 7 B U j r H n 0 x Y a S z 5 w T R 4 m J K T o b p 8 k c i 1 w 0 R 9 D K c s T b u n T 7 T w 1 t b t N T U p Q / 8 r Y L b W r a 4 p y k l d 7 v U 4 e M O A a L Z U L G k J e n n S u m M Q / e P P 3 E V u + x 1 p 8 H r R d V L 2 4 D O Q 0 Q U 6 T n E I a + 4 p L T D N J D i M Y r 2 A B j L V c 5 + b a T S G C g O j P i z a 0 B t N a y K d O B 9 L o q 0 Y m Q l s u 1 6 c D H W U R K N 7 1 N W K Z 4 s U C q y y / Q 5 E v o W s 9 R o x g n G C n R n D 1 Y X 6 T t n n R R d i U Q K B 0 o j 6 R 9 Y g 7 1 W w 1 r b D I S 3 0 U 4 j D f N f F k r X y v e 0 l e x 7 M R x F e 4 u K f B h 0 d u S g g X C H D Z A b o 8 K E q m s J L T v 7 Q t S G z R R M y t 5 m S p q N 3 I w q I o 6 b h 6 + S u h I 0 5 N 7 4 y d b W K 7 V M 6 Q N / L S F T E N / W i F t O I 9 z p Y R 8 X T Q e c 1 L G j j n y g z l 2 o R 7 r 4 d R 4 Y 3 S z h u Q u c q z R R I 2 x A j W e t 2 I + m S O K 7 a D K N F h V z W v Q 3 h S u p D y u Y v j c y 2 d X d p w c I l P C t 8 A Q P i K n 0 r O H n W h w J p s w X d Y X b 9 a B 5 4 / j q 9 W A x a 5 y S 1 S P 7 O A v e R L T E H b + 7 + L f / Z f u b F w 6 s l W u / w H b e u 5 w 6 3 4 f 4 q V f w P V e 7 D j W 7 x H D h 4 o A q p k N Q R T L J a v s a d K F d o G q 3 p w m w i M r b 3 Y a Q R w s E 2 Z L U v t G p G g O q q + W 9 3 e f V 4 H m 7 l G 9 E V T 6 T F 9 z W c M U N q w P Q X H x n A D U E E 8 H R 6 l h L c 9 g 6 6 E i 5 H F i b r P e 2 u 4 Y f w 2 a 3 R 6 3 6 5 C N u Q Y E E l 9 d b q 1 3 k 6 4 1 u 0 r / l d q i v 2 q V H q l x I U N u D L l X Q a 2 3 L v Q O c X U A w Q P 3 h c / a o H 6 o y a 8 H 5 h s k s n M s R H E 3 j x r f T a F x H k q J 8 I g q 0 W H 1 l X p v + 0 + n V R B r C u k B c N q Q 2 1 t m V o y 3 O X O F 5 B H i C N t O u j x I N V C c t a f A O 5 y 4 J O / p f s D 3 Y h w l X G g D w G E 5 e x c m 4 Q a S 6 8 X 0 S 3 k T w U W x I v s 9 p X f z y j 0 n z T W J U f T x J d g b C h r p o V u 3 K k A A P o X Y c o X T o K R x 6 + q x r f v l 3 y o 8 U G P X 5 o o 7 r 2 2 r w g h a P i f 4 0 v o + m o W Q k C o c m i b i L u P H N Z T Q m X u u C 9 s n / B N t Z 7 n K w n t F F s a I / R M v a I b c C q v 2 x I R c A T 2 / 6 h I I J U 8 m m z z a F s 2 p P v 6 a E k f g i M j 1 S A S l o n G v Y + t W A B a t t f / X p + H H + n e W 7 v c T M l I j 7 M M 1 X g V Q J Q G G z J a p Y 3 l b T G o o P E p b d T b U j 9 l S L J n N m 0 1 K L 5 s Q 9 P F o Y C e i k a n 2 8 Z A J D w R 2 D / m T p g U o 9 W U w v h F W v 9 p 0 v + 7 q 8 v f x t 3 1 5 4 0 x e z y + X P K t 9 g j J f + L b f 2 x s Z t P l T h y C G e y 2 J h 1 + M f a z m + J o r v 4 p 2 y F X L w p x g R O 1 8 p 0 8 S j x p P o 6 l p 2 o b q P m e w r C n o 0 3 1 h 4 8 E A K d t n t Q K W P w 5 n T e t p e h r m D J Y 5 T X Z j A x y H / S O P q W 7 7 z 3 p k B a V k o q I p 1 S J 7 y X S A L J 0 H H 2 q W d v U K H W d 9 r R P D m O G y m Q g s S T P q i K k K w e 3 s q m 2 P n p 0 v p s n N / A N l T J n X 1 Z a q 0 C 9 s l q 5 T z D W 4 y f d 1 v i n b x u 4 W W T C 6 U f w C 6 3 a a Q H Z t d q d a 3 j b V r D 3 R Z o t / Q j L H a J Z 8 A M j Q A X P M p B B x Q q W u 4 8 2 m 5 Y g 8 d l 6 + X K 3 2 y o F 6 h B t d D x r O e 6 r 7 b u z M p b S e 5 i x 0 O J 5 B D b d m 1 J G j A r k a 8 Q 2 U 1 O x L z 2 L D X 9 g 1 z W x u Q J t x f L e L H I F h 1 1 M A s M U j J D w T u Q r M D x Z l h n 6 Z W Y m P A a E F 3 i H t v W W o 0 a / O V r p n S B 3 4 q p 6 3 9 i t d X p U K 0 J S W v k g G j o 4 q + v y o V 4 s U R l R H S P 4 f M 5 R + 1 C l 2 W w M v r 6 P a i Y p 1 Z h 6 7 B f a F d h H M R I 5 i I 4 5 A k F 1 l K q G A A 0 9 M M 3 T Z y I 6 L c X S + I 4 C 9 q w l 3 o E f c 5 u Y 2 s 9 5 j e N I z 1 4 P H e 6 O S k X B y g D 6 0 e E V 3 A X b R 9 c i j Y o y v h H U z A o I 3 w k l U r G c I D N W Z G t o 5 v r W X / 7 I X 9 e / d Z Y / l S d v c j T 5 L f b 7 Z d Q E / Q 4 W 2 Q X N r s / T u c 5 V O q s W 4 3 x 7 G + x B J 4 7 t B G E O S 8 7 h i Y 7 n 7 E T q k u x z P m A O l 3 C E t b 3 2 F T Y S S P f J 3 U A 2 x N R 7 S 3 6 u E E r 1 s 0 Y v + R T F j b l e a y C / 4 6 i B f T l L F h t H H Q W x s J n i H p W w v H h m J o a G M M F e d T J U U 8 G O C w d S W C Z L s b p i I t f 1 R d U Y N k + X + G d e T 7 z a j W e i 8 9 1 k s f E A p k 0 a T y 7 s N W Z 0 k 4 1 w s 3 5 5 V Z G 6 v J l k v G g U o H K M v A a R A g S s 0 F C Y 5 Q C B P S w 2 K q J 6 q t u U S q 5 c 9 Q e j 5 q 5 E O a 9 / b Q s r G t r e Z / C Z 9 w O L 2 y / 0 B e 6 H 1 Y 7 g n 1 v U l l V v k B z V T p 8 d O C T g 6 W A d q D p S a j 8 g K o g H S F o 3 g l 5 S u 2 C y i l 0 j x q / A Y H a P n D R S 2 + d D q m v d Z d 3 7 8 m 6 z 4 M Z L q 7 P S H z G y Z b L k Z 1 h G Q F s 9 Y h 2 6 f b f P c N N q r F 0 q N T I g f a A G 5 M O N G 7 P L E z 5 f m 8 g c h R m I A y I C i b h E T W N w K Z 9 1 6 C 2 T f k b e v r L y y 8 / m D 5 P p d z 7 p B N o W p X V / g j S B R K 5 R O 1 6 k I A q + H W s C F L Q 1 f M 5 r n y Z y p p 6 g T F p 7 + v Y I v D + V y F 9 8 y a 0 X + 3 v 1 x + s D m D 4 b f c Z c k n g f 6 j t B h E c 0 f i N y Y j A Z Z T m D I 9 t j i a 8 k k 7 b t v Z n / 7 o G t 3 7 7 V o s 1 8 v h c V 7 j 5 e / d p z 9 / O M P x q O h k C + u x F K h K Y S T g G Z K z + n g h U Q s a i m S R A p / b d 4 9 T w i x / o D K S M m O q K G q p S t K D W q u 7 1 A 6 l D / w 1 c c 1 y q T P 0 + f x X J 6 / J + V U m p 4 Y 9 u Q U 3 6 q r k S f v Z P b w A o L b E s M W A 9 m 5 2 J g 9 + 9 j W J k x o C a t m Q + z S T F n Y f J j p 7 R / c f a M a u K t 6 E i F q w W v C s 4 Q R W h D X a R O J 0 D y F b B d H Z l 9 V k v c F l A k n O V S 2 l N e K 4 e x / t 2 e j W 5 v I r f K Q o + D 5 M d x p N Z x W L 9 2 H i H w o k n X A q G Q a c a Y N 0 k E o 4 E I U S f K V 5 I 4 E + 2 3 N J C c O x B G I E r q E a F p Y a 0 N 5 K j m / P 5 L Q 1 T P F 0 B 2 i F h k i n 9 W D a Y p p L h y u J A k j 3 g z Q s w L 3 S i W L 8 N P r 3 / 3 F 2 Q 7 D k f f y W Y u Q b S l y p C l r + a z 2 s F Y X R 8 8 r 1 0 3 c U 4 O X + 6 W H + r e U n y k p g W 8 2 6 u L T 0 P J s R p 6 s Y w q Z 0 H E A z F s M 8 1 B J m X I 0 E A i R 8 T R S g A 0 S E D o v W p e N f R z O 6 s I V v H k F V N q H l 8 J t a D n 4 z q r 3 W j V 7 s P 7 E m 7 1 4 M F d x S z 1 7 V P 2 t 6 E i U n h k a X s g 6 B 0 G x / k g J B S m o g g A b K g z 9 t 3 1 W O O J U S C N K e B T + 4 L g 5 b M 6 y 9 4 g + L V N D l q 2 l d 1 n 2 Y 6 Z Q W E I s t V / + a e g u e B r P L o G o H B 6 6 a b K z g r H s E 7 l S / u n R / p Y M D V A K 8 D m u A 6 T 9 g F z n Q 4 j x q f H O 7 / M c 6 j q j 0 5 9 n b X g t g / 4 F U 0 H 1 Y / v n i Z v G r g J R 4 x S u U N P n J u t g Z P l W K T n v Q O g g I D 0 o g C R B Y + w 8 r e Y R n f 1 o L V G E 1 p r 3 G 1 X f P g z v I h 4 z a 0 7 / l i 1 S L a 9 6 + 6 w J V 9 C S 0 L g H K G V Z 7 E y c Q f V I 4 2 M 9 Y a + 0 m u v r h k v U m Q F 2 r M t W Y 1 p o p V V n p A 9 o b K N P b 6 t L F d z g N b u P F + H 2 8 b b + 7 N 3 K t 2 Q Z 2 T 9 8 f a h h G M O r D g K W T D N C u d 7 g X S a G h D i p Y e 9 R G X p y L 4 B 3 M a n V c V z M l 7 N O I m b i 2 Z t y y J J Q + R X F A Q f q a Y 0 m 8 a 9 G n B w K b A K T 0 M X d o h c 1 P x / w g D j L x 7 n 2 b 1 E N + V L p 0 W R I n H P / V 7 v 0 S B 2 Z T A p E J K r N H e Z S e 7 i M a R 7 I G i B r 3 A B h S W 2 j t S i P L p f B A E 4 q Y C K a V r s 3 3 t o 8 a M 2 8 d / + Q 6 u C n k o r e / W r 5 R r c t Z f Z r T A I j t g p s 2 0 D A z m 9 U s J / 8 l t C b E J l P a Q + s K z J N g d j 1 + f 4 0 m D 9 + H V I 5 H r + t h N T H j 5 r V Z r q F / / 6 / / 7 9 / f R M 1 / / 6 9 R 8 k b 6 1 B o t p X / L P 7 c h t / n Q r k P V Z d a f Q j B 0 K S y / F J B O K m Y o K V u m M p b 0 V U o A 1 + t r 2 n 9 A U m J M C Q q Q W R a 6 U e v t n n s + Y r E 9 p f 9 S w / T P R j J a 3 K H 6 U p u U P v A L X 1 G n o U 6 i 8 E r s 9 C W w n C j Y c k 0 p z 1 B u x 2 z u w O 2 c x A v 2 H j c 0 v T U M g e q U n o R J A X n R K i L r i U k g j i i p 6 j o K y S C F e b b z R Q s r H V k W 8 2 t 6 C k + D 5 I Z o R A J 7 Z r 3 p U P 1 N + R V M 9 W P u i w v v e K C C i a L 7 Q G U 7 J d D U s P c p G 8 D 3 M r E 5 O h h A r j 6 i K Y f h o 7 O + o G g t Q K k u h B i o f Z 7 A Z j X d l 7 b 1 9 x R U a r 6 2 8 O C p Y g 9 U r U q B U Y u z a L n q o X x Y K 5 c 1 H 6 p z H R u k w R m E U k K g f 4 Z 8 + 1 / N 3 0 z i K e W p F + / C b X A / D T X f 8 H 4 q b R p f i 2 e + M Y z 1 l t C X I D y X Z W 7 K B J A B t O g I 8 g C s u H S H V 9 w L b m 1 D I f / / K n h H X 4 K E 2 s z w b i G t N c 5 5 k e 1 B f J 5 7 e 1 Q y V u 4 L 8 h O N Y r V J f H t R K B L w v 1 c t g h w 8 g T X B b a d l c S s Q J f e E 5 5 v O g K q m U 9 + t l Z K z V v H 2 f u o W D f x p q d j F 1 f o u E C z G t G L 9 C x w X R P k I / g G i g B o 8 K 1 j i b g g P F n F 8 Q s Q w L F F X b X t o m t Y i c c N I R p Z R t x t Z v V b D O t k 2 q J n D 6 d 9 S n 8 r 9 g f 9 L 3 7 Z r I y + u G H o / A 4 E A M Q n 3 B d 4 K A Q 2 d 0 6 X x q 2 L l A 5 l H A o X 6 6 F T t u 6 h 6 V q r + 4 v b g R X x b a w t N M 3 h h F z r 6 p v C S / v r 8 6 6 U K 9 5 2 7 Z x a V C T c r N 2 S 6 7 r V b N F a k g h y l y Q 2 v K c S V H Q j e W i S e 6 J p E C Y W r N t l n l / 9 6 q 0 h l 7 7 2 v l 6 m x X D d H 8 b s A 7 l F 7 Z a 6 J a 1 b C r r n p s t U 8 j 0 C a v K t 2 E E P h R n M I q j K 6 U N Y T w 8 s Q w j C 7 4 Z w L s x s k x S 7 M u q k 0 l G 0 t f 7 o K a 2 n g p n 6 e t b Z L 7 V b 6 w D e i 7 s M 4 h 8 l V O K l m G 6 + v A q v C C Q p f m 3 S w T B c Q y 4 c A E w h S i l m p l o G z w f Y Q U M I Q H 0 m u l j 9 O a k n Y q h H 3 a Z u V r H u x z l 1 l b D 0 r h 5 q w I f f X X r Z C 1 P b W B u I I f B s H l 1 i g 4 C C s L 1 q H S I N H R f S 7 D o d V R t u n Z b S c + z D L y 2 u p t o c V e z 4 J A d F t u z K p / L D U R x y 2 m c n V F l i T c m J h Q K T H C k 4 V u X Z z W a b I 8 g D 2 S s q P u 2 3 V / 8 A 6 C I n k w u a t 5 T b M o 8 f X s K D M b 4 M 6 0 E G b 3 7 B P A 6 c U p G u y 7 8 P U h 7 P Z Q p M q K 2 t 6 F T 1 m q X U x j V e y E s 1 m j 2 a A 0 u q I V n O g X l 1 6 V C m 5 l v 9 E C F m R 2 A R X i w B 4 0 L 2 9 j d W w 1 p b z q 3 w G Q h w t s q 3 R i g 5 c U 1 I d 8 C M O W j Q q I H r H v V x 7 c N 0 + Q C / h 4 m d 1 d O k S Y m r y d v n D q 1 9 S J 4 x b Z p C y l L 1 K z 8 / s 3 + s K 5 d 6 m y B E n A l r i S t d R Z O 3 6 J G 9 K C 0 u C I B 3 C o h u I j j 8 Y R b 4 4 3 5 8 i X X z g M 9 l g w c d t C a 6 d q 3 1 l l I B Q 2 z g m t s e 8 t p E b 0 E c N B t c h V q J B J V U 9 Q 5 3 y E y A I 9 T t s O 9 I v n l I G 6 2 P C i M t p v / x R J K t h a z F j 5 g 3 i f x 3 P 4 j e z m 6 j x z U 2 y s K + V K / e X M 5 m r 7 y 2 o l M Y n 1 I J r H 8 n U I X R a w p a L u 0 u x G z X 3 I B V t f V v 9 K w M 4 U e d J / I b g S 5 3 K L Y 5 e p u a 4 m Q o Q g G L 9 c B p 3 W T v w X M a X 8 e S 2 4 s k L V w v b W j H M K I 3 t v A 4 l D F 1 u + 0 4 k 4 J l A W H B R V y O R b N C C 4 c 7 5 + T f X K K D w p P Q z v 7 A 2 j M D V 1 4 Y o l O M W n n t C I w r s q a N Q V K a J N g G G D K U F t T 2 N Z f Y 7 H k S h 5 c r J 5 M h r u v w j 2 Q S 4 l z 4 7 d N s Y U c / X H c D U Y T p C y A S l t y I 7 N x E Q a U R s H U z N f s e f q j 6 9 v r C R t e C L 1 I 1 n 5 O Z L c 5 O h h K r B L c E 5 u C I 0 P 4 v v F s I J O z 6 b B J e S M C p 4 0 Q + r T / / D L n i X r f k M L 3 7 T a 7 F O s c G b I V 1 f q f O n O g n 6 W 9 O c A S 4 0 S I i p v V z z R e 2 w l U o Y S b F n L Z h f X l 6 H l / X 4 L v z O / K b g q y + 0 e 7 V 8 A 9 k i r u 1 W 4 m K p w 4 v F 6 4 q W o p A M c k 7 y P Z 0 u 5 f 1 p / z 5 Z T 0 I 7 1 J Z a P / h Q 2 L W 6 9 o X i S h h h z i L O B 1 d D D c 6 l G j F v i n K l v 6 Q C g q 6 z P 9 P S r D E O G p D q R t D l N h 6 H 4 z D h L y + t Z D P W S P + W j 1 n 8 x K 4 g e v E m R g 0 F K T X 8 T i r z 4 Q I k i Z Y e r X R W B H D J / y R M o I p g b d 3 O D 6 7 q f P D 6 I d Q I m I S L P 7 B e 6 S P S U z g T H R m g f E X q V v q A T G i 9 B K y b D J r d 7 n I e T K 4 0 z e w 5 U Z f G Y w l R / 6 7 G O M H 2 L 7 C f 0 2 d H 9 u 9 1 j R m 4 7 D S n N A i + q O i r E 9 C B R E T 4 L g 1 N X 2 q 3 I b 0 T Q O 1 x h S U Y C v R e I j 1 2 Z k u l g d x g I c 3 H G l / 8 d h H M Y / a c O m i 6 0 7 G t t V 6 6 d Z Q + 8 L d I b b a j X Z u L i 8 k E 9 p O i L i s e E d L T T H i G C b V R p a p 9 V e V z 9 Y c H 3 K 3 I D S l H z B 7 M I S I 1 g Y F y S / 4 u m G K 0 O n p O Z 4 P u 0 2 a Z u P u w 1 O P F 9 J I e Y V v C S P L b F k S B q y b z i C F B 3 E h t H x c N O d N N L L X d 5 1 Y H T g f O k X a / n Z Z P 2 C 0 9 L a u U y o p o t S w 5 P a a 1 / X x J E s h 5 f g p y P X J p + r A S e h 9 2 f B b f p m G / j Z C f t f P c p 8 K L p S b X G 4 6 5 b o Z P o / U M V 0 l i H Z C Z Q u 0 D 1 t l 2 n 0 Q g I T l 7 G V / V 0 Z l D j W Z t p N L 9 r / Q B 1 U g i p 6 1 l i o 6 W 6 u U n D h W F K h 7 O V k b g q 2 m u a f I H v I C m J 9 b J 0 T 9 q B b o c J t 9 F l W l F a P M A H o f i Y l r 7 e J r k I D 1 F a P n L R Z G M j l R x 0 V L W d l o r Y Y Q L T k q L a 7 l p q B F X U 0 9 P Q Y d X y y f 1 S k r b i e 1 i l 2 / h 6 u e Q P x L / p 9 q u Q 5 U + B 7 l Q g 5 F u 8 I i D 6 z R R u 8 U Z Q V h F G n Q Q W 1 E l R 3 Z H h M h E Y R E S S Z 3 + 9 G r 5 c z 2 w j 9 W 4 e U u V a 7 / K Z 9 Z k 3 o f J T u M k n l b s o 9 h s t 8 k K 4 U q 3 Y H B b Z + q j Q K Z D F y I a m Q q L H 4 T B 9 r 6 0 E i c D D c S 3 M R R v N V z e 0 5 9 p b a l S E 5 Y + U F 7 A D N Y a L f E + b P U i u K V 3 a 3 C 9 x T V 7 O k u C y i A r Q d q y G c L s B t k i R 1 J 6 I e I e y + 2 W M D u X I Y r R y P n Z 7 o h G T s y o x K r B f m b I v V p Q C 7 s P 0 0 E 5 c x v f B R U b / n H 1 k S O r y 1 r y y J I D q 9 K x h q H c W v E v V m X i t j Y y A i n W n u h 9 H e X F Z k h r G 8 E f + 2 7 N x U r 1 X r 7 C G F 8 J u g / 7 0 D M v u o k q H l p y N F H W R U h N a s C l k 2 l q H i A N B / w f C D l h r F d 9 G u 3 O L C 0 N B 1 Z 0 y f a s O p r X s I j 0 s N b 2 K T V F 6 Q N Y h N Y E 3 o e h n i 0 g O q 8 a Q o D q R x H K U B 7 G R X Q A J l s b y i O Y x 3 F F 8 X K P 6 B B w Y N t l l I o D n n R 6 F U / q i D K n A 1 q b y H d 9 v x F 0 L 7 a J Z h d x R d t 4 7 G T 4 d / g S Q H 1 B I 2 b B A e L V + I F 0 p u F w U r l L + / u m E q f W 2 M A z N a S D d R z f v 9 + I w F E 0 m 1 W l z 8 L V k x 7 O V C y Q 1 i T H O d A A o C Z 0 m n 2 J 2 0 g e m T t u z / r e l E p j w q b N 9 D 9 r 2 O X M Q G a G p 3 9 L t y z 3 B z p k m k l s v q j O c O k 5 / Y H h o a n K o Q X z s h S 6 C n e m Z D 7 1 L t e S e m N O q I E H t V a P X j S 2 u 9 y x k U Y K p r R g N V h q b S y j w / q N t e V L 6 j T U U Z h U Z T g F Q g r / A + g g o g 6 q J y 5 L R y c 9 w c 7 3 8 S b 6 r C o p f b O 1 k x J G A T J + q q f V p B o w v 9 3 5 8 q p A v O a Q h 3 M a F 5 9 / k X + p d J H 5 g F t S W c 0 M q N M 4 3 8 z n V M N W j E T A Q j c c U d v g k Z X u Q D t n f G 5 Y m S C e w S x p W S I 0 J 7 b m S c W B g e x 5 D Y s n H S y v a L / s Z b 7 S a H j H G s M r n w b Q G a 4 + s M s k x d g n R D 2 c 4 m A b 4 f B f 4 z t Q q u O / 6 Y R F P 6 w U R S o e 8 S 6 s 7 z e T c S P 9 Y S n h Q V 0 q z A 2 7 + s V a V R 9 C m S 7 x t q 8 W F 1 V n N 8 1 u 8 a e o T K S Y E 6 I 9 T + 8 9 9 F i A c I m T g + p E r p x U 8 N h O b p F F t p 6 x Z K 5 r a 1 M s o + b N U r q Z u D 9 g + 9 m Q 1 y y R X T P e x U h p J c 9 3 R G 7 C d 1 s i N + U 0 J t a p G g h 9 g Z d 2 q U b g s F + r k p M W r O T T u k A U 6 D 5 N 6 N Q + D p e K q + 4 1 k 3 A W v q u b V i Q d P 2 9 Z n 9 u J + r r C g y 8 D X s + / W m r v h 2 C 1 S I L X 4 Z u K G A T i o 1 J Z D f k / v d g F V 6 9 D b s A x q a 6 G 9 E l V l L h E D M 4 p d h F 5 C O c s f 5 7 B G d x 8 E i b v Y d B 5 Q 0 V A D a e N G T 9 v A v / r Y D q P p 1 T s p d 9 f e J 7 i n V R t i u R I t X S N k D Y e a / K Z d b f r a N r 6 4 8 y H 6 1 y 0 L 6 B 3 m V d z H L w u t d 0 4 c G S z U 7 9 B R 4 O a k F H g 7 g n n h 2 u U Q U k j 3 H V J A k y 9 j n i 4 G r F g r F 9 4 t Q l 2 y I F W Z i W q r X W K T g Q B 6 C G Q N K 4 w V C i 2 D G k S 4 E 1 I f e g D D B q w D 2 R H + r T b R d U y L U 7 m d S y J r c o q 3 5 J A 8 s w F I / D 6 N W U 6 I A D z y t / x y d X b d 0 3 z L Y r s g / I m m S 8 0 1 5 1 u W q u m c p 7 d A / 4 T W D h 0 2 K r J r D V f 3 3 f R p Y I 4 y Z y s R 5 t m x N X v 3 L U X f P l v / x S 8 H Y e / s / + E l v U e M 9 I 7 I D k s 0 B X h d F h r 6 c L S h v B N M m G 4 V O Q v + z p X s s u x z a b k H / H C d v G V D m d z L h / V 9 t 0 e p W j g L j k 6 u 5 Q 6 S F 8 D f Z 2 m 3 Q 5 9 E 9 k o u I + o Z m J 2 2 0 U q C x G P 4 H 3 w 2 w W L t h 4 u x X R Y + 0 n r + v 5 N c W 3 n u o u R j h a v F 3 S S r R q b a h J s 7 5 N v F F A 3 c V 0 q a / X N u k P R T 1 9 I 8 g g B g w B w 6 C e b S Y T 7 s 0 j o 7 1 h H n X I 2 q L 2 t s o + w L U Z J 5 H B e Z m L v w 2 B f E 7 O j w O 1 t 1 e y j R x a r D 9 M G L U F 6 E g D W 8 U R p H c + N g 6 g v u F m 3 R l a Z R N w Y 5 b 7 4 X T S 9 h O Q g x C + U T r b B G K + 1 D j c n + x 5 r G 5 Y e w 6 U P / F / 6 B f s w 5 z G 1 e i w / Q d q I U Z 3 u l N s r f n d Q Y 2 o t V p 0 + Q H o G L f 4 / o Q a F B j H T Z y D k L v C l C k O b G 1 2 w E e g R d H S 3 g W r 4 V i i o + u x w L O 0 B Z 4 + j c D K e + Z + l l i i 3 o h n T e q b 4 7 p / I p L W d F k V f r s k u C R q D u i a 9 5 A z 9 f r s v e q b 7 P G Q e Z M 8 c e k i b 3 2 F Q N / S R h i D x V T y 5 q e H i a A a 3 V m u p h U o f a O j N u t j V 9 Q v / W Y c S A B x l L 6 3 q W J u t b I F 0 n 2 c m G 9 / P z p E w K q g p a m m G y 2 v U f w x U Q P o s X h a e S M D Z q G T X O q g j + t s 9 g L a P e w X + W L c t L O 6 p J 9 b s 8 6 A 7 6 k I d n h J e S x 9 5 V x 0 + P 9 / j r E z X d F 5 Z v n z n Q + q v f w C p O k B H u M e g k y Z y t 9 K f 4 B e Y f w J e g H f a W n 8 v w t 8 R p q E e j g q e e 2 + V 6 W B 5 l f h f c 4 I X X p Q v 3 J v q X L z W k 3 g c V + 3 L T u i m D d K d y A 0 x c 7 J C d B 9 K L U K I g p n M h Z A U O L X V 6 s 5 h N 6 F T c U D D B 9 P 3 y 3 + o p 8 l X O m Z e 3 7 7 T y + W 7 7 J q k x q C 7 Q h E u 9 n k e V A c n Q H w k R x 7 m k f w 2 D q l e L w O K 9 L A X h y L M J R 3 p I 2 1 n n F Q W L h P B N f 5 F H Y 5 o O m L e N O X K f h 6 + b Z w J h w d M v p c u 9 w g j 8 T 5 M R E n f P J p N g j c V b + h g 7 w X C D U q u L T X y 9 B d O 7 Q S 8 E f o B r h b g 7 3 s 0 H b Y 1 0 0 o e e q / O J v G b 5 Q 9 c 1 O u I 7 a 1 G z p v M r / S o 3 N A b c t s a r e g W i m o p a 8 Q x g V x J k 1 W q E B 9 V K C i 8 T f 5 H d d E y v Y Z 3 B a Z W v 7 L x 9 L v 9 a Z f B P 0 o F u 2 x c U p c x j y C D r x a 2 Y v I L u y V o H Y 9 m t p Q 3 6 E w s F 2 1 a o F H 3 D l R R m t 3 Z + 0 q Z Q P R I D 2 r J F m Q j 5 o 1 V O q / d H / i p r L Z L w M V C d N B N J j F w F W 7 M h 0 D o o 3 D L n R k C D m q v Z 7 z l 2 2 n E v 2 x Y s + K 1 O X y z M Y p 9 Q h d S R g g Z o a 7 o Z b x B s p q 9 1 k E P s i 1 e T 3 F B L e u t 8 u t I + l R + e 5 n U 5 W v I g N a z A b f a 5 d 0 r M f c x G 7 4 h w P Q 6 F G t v m Q V P Q P H m 8 c X b j b + N J Q 1 u c l A V R D Z x B B U 7 k Q F J D l q K C I r M H 8 4 I P C T 2 i f i V t E J a q 9 A Q 9 / b f V 2 N a W 7 D C e t b S 2 p q w e K a x M 3 b h z / a 4 i A / S T d B c g z r c L 3 M P 7 B y 7 1 S 8 X S s v l T 7 N w h p M X / a 6 W X X I 1 + D 7 V m h f b V r 8 u G + a L q D L l D v 4 G I W E o M c i B K T C w 7 F s d U u J d u B 9 x R T q K f c o + Z 4 s k H G P h v K 5 G y P L T r M 3 j u 7 1 7 J e Y + j H I W j 6 + g l a j a t A 2 6 Q b A l M J P A W c K V i L C 9 d r 5 H 1 O o R f q W H e 1 9 6 f t t v T S K Q 8 N s I z S B V i o S e w q u k j t L u 1 c D W l q q w P 6 2 L v A 9 7 m Y x 2 N R c A h 5 6 b q 5 S k Y J E 1 B j x 6 T Z I / 4 w w B g k + g U n D c t t e l 7 1 I 6 I q x 1 d F x D F M g M l 7 c R + F F F d V R 4 X b 7 V K D r 9 W 2 q 1 O j C o n Y 6 g 4 q g k H s H 8 B X O U 4 Y 5 v g y A B g w r R P 4 2 4 h L H U O o j 2 h P L h x t f 8 A z T c 4 R e N 7 D 9 r U O b a W L Y q q v C R n N T m m 3 a F c Y p H s y A L Z Y 8 H C 0 G 9 v H Q K 0 S F K 2 H y Z k T S 9 Y N p S B + d 1 r X d 6 M 5 0 e Q R 7 + D l I 1 4 J J 1 B F 7 M s N Z T r 3 R O l j 7 w 1 w W u r l P K A a T t C j 3 L g I d J t M o 4 j 3 1 u A 3 0 h Z 6 c 4 l 5 C 6 Q 5 D R b E H E f e u I m p v h 8 r r 0 S x 8 8 d O A c i i A h s Z f S F 2 C U h E K 0 x y g I W f Y B H H P K Z Y m G u G y a B u n 0 / F k N 6 7 x M U + W T S 7 7 W T K r 0 b / l 7 n X M 3 L k 7 h 8 3 h x G 2 5 j l 7 5 / / 2 T Z q g e K E g j k q 5 T C s C W r 6 F V f 1 o S Q c v T S 7 g T W u 4 k I u / y R o + 5 5 / E b I 9 y b h u C 4 P U g 9 t b Z V S c 5 U + 8 A t C m w l Q Y a d W u s V T E L 4 / r p 9 g o N Z 0 2 y f L S R 5 p s F a L s Z u q 9 E 9 U t y 5 r 5 V l 0 k Y R v q n e Y l U b K I P Z x X m h b x 5 5 F M j C 1 2 k j W A z A K Y P 4 s i 1 X b g d 1 W W 4 l E y W V w U Q + Y b T X o P p e D E d d 2 F b h Y 6 k Q S P J c V c f y e t I 7 q 0 9 k V S 4 m r a Y q W a V v k k T A k 4 t 4 j I J 8 m O u w C F F o c n K D l T / W Q C e k R 9 2 k f I 6 u t f b b 4 k / Q R A G 4 B N p l / m A C Z n A B N K s m 6 n T Z P 8 I k U 2 l s f A b s S G J k i y W T M o j q o G F 0 V 6 Z 9 + a a 1 0 y S o p K W 1 V 6 D L F G f v 9 + + A e u x H e P g c w n n 4 6 m V P c g T q f a T j D R a r N L Y o A 3 Q A C R t u 7 6 J p M I G y 5 U l G 5 s k Z T P K 4 j j L D 2 H d a G K D 2 T S x / Q 8 X S b 9 P s w 5 E v Y B a u i o 2 m n S R k r 6 C W q + 8 Q z l p Z c y o T 0 Z e m w S + E S 9 9 v w 6 d t T X 6 T S E J W e X N S V V E i H z B v L d 3 q 5 3 F A r Q f d h H D Y 1 + t x V w W T a p 4 W A O f Q G 0 p S L w k y C r H K L U Z s k x x A 2 5 W I D P w P W p Q o h X Y e 7 N s l U Z g G R P m q c L G 5 f A V m e r f 5 N w L h U L c Z v g 9 r L / 1 Z f X D C 2 k W P t 2 w v v + X C t x S l J 6 o N k J X b k q X 4 e 5 o J J P I Q W e G R 9 B l I 0 u 1 p G L h b 4 K r 6 e A t N O u 4 p P X y X h 2 7 1 0 d P 8 F 3 b 8 I V 1 / 7 E S l d W s 9 S D U C Z 8 i Y c j k u 9 c D b i J E t 5 E 5 l z D f B x U f r L B E L 2 q w B y w K N J A H h y 0 f j y L f n 8 u u t d f 0 H p G 9 9 b 0 P r H V v j 6 U j h l j w 6 n 0 W a C 3 H o P w z X m D k q C F H 5 0 0 y F D n U P 0 a o C r h C c 4 e r j U 9 v y b L 5 e / R x q Q d L R A + 2 l W C / w n H T J v i / K T x f n 9 m a h 7 O Y m 4 f E p V X r I l v 1 1 H t T n L E f Q W J V Z w Z v W k Q 7 0 + h V r S m 4 d r D 9 w B B N v 6 V M R Z V s F 9 a Q T G m X h H 2 J f i B k 6 c o 8 X l D W Z V E j c U J q O G + F v 2 V X n j + u r r C q 8 + p S C d v i 2 J C 6 3 z h s T 7 M D C O 7 W w W v k K q 6 p g j G h 5 T l N H q w z E z h I 5 b m 7 D f o d 0 h + U H o u F W z b 3 t u k y M R S R Q V y t 2 V k p 5 j a U e 3 / P m N / D s F B c s f 3 0 R 1 x P N X 3 5 O 3 V e n y d H + Q l v R s / w X 7 M K i 0 q r w N k q h q T w O 8 E s l k 4 f / 1 i D m w + L Q 5 y c a w l / J C T 1 P Y s F T t 4 h A r i T D n I q E c 6 x Y U 6 r 2 R J 6 t h r a 3 n V / n M S u R 9 m O s 4 S M b R q 1 d 7 2 1 7 l M j Y i w N e j a m r F O y T e D v h Y I k 1 g n B V W 0 N a Y q b w s z C 8 n N F Z O r i B E h q B l t p j U v b v q L 8 r b 1 s 9 / b / E N H x m 9 h / D w c Z W D N Z j T q G J f + S a x W k i R K d U g b 5 c 2 z U y X J a 1 k Y d a F V o q N t 0 V k V 8 o 7 L F c l Y g G 1 U E I J g O l u E T R V r i B t 4 l H H A l 3 7 h r y V 3 P f R 0 k + w q A u y 7 2 O l v g T s W b F s k R a E g G 7 J c P e F B m w F V g f L N C A Z t d E / y c 5 6 C I M 0 X L W B m t a V j N J j W p v K f x I k V G 8 H D h i o l b T 7 s J B C 4 U i Z w 6 I a T q Y J 3 c p G r Z n h 0 m n 2 K N r p U 8 d H y M u 1 o Y + A m Z B p + e M C z C w N Y + t p f G 1 + K s P a 2 6 v S h z K Z b S 3 G 9 f R F O I s n i 3 k E m c 8 E S r Y m e U N 2 r z 5 U n 1 1 1 2 J h Y E 9 x F H E 6 d N q R F w M l S W I 3 M / 1 2 X 7 r U f g m 9 f V 1 B + b V R 7 n b 7 4 y v 6 9 R l J b T b o E 5 o + j M S 1 j O G f G M f 8 4 I 7 a b d m x p V 1 s K Q w o J O m A c K M U H m Q O H g r m Y D U b A k n E p A G Z m A R S 7 L S u V U L w F J d 3 y B z l 1 E F P Y A e / t D B Y G z 1 u F U 0 J / l 9 G + / l v y + i 8 d N 7 m B d i X S X c z 4 O A n D 6 u w K 4 P w o X a N 1 9 g g C t 8 G q S W W z L Q 5 f h + S K X L G t E y t G G I F R c W s F O h v X U R B l h s 2 b q F T l 7 g + A U a 0 E N g a v 0 0 5 H N P S Z q 5 Z I F R d Y l 4 I c f H N I d Y W i R I B G + p 4 1 A N 9 M Y y v M q H q W K D 4 3 u w W m Z J J l d R x P l v 9 6 e 1 F L + E o P a m 0 r P 5 P i 5 O D y w P 5 j a z L b 2 q t 4 0 A A / l t I / a p q 5 t x L 6 y 2 o 3 h X + 1 P Y C 4 R 2 F / A M P Z n D L Z L 1 m T 7 d 4 b l b M + z x e X i U P R 5 p q s 1 f V I 5 2 E h E 6 T E R H c w 1 P j u 5 g D g t 1 S N 0 4 S K 9 q q d b H L u O r A / D l X C R A E t D N w O 5 x A N U p o T J g 8 8 P 3 u U X E F 9 w z 0 A F r q 1 5 g 7 N g f A Y 0 Z V j I I x q K 6 5 G K 7 U C T F s z e j 0 T 1 M G l P 4 r f B Z f r D L / p t C v d s 8 l x Z 7 t T 9 R l K 1 Q 4 b 5 J a O q d A C 0 1 I O 4 i d 6 C X E C u i z 1 D 6 z I J w v a R + 5 1 Q r o 4 I m c h 5 c + 3 1 Z x H b 0 T 0 X h r B M 8 v 5 Z + Y 8 t m n O 6 E n 9 F f t K C h C w D V Y c h d F r i K e Y 6 d f 1 c J D q A e 3 V 7 f w B L W n 1 K d 5 s j + i G Q O w O F K v m i d E u A r w y / b 4 4 D t T e A O m j o t d W j 8 q q N V 6 Z 1 H j 2 S v x Y U E x f 0 3 c 0 4 J r 0 b H F L X 4 S K k / y A w l n w E S Q 8 q J y R H L 6 O y L W g v a b z H 6 x 0 3 Y 5 Q i l o b R 0 n V S G V 6 1 I B g c v l D P S n I 9 Y H z x v J / 8 e H 3 b E n v g u v G W Z j M w p v F n I Y 5 j V / 6 Q P m u v / o 5 t i v i F 3 e r T 5 9 C w / X p E X v C s 2 D + L J 4 e B 5 R 5 + P 8 / D c o 6 A U G B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7A5DD882-F331-4D97-82D6-5634245CB13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780E051-E5F2-47F1-8E96-196DB3E5E54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0215A56-C96F-48EA-A714-ECCA62EF99A2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Países</vt:lpstr>
      <vt:lpstr>País</vt:lpstr>
      <vt:lpstr>População</vt:lpstr>
      <vt:lpstr>Área</vt:lpstr>
      <vt:lpstr>PIB PPC</vt:lpstr>
      <vt:lpstr>Indicadores</vt:lpstr>
      <vt:lpstr>Filiações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Radamés Manosso</dc:creator>
  <cp:lastModifiedBy>MRobalinho</cp:lastModifiedBy>
  <dcterms:created xsi:type="dcterms:W3CDTF">2017-03-14T18:17:47Z</dcterms:created>
  <dcterms:modified xsi:type="dcterms:W3CDTF">2018-11-24T19:47:00Z</dcterms:modified>
</cp:coreProperties>
</file>