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05" windowWidth="12240" windowHeight="7005" activeTab="1"/>
  </bookViews>
  <sheets>
    <sheet name="3G Coverage" sheetId="2" r:id="rId1"/>
    <sheet name="2014" sheetId="13" r:id="rId2"/>
    <sheet name="raw" sheetId="15" r:id="rId3"/>
    <sheet name="OutreachDays" sheetId="16" r:id="rId4"/>
  </sheets>
  <definedNames>
    <definedName name="dates">raw!$A$1:$E$70</definedName>
    <definedName name="filesizes" localSheetId="2">raw!$B$1:$E$50</definedName>
  </definedNames>
  <calcPr calcId="145621"/>
</workbook>
</file>

<file path=xl/calcChain.xml><?xml version="1.0" encoding="utf-8"?>
<calcChain xmlns="http://schemas.openxmlformats.org/spreadsheetml/2006/main">
  <c r="Q62" i="13" l="1"/>
  <c r="R62" i="13"/>
  <c r="S62" i="13"/>
  <c r="T62" i="13"/>
  <c r="U62" i="13"/>
  <c r="V62" i="13"/>
  <c r="W62" i="13"/>
  <c r="B5" i="16" l="1"/>
  <c r="B6" i="16"/>
  <c r="B7" i="16"/>
  <c r="B4" i="16"/>
  <c r="A50" i="15" l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1" i="15" l="1"/>
  <c r="B54" i="13" l="1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I4" i="13" l="1"/>
  <c r="T4" i="13" s="1"/>
  <c r="I44" i="13"/>
  <c r="I17" i="13"/>
  <c r="I47" i="13"/>
  <c r="I54" i="13"/>
  <c r="I36" i="13"/>
  <c r="I16" i="13"/>
  <c r="I28" i="13"/>
  <c r="I49" i="13"/>
  <c r="I35" i="13"/>
  <c r="I7" i="13"/>
  <c r="I46" i="13"/>
  <c r="I38" i="13"/>
  <c r="I30" i="13"/>
  <c r="I26" i="13"/>
  <c r="I18" i="13"/>
  <c r="I14" i="13"/>
  <c r="I10" i="13"/>
  <c r="I6" i="13"/>
  <c r="I53" i="13"/>
  <c r="I45" i="13"/>
  <c r="I41" i="13"/>
  <c r="I37" i="13"/>
  <c r="I33" i="13"/>
  <c r="I29" i="13"/>
  <c r="I25" i="13"/>
  <c r="I13" i="13"/>
  <c r="I9" i="13"/>
  <c r="I5" i="13"/>
  <c r="I52" i="13"/>
  <c r="I48" i="13"/>
  <c r="I40" i="13"/>
  <c r="I32" i="13"/>
  <c r="I24" i="13"/>
  <c r="I12" i="13"/>
  <c r="I8" i="13"/>
  <c r="I3" i="13"/>
  <c r="I50" i="13"/>
  <c r="I42" i="13"/>
  <c r="I34" i="13"/>
  <c r="I22" i="13"/>
  <c r="I51" i="13"/>
  <c r="I43" i="13"/>
  <c r="I39" i="13"/>
  <c r="I31" i="13"/>
  <c r="I27" i="13"/>
  <c r="I23" i="13"/>
  <c r="I19" i="13"/>
  <c r="I15" i="13"/>
  <c r="I11" i="13"/>
  <c r="W4" i="13" l="1"/>
  <c r="S4" i="13"/>
  <c r="I21" i="13"/>
  <c r="N21" i="13" s="1"/>
  <c r="I20" i="13"/>
  <c r="T20" i="13" s="1"/>
  <c r="L4" i="13"/>
  <c r="O4" i="13"/>
  <c r="V4" i="13"/>
  <c r="U4" i="13"/>
  <c r="Q4" i="13"/>
  <c r="N4" i="13"/>
  <c r="P4" i="13"/>
  <c r="H4" i="13"/>
  <c r="J4" i="13" s="1"/>
  <c r="M4" i="13"/>
  <c r="R4" i="13"/>
  <c r="W39" i="13"/>
  <c r="S39" i="13"/>
  <c r="O39" i="13"/>
  <c r="R39" i="13"/>
  <c r="M39" i="13"/>
  <c r="V39" i="13"/>
  <c r="Q39" i="13"/>
  <c r="P39" i="13"/>
  <c r="N39" i="13"/>
  <c r="L39" i="13"/>
  <c r="U39" i="13"/>
  <c r="T39" i="13"/>
  <c r="T8" i="13"/>
  <c r="P8" i="13"/>
  <c r="S8" i="13"/>
  <c r="N8" i="13"/>
  <c r="Q8" i="13"/>
  <c r="L8" i="13"/>
  <c r="W8" i="13"/>
  <c r="R8" i="13"/>
  <c r="M8" i="13"/>
  <c r="V8" i="13"/>
  <c r="U8" i="13"/>
  <c r="O8" i="13"/>
  <c r="U5" i="13"/>
  <c r="Q5" i="13"/>
  <c r="M5" i="13"/>
  <c r="L5" i="13"/>
  <c r="T5" i="13"/>
  <c r="O5" i="13"/>
  <c r="R5" i="13"/>
  <c r="S5" i="13"/>
  <c r="N5" i="13"/>
  <c r="W5" i="13"/>
  <c r="V5" i="13"/>
  <c r="P5" i="13"/>
  <c r="W11" i="13"/>
  <c r="S11" i="13"/>
  <c r="O11" i="13"/>
  <c r="R11" i="13"/>
  <c r="M11" i="13"/>
  <c r="L11" i="13"/>
  <c r="V11" i="13"/>
  <c r="Q11" i="13"/>
  <c r="U11" i="13"/>
  <c r="P11" i="13"/>
  <c r="T11" i="13"/>
  <c r="N11" i="13"/>
  <c r="W27" i="13"/>
  <c r="S27" i="13"/>
  <c r="O27" i="13"/>
  <c r="V27" i="13"/>
  <c r="Q27" i="13"/>
  <c r="U27" i="13"/>
  <c r="P27" i="13"/>
  <c r="T27" i="13"/>
  <c r="L27" i="13"/>
  <c r="M27" i="13"/>
  <c r="R27" i="13"/>
  <c r="N27" i="13"/>
  <c r="W51" i="13"/>
  <c r="S51" i="13"/>
  <c r="O51" i="13"/>
  <c r="T51" i="13"/>
  <c r="N51" i="13"/>
  <c r="R51" i="13"/>
  <c r="M51" i="13"/>
  <c r="V51" i="13"/>
  <c r="U51" i="13"/>
  <c r="Q51" i="13"/>
  <c r="L51" i="13"/>
  <c r="P51" i="13"/>
  <c r="V50" i="13"/>
  <c r="R50" i="13"/>
  <c r="N50" i="13"/>
  <c r="T50" i="13"/>
  <c r="O50" i="13"/>
  <c r="S50" i="13"/>
  <c r="M50" i="13"/>
  <c r="W50" i="13"/>
  <c r="U50" i="13"/>
  <c r="L50" i="13"/>
  <c r="Q50" i="13"/>
  <c r="P50" i="13"/>
  <c r="T48" i="13"/>
  <c r="P48" i="13"/>
  <c r="U48" i="13"/>
  <c r="O48" i="13"/>
  <c r="S48" i="13"/>
  <c r="N48" i="13"/>
  <c r="W48" i="13"/>
  <c r="M48" i="13"/>
  <c r="L48" i="13"/>
  <c r="V48" i="13"/>
  <c r="R48" i="13"/>
  <c r="Q48" i="13"/>
  <c r="U13" i="13"/>
  <c r="Q13" i="13"/>
  <c r="M13" i="13"/>
  <c r="L13" i="13"/>
  <c r="W13" i="13"/>
  <c r="R13" i="13"/>
  <c r="V13" i="13"/>
  <c r="P13" i="13"/>
  <c r="T13" i="13"/>
  <c r="O13" i="13"/>
  <c r="S13" i="13"/>
  <c r="N13" i="13"/>
  <c r="U33" i="13"/>
  <c r="Q33" i="13"/>
  <c r="M33" i="13"/>
  <c r="T33" i="13"/>
  <c r="O33" i="13"/>
  <c r="S33" i="13"/>
  <c r="N33" i="13"/>
  <c r="L33" i="13"/>
  <c r="R33" i="13"/>
  <c r="P33" i="13"/>
  <c r="W33" i="13"/>
  <c r="V33" i="13"/>
  <c r="V53" i="13"/>
  <c r="R53" i="13"/>
  <c r="N53" i="13"/>
  <c r="U53" i="13"/>
  <c r="Q53" i="13"/>
  <c r="M53" i="13"/>
  <c r="P53" i="13"/>
  <c r="W53" i="13"/>
  <c r="O53" i="13"/>
  <c r="L53" i="13"/>
  <c r="S53" i="13"/>
  <c r="T53" i="13"/>
  <c r="W18" i="13"/>
  <c r="S18" i="13"/>
  <c r="O18" i="13"/>
  <c r="V18" i="13"/>
  <c r="R18" i="13"/>
  <c r="N18" i="13"/>
  <c r="U18" i="13"/>
  <c r="M18" i="13"/>
  <c r="P18" i="13"/>
  <c r="T18" i="13"/>
  <c r="L18" i="13"/>
  <c r="Q18" i="13"/>
  <c r="V46" i="13"/>
  <c r="R46" i="13"/>
  <c r="N46" i="13"/>
  <c r="U46" i="13"/>
  <c r="P46" i="13"/>
  <c r="T46" i="13"/>
  <c r="O46" i="13"/>
  <c r="M46" i="13"/>
  <c r="L46" i="13"/>
  <c r="Q46" i="13"/>
  <c r="W46" i="13"/>
  <c r="S46" i="13"/>
  <c r="T28" i="13"/>
  <c r="P28" i="13"/>
  <c r="V28" i="13"/>
  <c r="Q28" i="13"/>
  <c r="U28" i="13"/>
  <c r="O28" i="13"/>
  <c r="S28" i="13"/>
  <c r="W28" i="13"/>
  <c r="R28" i="13"/>
  <c r="L28" i="13"/>
  <c r="N28" i="13"/>
  <c r="M28" i="13"/>
  <c r="W47" i="13"/>
  <c r="S47" i="13"/>
  <c r="O47" i="13"/>
  <c r="U47" i="13"/>
  <c r="P47" i="13"/>
  <c r="T47" i="13"/>
  <c r="N47" i="13"/>
  <c r="M47" i="13"/>
  <c r="V47" i="13"/>
  <c r="R47" i="13"/>
  <c r="Q47" i="13"/>
  <c r="L47" i="13"/>
  <c r="W15" i="13"/>
  <c r="S15" i="13"/>
  <c r="O15" i="13"/>
  <c r="V15" i="13"/>
  <c r="Q15" i="13"/>
  <c r="R15" i="13"/>
  <c r="U15" i="13"/>
  <c r="P15" i="13"/>
  <c r="T15" i="13"/>
  <c r="N15" i="13"/>
  <c r="M15" i="13"/>
  <c r="L15" i="13"/>
  <c r="W31" i="13"/>
  <c r="S31" i="13"/>
  <c r="O31" i="13"/>
  <c r="U31" i="13"/>
  <c r="P31" i="13"/>
  <c r="T31" i="13"/>
  <c r="N31" i="13"/>
  <c r="R31" i="13"/>
  <c r="Q31" i="13"/>
  <c r="M31" i="13"/>
  <c r="V31" i="13"/>
  <c r="L31" i="13"/>
  <c r="W22" i="13"/>
  <c r="S22" i="13"/>
  <c r="O22" i="13"/>
  <c r="V22" i="13"/>
  <c r="R22" i="13"/>
  <c r="N22" i="13"/>
  <c r="Q22" i="13"/>
  <c r="L22" i="13"/>
  <c r="P22" i="13"/>
  <c r="U22" i="13"/>
  <c r="M22" i="13"/>
  <c r="T22" i="13"/>
  <c r="W3" i="13"/>
  <c r="S3" i="13"/>
  <c r="O3" i="13"/>
  <c r="U3" i="13"/>
  <c r="P3" i="13"/>
  <c r="R3" i="13"/>
  <c r="T3" i="13"/>
  <c r="N3" i="13"/>
  <c r="L3" i="13"/>
  <c r="M3" i="13"/>
  <c r="V3" i="13"/>
  <c r="Q3" i="13"/>
  <c r="T24" i="13"/>
  <c r="P24" i="13"/>
  <c r="W24" i="13"/>
  <c r="R24" i="13"/>
  <c r="M24" i="13"/>
  <c r="V24" i="13"/>
  <c r="Q24" i="13"/>
  <c r="U24" i="13"/>
  <c r="S24" i="13"/>
  <c r="O24" i="13"/>
  <c r="L24" i="13"/>
  <c r="N24" i="13"/>
  <c r="U52" i="13"/>
  <c r="T52" i="13"/>
  <c r="P52" i="13"/>
  <c r="S52" i="13"/>
  <c r="N52" i="13"/>
  <c r="R52" i="13"/>
  <c r="M52" i="13"/>
  <c r="W52" i="13"/>
  <c r="V52" i="13"/>
  <c r="Q52" i="13"/>
  <c r="O52" i="13"/>
  <c r="L52" i="13"/>
  <c r="V21" i="13"/>
  <c r="U37" i="13"/>
  <c r="Q37" i="13"/>
  <c r="M37" i="13"/>
  <c r="S37" i="13"/>
  <c r="N37" i="13"/>
  <c r="W37" i="13"/>
  <c r="R37" i="13"/>
  <c r="L37" i="13"/>
  <c r="P37" i="13"/>
  <c r="O37" i="13"/>
  <c r="V37" i="13"/>
  <c r="T37" i="13"/>
  <c r="V6" i="13"/>
  <c r="R6" i="13"/>
  <c r="N6" i="13"/>
  <c r="T6" i="13"/>
  <c r="O6" i="13"/>
  <c r="L6" i="13"/>
  <c r="Q6" i="13"/>
  <c r="S6" i="13"/>
  <c r="M6" i="13"/>
  <c r="W6" i="13"/>
  <c r="U6" i="13"/>
  <c r="P6" i="13"/>
  <c r="V26" i="13"/>
  <c r="R26" i="13"/>
  <c r="N26" i="13"/>
  <c r="W26" i="13"/>
  <c r="Q26" i="13"/>
  <c r="U26" i="13"/>
  <c r="P26" i="13"/>
  <c r="T26" i="13"/>
  <c r="S26" i="13"/>
  <c r="O26" i="13"/>
  <c r="M26" i="13"/>
  <c r="L26" i="13"/>
  <c r="W7" i="13"/>
  <c r="S7" i="13"/>
  <c r="O7" i="13"/>
  <c r="T7" i="13"/>
  <c r="N7" i="13"/>
  <c r="Q7" i="13"/>
  <c r="R7" i="13"/>
  <c r="M7" i="13"/>
  <c r="L7" i="13"/>
  <c r="V7" i="13"/>
  <c r="U7" i="13"/>
  <c r="P7" i="13"/>
  <c r="U16" i="13"/>
  <c r="Q16" i="13"/>
  <c r="M16" i="13"/>
  <c r="T16" i="13"/>
  <c r="P16" i="13"/>
  <c r="S16" i="13"/>
  <c r="L16" i="13"/>
  <c r="V16" i="13"/>
  <c r="R16" i="13"/>
  <c r="W16" i="13"/>
  <c r="O16" i="13"/>
  <c r="N16" i="13"/>
  <c r="V17" i="13"/>
  <c r="R17" i="13"/>
  <c r="N17" i="13"/>
  <c r="U17" i="13"/>
  <c r="Q17" i="13"/>
  <c r="M17" i="13"/>
  <c r="L17" i="13"/>
  <c r="P17" i="13"/>
  <c r="W17" i="13"/>
  <c r="O17" i="13"/>
  <c r="T17" i="13"/>
  <c r="S17" i="13"/>
  <c r="T19" i="13"/>
  <c r="P19" i="13"/>
  <c r="W19" i="13"/>
  <c r="S19" i="13"/>
  <c r="O19" i="13"/>
  <c r="R19" i="13"/>
  <c r="L19" i="13"/>
  <c r="U19" i="13"/>
  <c r="Q19" i="13"/>
  <c r="V19" i="13"/>
  <c r="N19" i="13"/>
  <c r="M19" i="13"/>
  <c r="V34" i="13"/>
  <c r="R34" i="13"/>
  <c r="N34" i="13"/>
  <c r="T34" i="13"/>
  <c r="O34" i="13"/>
  <c r="S34" i="13"/>
  <c r="M34" i="13"/>
  <c r="Q34" i="13"/>
  <c r="U34" i="13"/>
  <c r="P34" i="13"/>
  <c r="L34" i="13"/>
  <c r="W34" i="13"/>
  <c r="T32" i="13"/>
  <c r="P32" i="13"/>
  <c r="U32" i="13"/>
  <c r="O32" i="13"/>
  <c r="S32" i="13"/>
  <c r="N32" i="13"/>
  <c r="R32" i="13"/>
  <c r="L32" i="13"/>
  <c r="V32" i="13"/>
  <c r="Q32" i="13"/>
  <c r="W32" i="13"/>
  <c r="M32" i="13"/>
  <c r="U25" i="13"/>
  <c r="Q25" i="13"/>
  <c r="M25" i="13"/>
  <c r="W25" i="13"/>
  <c r="R25" i="13"/>
  <c r="V25" i="13"/>
  <c r="P25" i="13"/>
  <c r="L25" i="13"/>
  <c r="T25" i="13"/>
  <c r="N25" i="13"/>
  <c r="S25" i="13"/>
  <c r="O25" i="13"/>
  <c r="U41" i="13"/>
  <c r="Q41" i="13"/>
  <c r="M41" i="13"/>
  <c r="W41" i="13"/>
  <c r="R41" i="13"/>
  <c r="V41" i="13"/>
  <c r="P41" i="13"/>
  <c r="L41" i="13"/>
  <c r="O41" i="13"/>
  <c r="N41" i="13"/>
  <c r="T41" i="13"/>
  <c r="S41" i="13"/>
  <c r="V10" i="13"/>
  <c r="R10" i="13"/>
  <c r="N10" i="13"/>
  <c r="S10" i="13"/>
  <c r="M10" i="13"/>
  <c r="P10" i="13"/>
  <c r="W10" i="13"/>
  <c r="Q10" i="13"/>
  <c r="U10" i="13"/>
  <c r="T10" i="13"/>
  <c r="O10" i="13"/>
  <c r="L10" i="13"/>
  <c r="V30" i="13"/>
  <c r="R30" i="13"/>
  <c r="N30" i="13"/>
  <c r="U30" i="13"/>
  <c r="P30" i="13"/>
  <c r="T30" i="13"/>
  <c r="O30" i="13"/>
  <c r="S30" i="13"/>
  <c r="L30" i="13"/>
  <c r="W30" i="13"/>
  <c r="Q30" i="13"/>
  <c r="M30" i="13"/>
  <c r="W35" i="13"/>
  <c r="S35" i="13"/>
  <c r="O35" i="13"/>
  <c r="T35" i="13"/>
  <c r="N35" i="13"/>
  <c r="R35" i="13"/>
  <c r="M35" i="13"/>
  <c r="Q35" i="13"/>
  <c r="L35" i="13"/>
  <c r="P35" i="13"/>
  <c r="V35" i="13"/>
  <c r="U35" i="13"/>
  <c r="T36" i="13"/>
  <c r="P36" i="13"/>
  <c r="S36" i="13"/>
  <c r="N36" i="13"/>
  <c r="W36" i="13"/>
  <c r="R36" i="13"/>
  <c r="M36" i="13"/>
  <c r="Q36" i="13"/>
  <c r="U36" i="13"/>
  <c r="O36" i="13"/>
  <c r="V36" i="13"/>
  <c r="L36" i="13"/>
  <c r="T44" i="13"/>
  <c r="P44" i="13"/>
  <c r="V44" i="13"/>
  <c r="Q44" i="13"/>
  <c r="U44" i="13"/>
  <c r="O44" i="13"/>
  <c r="N44" i="13"/>
  <c r="R44" i="13"/>
  <c r="W44" i="13"/>
  <c r="M44" i="13"/>
  <c r="L44" i="13"/>
  <c r="S44" i="13"/>
  <c r="T23" i="13"/>
  <c r="P23" i="13"/>
  <c r="W23" i="13"/>
  <c r="S23" i="13"/>
  <c r="O23" i="13"/>
  <c r="V23" i="13"/>
  <c r="N23" i="13"/>
  <c r="Q23" i="13"/>
  <c r="U23" i="13"/>
  <c r="M23" i="13"/>
  <c r="L23" i="13"/>
  <c r="R23" i="13"/>
  <c r="W43" i="13"/>
  <c r="S43" i="13"/>
  <c r="O43" i="13"/>
  <c r="V43" i="13"/>
  <c r="Q43" i="13"/>
  <c r="U43" i="13"/>
  <c r="P43" i="13"/>
  <c r="N43" i="13"/>
  <c r="L43" i="13"/>
  <c r="M43" i="13"/>
  <c r="T43" i="13"/>
  <c r="R43" i="13"/>
  <c r="V42" i="13"/>
  <c r="R42" i="13"/>
  <c r="N42" i="13"/>
  <c r="W42" i="13"/>
  <c r="Q42" i="13"/>
  <c r="U42" i="13"/>
  <c r="P42" i="13"/>
  <c r="O42" i="13"/>
  <c r="S42" i="13"/>
  <c r="M42" i="13"/>
  <c r="T42" i="13"/>
  <c r="L42" i="13"/>
  <c r="T12" i="13"/>
  <c r="P12" i="13"/>
  <c r="W12" i="13"/>
  <c r="R12" i="13"/>
  <c r="M12" i="13"/>
  <c r="V12" i="13"/>
  <c r="Q12" i="13"/>
  <c r="L12" i="13"/>
  <c r="U12" i="13"/>
  <c r="O12" i="13"/>
  <c r="N12" i="13"/>
  <c r="S12" i="13"/>
  <c r="T40" i="13"/>
  <c r="P40" i="13"/>
  <c r="W40" i="13"/>
  <c r="R40" i="13"/>
  <c r="M40" i="13"/>
  <c r="V40" i="13"/>
  <c r="Q40" i="13"/>
  <c r="O40" i="13"/>
  <c r="S40" i="13"/>
  <c r="N40" i="13"/>
  <c r="U40" i="13"/>
  <c r="L40" i="13"/>
  <c r="U9" i="13"/>
  <c r="Q9" i="13"/>
  <c r="M9" i="13"/>
  <c r="L9" i="13"/>
  <c r="S9" i="13"/>
  <c r="N9" i="13"/>
  <c r="W9" i="13"/>
  <c r="R9" i="13"/>
  <c r="V9" i="13"/>
  <c r="P9" i="13"/>
  <c r="T9" i="13"/>
  <c r="O9" i="13"/>
  <c r="U29" i="13"/>
  <c r="Q29" i="13"/>
  <c r="M29" i="13"/>
  <c r="V29" i="13"/>
  <c r="P29" i="13"/>
  <c r="T29" i="13"/>
  <c r="O29" i="13"/>
  <c r="L29" i="13"/>
  <c r="S29" i="13"/>
  <c r="R29" i="13"/>
  <c r="N29" i="13"/>
  <c r="W29" i="13"/>
  <c r="U45" i="13"/>
  <c r="Q45" i="13"/>
  <c r="M45" i="13"/>
  <c r="V45" i="13"/>
  <c r="P45" i="13"/>
  <c r="T45" i="13"/>
  <c r="O45" i="13"/>
  <c r="L45" i="13"/>
  <c r="N45" i="13"/>
  <c r="W45" i="13"/>
  <c r="S45" i="13"/>
  <c r="R45" i="13"/>
  <c r="V14" i="13"/>
  <c r="R14" i="13"/>
  <c r="N14" i="13"/>
  <c r="W14" i="13"/>
  <c r="Q14" i="13"/>
  <c r="S14" i="13"/>
  <c r="U14" i="13"/>
  <c r="P14" i="13"/>
  <c r="T14" i="13"/>
  <c r="O14" i="13"/>
  <c r="L14" i="13"/>
  <c r="M14" i="13"/>
  <c r="V38" i="13"/>
  <c r="R38" i="13"/>
  <c r="N38" i="13"/>
  <c r="S38" i="13"/>
  <c r="M38" i="13"/>
  <c r="W38" i="13"/>
  <c r="Q38" i="13"/>
  <c r="P38" i="13"/>
  <c r="L38" i="13"/>
  <c r="T38" i="13"/>
  <c r="O38" i="13"/>
  <c r="U38" i="13"/>
  <c r="U49" i="13"/>
  <c r="Q49" i="13"/>
  <c r="M49" i="13"/>
  <c r="T49" i="13"/>
  <c r="O49" i="13"/>
  <c r="S49" i="13"/>
  <c r="N49" i="13"/>
  <c r="L49" i="13"/>
  <c r="W49" i="13"/>
  <c r="V49" i="13"/>
  <c r="R49" i="13"/>
  <c r="P49" i="13"/>
  <c r="W54" i="13"/>
  <c r="S54" i="13"/>
  <c r="O54" i="13"/>
  <c r="V54" i="13"/>
  <c r="R54" i="13"/>
  <c r="N54" i="13"/>
  <c r="U54" i="13"/>
  <c r="M54" i="13"/>
  <c r="T54" i="13"/>
  <c r="Q54" i="13"/>
  <c r="L54" i="13"/>
  <c r="P54" i="13"/>
  <c r="H43" i="13"/>
  <c r="J43" i="13" s="1"/>
  <c r="H12" i="13"/>
  <c r="H9" i="13"/>
  <c r="J9" i="13" s="1"/>
  <c r="H29" i="13"/>
  <c r="H38" i="13"/>
  <c r="J38" i="13" s="1"/>
  <c r="H49" i="13"/>
  <c r="J49" i="13" s="1"/>
  <c r="H11" i="13"/>
  <c r="J11" i="13" s="1"/>
  <c r="H51" i="13"/>
  <c r="J51" i="13" s="1"/>
  <c r="H13" i="13"/>
  <c r="H33" i="13"/>
  <c r="J33" i="13" s="1"/>
  <c r="H18" i="13"/>
  <c r="J18" i="13" s="1"/>
  <c r="H46" i="13"/>
  <c r="H28" i="13"/>
  <c r="J28" i="13" s="1"/>
  <c r="H47" i="13"/>
  <c r="J47" i="13" s="1"/>
  <c r="H15" i="13"/>
  <c r="J15" i="13" s="1"/>
  <c r="H22" i="13"/>
  <c r="J22" i="13" s="1"/>
  <c r="H24" i="13"/>
  <c r="J24" i="13" s="1"/>
  <c r="H52" i="13"/>
  <c r="J52" i="13" s="1"/>
  <c r="H37" i="13"/>
  <c r="J37" i="13" s="1"/>
  <c r="H6" i="13"/>
  <c r="J6" i="13" s="1"/>
  <c r="H26" i="13"/>
  <c r="J26" i="13" s="1"/>
  <c r="H7" i="13"/>
  <c r="J7" i="13" s="1"/>
  <c r="H16" i="13"/>
  <c r="J16" i="13" s="1"/>
  <c r="H17" i="13"/>
  <c r="J17" i="13" s="1"/>
  <c r="H23" i="13"/>
  <c r="J23" i="13" s="1"/>
  <c r="H42" i="13"/>
  <c r="J42" i="13" s="1"/>
  <c r="H40" i="13"/>
  <c r="H45" i="13"/>
  <c r="H14" i="13"/>
  <c r="J14" i="13" s="1"/>
  <c r="H54" i="13"/>
  <c r="J54" i="13" s="1"/>
  <c r="H27" i="13"/>
  <c r="J27" i="13" s="1"/>
  <c r="H50" i="13"/>
  <c r="H48" i="13"/>
  <c r="J48" i="13" s="1"/>
  <c r="H53" i="13"/>
  <c r="J53" i="13" s="1"/>
  <c r="H31" i="13"/>
  <c r="J31" i="13" s="1"/>
  <c r="H3" i="13"/>
  <c r="H19" i="13"/>
  <c r="J19" i="13" s="1"/>
  <c r="H39" i="13"/>
  <c r="J39" i="13" s="1"/>
  <c r="H34" i="13"/>
  <c r="J34" i="13" s="1"/>
  <c r="H8" i="13"/>
  <c r="J8" i="13" s="1"/>
  <c r="H32" i="13"/>
  <c r="J32" i="13" s="1"/>
  <c r="H5" i="13"/>
  <c r="H25" i="13"/>
  <c r="J25" i="13" s="1"/>
  <c r="H41" i="13"/>
  <c r="J41" i="13" s="1"/>
  <c r="H10" i="13"/>
  <c r="J10" i="13" s="1"/>
  <c r="H30" i="13"/>
  <c r="J30" i="13" s="1"/>
  <c r="H35" i="13"/>
  <c r="J35" i="13" s="1"/>
  <c r="H36" i="13"/>
  <c r="J36" i="13" s="1"/>
  <c r="H44" i="13"/>
  <c r="J44" i="13" s="1"/>
  <c r="R21" i="13" l="1"/>
  <c r="S21" i="13"/>
  <c r="W21" i="13"/>
  <c r="M21" i="13"/>
  <c r="Q21" i="13"/>
  <c r="O21" i="13"/>
  <c r="T21" i="13"/>
  <c r="T58" i="13" s="1"/>
  <c r="U21" i="13"/>
  <c r="H21" i="13"/>
  <c r="J21" i="13" s="1"/>
  <c r="P21" i="13"/>
  <c r="L21" i="13"/>
  <c r="R20" i="13"/>
  <c r="M20" i="13"/>
  <c r="S20" i="13"/>
  <c r="S58" i="13" s="1"/>
  <c r="Q20" i="13"/>
  <c r="O20" i="13"/>
  <c r="W20" i="13"/>
  <c r="H20" i="13"/>
  <c r="J20" i="13" s="1"/>
  <c r="N20" i="13"/>
  <c r="N58" i="13" s="1"/>
  <c r="P20" i="13"/>
  <c r="U20" i="13"/>
  <c r="L20" i="13"/>
  <c r="V20" i="13"/>
  <c r="V58" i="13" s="1"/>
  <c r="K4" i="13"/>
  <c r="K43" i="13"/>
  <c r="K9" i="13"/>
  <c r="K37" i="13"/>
  <c r="K42" i="13"/>
  <c r="K18" i="13"/>
  <c r="K7" i="13"/>
  <c r="K10" i="13"/>
  <c r="K25" i="13"/>
  <c r="K31" i="13"/>
  <c r="K8" i="13"/>
  <c r="J40" i="13"/>
  <c r="K40" i="13" s="1"/>
  <c r="J29" i="13"/>
  <c r="K29" i="13" s="1"/>
  <c r="K51" i="13"/>
  <c r="K39" i="13"/>
  <c r="K24" i="13"/>
  <c r="J5" i="13"/>
  <c r="K5" i="13" s="1"/>
  <c r="K14" i="13"/>
  <c r="K41" i="13"/>
  <c r="K27" i="13"/>
  <c r="K35" i="13"/>
  <c r="K48" i="13"/>
  <c r="K11" i="13"/>
  <c r="K38" i="13"/>
  <c r="K47" i="13"/>
  <c r="K32" i="13"/>
  <c r="K52" i="13"/>
  <c r="K17" i="13"/>
  <c r="K49" i="13"/>
  <c r="K22" i="13"/>
  <c r="J46" i="13"/>
  <c r="K28" i="13"/>
  <c r="K33" i="13"/>
  <c r="K36" i="13"/>
  <c r="K34" i="13"/>
  <c r="K6" i="13"/>
  <c r="K15" i="13"/>
  <c r="K23" i="13"/>
  <c r="K16" i="13"/>
  <c r="J3" i="13"/>
  <c r="J50" i="13"/>
  <c r="J45" i="13"/>
  <c r="K45" i="13" s="1"/>
  <c r="J13" i="13"/>
  <c r="K13" i="13" s="1"/>
  <c r="J12" i="13"/>
  <c r="K12" i="13" s="1"/>
  <c r="K53" i="13"/>
  <c r="K30" i="13"/>
  <c r="K19" i="13"/>
  <c r="K54" i="13"/>
  <c r="K44" i="13"/>
  <c r="K26" i="13"/>
  <c r="R58" i="13" l="1"/>
  <c r="W58" i="13"/>
  <c r="L58" i="13"/>
  <c r="O58" i="13"/>
  <c r="U58" i="13"/>
  <c r="M58" i="13"/>
  <c r="P58" i="13"/>
  <c r="Q58" i="13"/>
  <c r="K21" i="13"/>
  <c r="H58" i="13"/>
  <c r="H56" i="13"/>
  <c r="K20" i="13"/>
  <c r="K3" i="13"/>
  <c r="K50" i="13"/>
  <c r="K46" i="13"/>
  <c r="J58" i="13"/>
  <c r="C55" i="2"/>
  <c r="I54" i="2"/>
  <c r="L62" i="13" l="1"/>
  <c r="O62" i="13"/>
  <c r="P62" i="13"/>
  <c r="M62" i="13"/>
  <c r="N62" i="13"/>
  <c r="H62" i="13"/>
  <c r="L60" i="13"/>
  <c r="M60" i="13"/>
  <c r="O60" i="13"/>
  <c r="S60" i="13"/>
  <c r="W60" i="13"/>
  <c r="P60" i="13"/>
  <c r="T60" i="13"/>
  <c r="Q60" i="13"/>
  <c r="U60" i="13"/>
  <c r="N60" i="13"/>
  <c r="R60" i="13"/>
  <c r="V60" i="13"/>
  <c r="H60" i="13"/>
  <c r="I60" i="13" s="1"/>
  <c r="K58" i="13"/>
</calcChain>
</file>

<file path=xl/connections.xml><?xml version="1.0" encoding="utf-8"?>
<connections xmlns="http://schemas.openxmlformats.org/spreadsheetml/2006/main">
  <connection id="1" name="filesizes" type="6" refreshedVersion="4" background="1" saveData="1">
    <textPr codePage="850" sourceFile="D:\Ds\EDT\BAK\EDT_BAK_filesizes.txt" tab="0" space="1" consecutive="1">
      <textFields count="4"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<sst xmlns="http://schemas.openxmlformats.org/spreadsheetml/2006/main" count="435" uniqueCount="246">
  <si>
    <t>Gobabis</t>
  </si>
  <si>
    <t>Outapi</t>
  </si>
  <si>
    <t>KHC</t>
  </si>
  <si>
    <t>KIH</t>
  </si>
  <si>
    <t>Omaruru</t>
  </si>
  <si>
    <t>Mariental</t>
  </si>
  <si>
    <t>Karasburg</t>
  </si>
  <si>
    <t>√</t>
  </si>
  <si>
    <t>Nankudu</t>
  </si>
  <si>
    <t>Onandjokwe</t>
  </si>
  <si>
    <t>Odibo</t>
  </si>
  <si>
    <t>Okongo</t>
  </si>
  <si>
    <t>Ongwediva</t>
  </si>
  <si>
    <t>Swakopmund</t>
  </si>
  <si>
    <t>Usakos</t>
  </si>
  <si>
    <t>Walvis Bay</t>
  </si>
  <si>
    <t>Rehoboth</t>
  </si>
  <si>
    <t>Aranos</t>
  </si>
  <si>
    <t>Keetmanshoop</t>
  </si>
  <si>
    <t>Luderitz</t>
  </si>
  <si>
    <t>Rosh Pinah</t>
  </si>
  <si>
    <t>Andara</t>
  </si>
  <si>
    <t>Nyangana</t>
  </si>
  <si>
    <t>Nkurenkuru</t>
  </si>
  <si>
    <t>Rundu</t>
  </si>
  <si>
    <t>WCH</t>
  </si>
  <si>
    <t>Robert Mugabe</t>
  </si>
  <si>
    <t>Khomasdal</t>
  </si>
  <si>
    <t>Otjomuise</t>
  </si>
  <si>
    <t>Khorixas</t>
  </si>
  <si>
    <t>Opuwo</t>
  </si>
  <si>
    <t>Outjo</t>
  </si>
  <si>
    <t>Eenhana</t>
  </si>
  <si>
    <t>Engela</t>
  </si>
  <si>
    <t>Ongha</t>
  </si>
  <si>
    <t>Okahao</t>
  </si>
  <si>
    <t>Oshikuku</t>
  </si>
  <si>
    <t>Omona</t>
  </si>
  <si>
    <t>Tsandi</t>
  </si>
  <si>
    <t>Onesi</t>
  </si>
  <si>
    <t>Okalongo</t>
  </si>
  <si>
    <t>Oshakati</t>
  </si>
  <si>
    <t>Oshivelo</t>
  </si>
  <si>
    <t>Tsumeb</t>
  </si>
  <si>
    <t>Grootfontein</t>
  </si>
  <si>
    <t>Okakarara</t>
  </si>
  <si>
    <t>Osire</t>
  </si>
  <si>
    <t>Otjiwarongo</t>
  </si>
  <si>
    <t>Okahandja</t>
  </si>
  <si>
    <t>IP Address</t>
  </si>
  <si>
    <t>10.254.104.16</t>
  </si>
  <si>
    <t>10.254.104.17</t>
  </si>
  <si>
    <t>10.254.104.30</t>
  </si>
  <si>
    <t>10.254.104.29</t>
  </si>
  <si>
    <t>10.254.104.19</t>
  </si>
  <si>
    <t>10.254.104.28</t>
  </si>
  <si>
    <t>10.254.104.26</t>
  </si>
  <si>
    <t>10.254.104.25</t>
  </si>
  <si>
    <t>10.254.104.58</t>
  </si>
  <si>
    <t>10.254.104.55</t>
  </si>
  <si>
    <t>10.254.104.56</t>
  </si>
  <si>
    <t>10.254.104.57</t>
  </si>
  <si>
    <t>10.254.104.9</t>
  </si>
  <si>
    <t>10.254.104.10</t>
  </si>
  <si>
    <t>10.254.104.11</t>
  </si>
  <si>
    <t>10.254.104.12</t>
  </si>
  <si>
    <t>10.254.104.13</t>
  </si>
  <si>
    <t>10.254.104.38</t>
  </si>
  <si>
    <t>10.254.104.33</t>
  </si>
  <si>
    <t>10.254.104.32</t>
  </si>
  <si>
    <t>10.254.104.51</t>
  </si>
  <si>
    <t>10.254.104.50</t>
  </si>
  <si>
    <t>10.254.104.52</t>
  </si>
  <si>
    <t>10.254.104.15</t>
  </si>
  <si>
    <t>10.254.104.21</t>
  </si>
  <si>
    <t>10.254.104.24</t>
  </si>
  <si>
    <t>10.254.104.22</t>
  </si>
  <si>
    <t>10.254.104.23</t>
  </si>
  <si>
    <t>10.254.104.45</t>
  </si>
  <si>
    <t>10.254.104.46</t>
  </si>
  <si>
    <t>10.254.104.47</t>
  </si>
  <si>
    <t>10.254.104.53</t>
  </si>
  <si>
    <t>10.254.104.54</t>
  </si>
  <si>
    <t>10.254.104.64</t>
  </si>
  <si>
    <t>10.254.104.37</t>
  </si>
  <si>
    <t>10.254.104.35</t>
  </si>
  <si>
    <t>10.254.104.34</t>
  </si>
  <si>
    <t>10.254.104.36</t>
  </si>
  <si>
    <t>Okuryangava</t>
  </si>
  <si>
    <t>Facility Data Transfer and Report Update</t>
  </si>
  <si>
    <t>10.254.104.59</t>
  </si>
  <si>
    <t>10.254.104.61</t>
  </si>
  <si>
    <t>Database</t>
  </si>
  <si>
    <t>1001-100</t>
  </si>
  <si>
    <t>1101-101</t>
  </si>
  <si>
    <t>1102-102</t>
  </si>
  <si>
    <t>1103-103</t>
  </si>
  <si>
    <t>1104-104</t>
  </si>
  <si>
    <t>1201-105</t>
  </si>
  <si>
    <t>1202-106</t>
  </si>
  <si>
    <t>1203-205</t>
  </si>
  <si>
    <t>1301-107</t>
  </si>
  <si>
    <t>1302-108</t>
  </si>
  <si>
    <t>1303-109</t>
  </si>
  <si>
    <t>1401-110</t>
  </si>
  <si>
    <t>1402-111</t>
  </si>
  <si>
    <t>1403-112</t>
  </si>
  <si>
    <t>1404-113</t>
  </si>
  <si>
    <t>1501-217</t>
  </si>
  <si>
    <t>1504-421</t>
  </si>
  <si>
    <t>1602-117</t>
  </si>
  <si>
    <t>1603-118</t>
  </si>
  <si>
    <t>1703-220</t>
  </si>
  <si>
    <t>1704-121</t>
  </si>
  <si>
    <t>1705-465</t>
  </si>
  <si>
    <t>1801-122</t>
  </si>
  <si>
    <t>1901-123</t>
  </si>
  <si>
    <t>1903-125</t>
  </si>
  <si>
    <t>1904-126</t>
  </si>
  <si>
    <t>1906-225</t>
  </si>
  <si>
    <t>2001-229</t>
  </si>
  <si>
    <t>2101-128</t>
  </si>
  <si>
    <t>2102-549</t>
  </si>
  <si>
    <t>2103-129</t>
  </si>
  <si>
    <t>2201-130</t>
  </si>
  <si>
    <t>2202-132</t>
  </si>
  <si>
    <t>2204-133</t>
  </si>
  <si>
    <t>2205-131</t>
  </si>
  <si>
    <t>No 3G Device</t>
  </si>
  <si>
    <t>1502-115</t>
  </si>
  <si>
    <t>1505-218</t>
  </si>
  <si>
    <t>1506-568</t>
  </si>
  <si>
    <t>1601-116</t>
  </si>
  <si>
    <t>2002-127</t>
  </si>
  <si>
    <t>1701-119</t>
  </si>
  <si>
    <t>1702-120</t>
  </si>
  <si>
    <t>1902-124</t>
  </si>
  <si>
    <t>1507-420</t>
  </si>
  <si>
    <t>Facility</t>
  </si>
  <si>
    <t>3G/2G coverage</t>
  </si>
  <si>
    <t>Distance from WHK (KM)</t>
  </si>
  <si>
    <t>Katima Mulilo</t>
  </si>
  <si>
    <t>10.254.104.14</t>
  </si>
  <si>
    <t>Omuthiya</t>
  </si>
  <si>
    <t>1304-368</t>
  </si>
  <si>
    <t>Ondangwa</t>
  </si>
  <si>
    <t>2104-135</t>
  </si>
  <si>
    <t>1405-211</t>
  </si>
  <si>
    <t>2003-228</t>
  </si>
  <si>
    <t>1905-226</t>
  </si>
  <si>
    <t>1503-114</t>
  </si>
  <si>
    <t>10.254.104.63</t>
  </si>
  <si>
    <t>10.254.104.60</t>
  </si>
  <si>
    <t>10.254.104.62</t>
  </si>
  <si>
    <t>10.254.104.44</t>
  </si>
  <si>
    <t>No.</t>
  </si>
  <si>
    <t>Region</t>
  </si>
  <si>
    <t>Facility Name</t>
  </si>
  <si>
    <t>Facility Type</t>
  </si>
  <si>
    <t>Zambezi</t>
  </si>
  <si>
    <t>Hospital</t>
  </si>
  <si>
    <t>Erongo</t>
  </si>
  <si>
    <t>Hardap</t>
  </si>
  <si>
    <t>HC</t>
  </si>
  <si>
    <t>Karas</t>
  </si>
  <si>
    <t>Clinic</t>
  </si>
  <si>
    <t>Kavango</t>
  </si>
  <si>
    <t>Khomas</t>
  </si>
  <si>
    <t>Dordabis</t>
  </si>
  <si>
    <t>NoDB</t>
  </si>
  <si>
    <t>Groot Aub</t>
  </si>
  <si>
    <t>Katutura HC</t>
  </si>
  <si>
    <t>Katutura IH</t>
  </si>
  <si>
    <t>Windhoek CH</t>
  </si>
  <si>
    <t>Kunene</t>
  </si>
  <si>
    <t>Ohangwena</t>
  </si>
  <si>
    <t>Omaheke</t>
  </si>
  <si>
    <t>Omusati</t>
  </si>
  <si>
    <t>Oshana</t>
  </si>
  <si>
    <t>Oshikoto</t>
  </si>
  <si>
    <t>Otjozondjupa</t>
  </si>
  <si>
    <t>Up To Date?</t>
  </si>
  <si>
    <t>Database Backup Date</t>
  </si>
  <si>
    <t>1905-226-Onesi_full_201404110936.bak.7z</t>
  </si>
  <si>
    <t># of sites up to date</t>
  </si>
  <si>
    <t>Total # of EDT sites</t>
  </si>
  <si>
    <t>Outdated by 1-2 m</t>
  </si>
  <si>
    <t>Outdated by &gt;2 m</t>
  </si>
  <si>
    <t>Data completeness at national level</t>
  </si>
  <si>
    <t># of sites outdated</t>
  </si>
  <si>
    <t>1103-103-Usakos_full_201405061310.bak.7z</t>
  </si>
  <si>
    <t>1303-109-Luderitz_full_201405061310.bak.7z</t>
  </si>
  <si>
    <t>2204-133-Otjiwarongo_full_201405061310.bak.7z</t>
  </si>
  <si>
    <t>1001-100-Katima_Mulilo_full_201405071310.bak.7z</t>
  </si>
  <si>
    <t>1101-101-Omaruru_full_201405061310.bak.7z</t>
  </si>
  <si>
    <t>1203-205-Aranos_full_201405081310.bak.7z</t>
  </si>
  <si>
    <t>1402-111-Nankudu_full_201405061310.bak.7z</t>
  </si>
  <si>
    <t>1301-107-Karasburg_full_201405081310.bak.7z</t>
  </si>
  <si>
    <t>1501-217-KHC_full_201405091248.bak.7z</t>
  </si>
  <si>
    <t>1502-115-KIH_full_201405091310.bak.7z</t>
  </si>
  <si>
    <t>1504-421-Robert_Mugabe_full_201405091122.bak.7z</t>
  </si>
  <si>
    <t>1505-218-Khomasdal_full_201405091437.bak.7z</t>
  </si>
  <si>
    <t>1506-568-Otjomuise_full_201405091422.bak.7z</t>
  </si>
  <si>
    <t>1507-420-Okuryangava_full_201405091300.bak.7z</t>
  </si>
  <si>
    <t>1404-113-Rundu_full_201405081310.bak.7z</t>
  </si>
  <si>
    <t>1602-117-Opuwo_full_201405091310.bak.7z</t>
  </si>
  <si>
    <t>1704-121-Okongo_full_201405090825.bak.7z</t>
  </si>
  <si>
    <t>2003-228-Ondangwa_full_201405091238.bak.7z</t>
  </si>
  <si>
    <t>2104-135-Omuthiya_full_201405081310.bak.7z</t>
  </si>
  <si>
    <t>1703-220-Odibo_full_201405141310.bak.7z</t>
  </si>
  <si>
    <t>2001-229-Ongwediva_full_201405141310.bak.7z</t>
  </si>
  <si>
    <t>2202-132-Okakarara_full_201405141310.bak.7z</t>
  </si>
  <si>
    <t>2102-549-Oshivelo_full_201405071236.bak.7z</t>
  </si>
  <si>
    <t>2002-127-Oshakati_full_201405161310.bak.7z</t>
  </si>
  <si>
    <t>1603-118-Outjo_full_201405191310.bak.7z</t>
  </si>
  <si>
    <t>1901-123-Okahao_full_201405191310.bak.7z</t>
  </si>
  <si>
    <t>1904-126-Tsandi_full_201405191310.bak.7z</t>
  </si>
  <si>
    <t>1902-124-Oshikuku_full_201405191310.bak.7z</t>
  </si>
  <si>
    <t>2201-130-Grootfontein_full_201405191310.bak.7z</t>
  </si>
  <si>
    <t>Wednesday</t>
  </si>
  <si>
    <t>Site</t>
  </si>
  <si>
    <t>Day</t>
  </si>
  <si>
    <t>Outreach sites with EDT</t>
  </si>
  <si>
    <t>1801-122-Gobabis_full_201405200923.bak.7z</t>
  </si>
  <si>
    <t>% complete</t>
  </si>
  <si>
    <t>1304-368-Rosh_Pinah_full_201405020000.7z</t>
  </si>
  <si>
    <t>Last Tues, Fri</t>
  </si>
  <si>
    <t>Friday…</t>
  </si>
  <si>
    <t>1503-114-WCH_full_201405081310.bak.7z</t>
  </si>
  <si>
    <t>1102-102-Swakopmund_full_201406031310.bak.7z</t>
  </si>
  <si>
    <t>1104-104-Walvis_Bay_full_201406031310.bak.7z</t>
  </si>
  <si>
    <t>1201-105-Mariental_full_201406031310.bak.7z</t>
  </si>
  <si>
    <t>1202-106-Rehoboth_full_201406031310.bak.7z</t>
  </si>
  <si>
    <t>1302-108-Keetmanshoop_full_201406031310.bak.7z</t>
  </si>
  <si>
    <t>1401-110-Andara_full_201406031310.bak.7z</t>
  </si>
  <si>
    <t>1403-112-Nyangana_full_201406031310.bak.7z</t>
  </si>
  <si>
    <t>1405-211-Nkurenkuru_full_201406041310.bak.7z</t>
  </si>
  <si>
    <t>1601-116-Khorixas_full_201406031310.bak.7z</t>
  </si>
  <si>
    <t>1701-119-Eenhana_full_201406051120.bak.7z</t>
  </si>
  <si>
    <t>1702-120-Engela_full_201406031410.bak.7z</t>
  </si>
  <si>
    <t>1705-465-Ongha_full_201406031310.bak.7z</t>
  </si>
  <si>
    <t>1903-125-Outapi_full_201406031310.bak.7z</t>
  </si>
  <si>
    <t>1906-225-Okalongo_full_201406031310.bak.7z</t>
  </si>
  <si>
    <t>2101-128-Onandjokwe_full_201406031310.bak.7z</t>
  </si>
  <si>
    <t>2103-129-Tsumeb_full_201406031310.bak.7z</t>
  </si>
  <si>
    <t>2205-131-Okahandja_full_201406031310.bak.7z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</si>
</sst>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_ ;\-#,##0\ "/>
    <numFmt numFmtId="166" formatCode="dd\-mmm\-yyyy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/>
      <diagonal/>
    </border>
    <border>
      <left/>
      <right/>
      <top/>
      <bottom style="hair">
        <color theme="3" tint="0.59999389629810485"/>
      </bottom>
      <diagonal/>
    </border>
    <border>
      <left style="hair">
        <color theme="3" tint="0.59999389629810485"/>
      </left>
      <right/>
      <top style="hair">
        <color theme="3" tint="0.59999389629810485"/>
      </top>
      <bottom/>
      <diagonal/>
    </border>
    <border>
      <left style="hair">
        <color theme="3" tint="0.59999389629810485"/>
      </left>
      <right/>
      <top style="hair">
        <color theme="3" tint="0.59999389629810485"/>
      </top>
      <bottom style="hair">
        <color theme="3" tint="0.59999389629810485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164" fontId="2" fillId="0" borderId="0" applyFont="0" applyFill="0" applyBorder="0" applyAlignment="0" applyProtection="0"/>
  </cellStyleXfs>
  <cellXfs count="38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0" xfId="43" applyNumberFormat="1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0" fontId="19" fillId="0" borderId="0" xfId="0" applyFont="1"/>
    <xf numFmtId="0" fontId="18" fillId="0" borderId="0" xfId="0" applyFont="1"/>
    <xf numFmtId="20" fontId="0" fillId="0" borderId="0" xfId="0" applyNumberFormat="1"/>
    <xf numFmtId="3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right"/>
    </xf>
    <xf numFmtId="9" fontId="18" fillId="0" borderId="0" xfId="1" applyFont="1"/>
    <xf numFmtId="0" fontId="19" fillId="0" borderId="10" xfId="0" applyNumberFormat="1" applyFont="1" applyBorder="1" applyAlignment="1">
      <alignment horizontal="center"/>
    </xf>
    <xf numFmtId="0" fontId="22" fillId="0" borderId="0" xfId="0" applyFont="1"/>
    <xf numFmtId="0" fontId="19" fillId="0" borderId="11" xfId="0" applyNumberFormat="1" applyFont="1" applyBorder="1" applyAlignment="1">
      <alignment horizontal="center"/>
    </xf>
    <xf numFmtId="0" fontId="21" fillId="35" borderId="13" xfId="0" applyFont="1" applyFill="1" applyBorder="1" applyAlignment="1">
      <alignment vertical="center"/>
    </xf>
    <xf numFmtId="0" fontId="21" fillId="35" borderId="13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 wrapText="1"/>
    </xf>
    <xf numFmtId="17" fontId="21" fillId="35" borderId="13" xfId="0" applyNumberFormat="1" applyFont="1" applyFill="1" applyBorder="1" applyAlignment="1">
      <alignment horizontal="center" vertical="center" wrapText="1"/>
    </xf>
    <xf numFmtId="0" fontId="19" fillId="34" borderId="13" xfId="0" applyFont="1" applyFill="1" applyBorder="1"/>
    <xf numFmtId="0" fontId="19" fillId="34" borderId="13" xfId="0" applyFont="1" applyFill="1" applyBorder="1" applyAlignment="1">
      <alignment horizontal="center"/>
    </xf>
    <xf numFmtId="166" fontId="19" fillId="34" borderId="13" xfId="0" applyNumberFormat="1" applyFont="1" applyFill="1" applyBorder="1" applyAlignment="1">
      <alignment horizontal="center"/>
    </xf>
    <xf numFmtId="0" fontId="19" fillId="34" borderId="13" xfId="0" applyNumberFormat="1" applyFont="1" applyFill="1" applyBorder="1" applyAlignment="1">
      <alignment horizontal="center"/>
    </xf>
    <xf numFmtId="0" fontId="19" fillId="34" borderId="11" xfId="0" applyNumberFormat="1" applyFont="1" applyFill="1" applyBorder="1" applyAlignment="1">
      <alignment horizontal="center"/>
    </xf>
    <xf numFmtId="0" fontId="19" fillId="0" borderId="13" xfId="0" applyFont="1" applyBorder="1"/>
    <xf numFmtId="0" fontId="19" fillId="0" borderId="13" xfId="0" applyFont="1" applyBorder="1" applyAlignment="1">
      <alignment horizontal="center"/>
    </xf>
    <xf numFmtId="166" fontId="19" fillId="0" borderId="13" xfId="0" applyNumberFormat="1" applyFont="1" applyBorder="1" applyAlignment="1">
      <alignment horizontal="center"/>
    </xf>
    <xf numFmtId="0" fontId="19" fillId="0" borderId="13" xfId="0" applyNumberFormat="1" applyFont="1" applyBorder="1" applyAlignment="1">
      <alignment horizontal="center"/>
    </xf>
    <xf numFmtId="0" fontId="19" fillId="33" borderId="13" xfId="0" applyFont="1" applyFill="1" applyBorder="1"/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166" fontId="19" fillId="0" borderId="14" xfId="0" applyNumberFormat="1" applyFont="1" applyBorder="1" applyAlignment="1">
      <alignment horizontal="center"/>
    </xf>
    <xf numFmtId="0" fontId="19" fillId="0" borderId="14" xfId="0" applyNumberFormat="1" applyFont="1" applyBorder="1" applyAlignment="1">
      <alignment horizontal="center"/>
    </xf>
    <xf numFmtId="0" fontId="19" fillId="0" borderId="13" xfId="0" applyFont="1" applyFill="1" applyBorder="1"/>
    <xf numFmtId="166" fontId="19" fillId="33" borderId="13" xfId="0" applyNumberFormat="1" applyFont="1" applyFill="1" applyBorder="1" applyAlignment="1">
      <alignment horizontal="center"/>
    </xf>
    <xf numFmtId="166" fontId="19" fillId="37" borderId="13" xfId="0" applyNumberFormat="1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165" formatCode="#,##0_ ;\-#,##0\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ilesize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23" displayName="Table23" ref="B1:D51" totalsRowShown="0" headerRowDxfId="9" dataDxfId="8">
  <tableColumns count="3">
    <tableColumn id="1" name="Facility" dataDxfId="7"/>
    <tableColumn id="2" name="3G/2G coverage" dataDxfId="6"/>
    <tableColumn id="3" name="Distance from WHK (KM)" dataDxfId="5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"/>
  <sheetViews>
    <sheetView showGridLines="0" workbookViewId="0">
      <selection activeCell="C27" sqref="C27"/>
    </sheetView>
  </sheetViews>
  <sheetFormatPr defaultRowHeight="12" x14ac:dyDescent="0.25"/>
  <cols>
    <col min="1" max="1" width="9.140625" style="1"/>
    <col min="2" max="2" width="14.7109375" style="1" bestFit="1" customWidth="1"/>
    <col min="3" max="3" width="17" style="2" customWidth="1"/>
    <col min="4" max="4" width="25.7109375" style="1" bestFit="1" customWidth="1"/>
    <col min="5" max="16384" width="9.140625" style="1"/>
  </cols>
  <sheetData>
    <row r="1" spans="2:4" x14ac:dyDescent="0.25">
      <c r="B1" s="1" t="s">
        <v>138</v>
      </c>
      <c r="C1" s="2" t="s">
        <v>139</v>
      </c>
      <c r="D1" s="1" t="s">
        <v>140</v>
      </c>
    </row>
    <row r="2" spans="2:4" x14ac:dyDescent="0.25">
      <c r="B2" s="1" t="s">
        <v>141</v>
      </c>
      <c r="C2" s="2" t="s">
        <v>7</v>
      </c>
      <c r="D2" s="3">
        <v>1211</v>
      </c>
    </row>
    <row r="3" spans="2:4" x14ac:dyDescent="0.25">
      <c r="B3" s="1" t="s">
        <v>4</v>
      </c>
      <c r="C3" s="2" t="s">
        <v>7</v>
      </c>
      <c r="D3" s="3">
        <v>242</v>
      </c>
    </row>
    <row r="4" spans="2:4" x14ac:dyDescent="0.25">
      <c r="B4" s="1" t="s">
        <v>13</v>
      </c>
      <c r="C4" s="2" t="s">
        <v>7</v>
      </c>
      <c r="D4" s="3">
        <v>356</v>
      </c>
    </row>
    <row r="5" spans="2:4" x14ac:dyDescent="0.25">
      <c r="B5" s="1" t="s">
        <v>14</v>
      </c>
      <c r="C5" s="2" t="s">
        <v>7</v>
      </c>
      <c r="D5" s="3">
        <v>211</v>
      </c>
    </row>
    <row r="6" spans="2:4" x14ac:dyDescent="0.25">
      <c r="B6" s="1" t="s">
        <v>15</v>
      </c>
      <c r="C6" s="2" t="s">
        <v>7</v>
      </c>
      <c r="D6" s="3">
        <v>389</v>
      </c>
    </row>
    <row r="7" spans="2:4" x14ac:dyDescent="0.25">
      <c r="B7" s="1" t="s">
        <v>5</v>
      </c>
      <c r="C7" s="2" t="s">
        <v>7</v>
      </c>
      <c r="D7" s="3">
        <v>261</v>
      </c>
    </row>
    <row r="8" spans="2:4" x14ac:dyDescent="0.25">
      <c r="B8" s="1" t="s">
        <v>16</v>
      </c>
      <c r="C8" s="2" t="s">
        <v>7</v>
      </c>
      <c r="D8" s="3">
        <v>87</v>
      </c>
    </row>
    <row r="9" spans="2:4" x14ac:dyDescent="0.25">
      <c r="B9" s="1" t="s">
        <v>17</v>
      </c>
      <c r="C9" s="2" t="s">
        <v>7</v>
      </c>
      <c r="D9" s="3">
        <v>395</v>
      </c>
    </row>
    <row r="10" spans="2:4" x14ac:dyDescent="0.25">
      <c r="B10" s="1" t="s">
        <v>6</v>
      </c>
      <c r="C10" s="2" t="s">
        <v>7</v>
      </c>
      <c r="D10" s="3">
        <v>690</v>
      </c>
    </row>
    <row r="11" spans="2:4" x14ac:dyDescent="0.25">
      <c r="B11" s="1" t="s">
        <v>18</v>
      </c>
      <c r="C11" s="2" t="s">
        <v>7</v>
      </c>
      <c r="D11" s="3">
        <v>482</v>
      </c>
    </row>
    <row r="12" spans="2:4" x14ac:dyDescent="0.25">
      <c r="B12" s="1" t="s">
        <v>19</v>
      </c>
      <c r="C12" s="2" t="s">
        <v>7</v>
      </c>
      <c r="D12" s="3">
        <v>816</v>
      </c>
    </row>
    <row r="13" spans="2:4" x14ac:dyDescent="0.25">
      <c r="B13" s="1" t="s">
        <v>20</v>
      </c>
      <c r="C13" s="2" t="s">
        <v>7</v>
      </c>
      <c r="D13" s="3">
        <v>858</v>
      </c>
    </row>
    <row r="14" spans="2:4" x14ac:dyDescent="0.25">
      <c r="B14" s="1" t="s">
        <v>21</v>
      </c>
      <c r="C14" s="2" t="s">
        <v>7</v>
      </c>
      <c r="D14" s="3"/>
    </row>
    <row r="15" spans="2:4" x14ac:dyDescent="0.25">
      <c r="B15" s="1" t="s">
        <v>8</v>
      </c>
      <c r="C15" s="2" t="s">
        <v>7</v>
      </c>
      <c r="D15" s="3">
        <v>801</v>
      </c>
    </row>
    <row r="16" spans="2:4" x14ac:dyDescent="0.25">
      <c r="B16" s="1" t="s">
        <v>22</v>
      </c>
      <c r="C16" s="2" t="s">
        <v>7</v>
      </c>
      <c r="D16" s="3"/>
    </row>
    <row r="17" spans="2:4" x14ac:dyDescent="0.25">
      <c r="B17" s="1" t="s">
        <v>24</v>
      </c>
      <c r="C17" s="2" t="s">
        <v>7</v>
      </c>
      <c r="D17" s="3">
        <v>700</v>
      </c>
    </row>
    <row r="18" spans="2:4" x14ac:dyDescent="0.25">
      <c r="B18" s="1" t="s">
        <v>23</v>
      </c>
      <c r="D18" s="3">
        <v>831</v>
      </c>
    </row>
    <row r="19" spans="2:4" x14ac:dyDescent="0.25">
      <c r="B19" s="1" t="s">
        <v>2</v>
      </c>
      <c r="C19" s="2" t="s">
        <v>7</v>
      </c>
      <c r="D19" s="3"/>
    </row>
    <row r="20" spans="2:4" x14ac:dyDescent="0.25">
      <c r="B20" s="1" t="s">
        <v>3</v>
      </c>
      <c r="C20" s="2" t="s">
        <v>7</v>
      </c>
      <c r="D20" s="3"/>
    </row>
    <row r="21" spans="2:4" x14ac:dyDescent="0.25">
      <c r="B21" s="1" t="s">
        <v>25</v>
      </c>
      <c r="C21" s="2" t="s">
        <v>7</v>
      </c>
      <c r="D21" s="3"/>
    </row>
    <row r="22" spans="2:4" x14ac:dyDescent="0.25">
      <c r="B22" s="1" t="s">
        <v>26</v>
      </c>
      <c r="C22" s="2" t="s">
        <v>7</v>
      </c>
      <c r="D22" s="3"/>
    </row>
    <row r="23" spans="2:4" x14ac:dyDescent="0.25">
      <c r="B23" s="1" t="s">
        <v>27</v>
      </c>
      <c r="C23" s="2" t="s">
        <v>7</v>
      </c>
      <c r="D23" s="3"/>
    </row>
    <row r="24" spans="2:4" x14ac:dyDescent="0.25">
      <c r="B24" s="1" t="s">
        <v>28</v>
      </c>
      <c r="C24" s="2" t="s">
        <v>7</v>
      </c>
      <c r="D24" s="3"/>
    </row>
    <row r="25" spans="2:4" x14ac:dyDescent="0.25">
      <c r="B25" s="1" t="s">
        <v>88</v>
      </c>
      <c r="D25" s="3"/>
    </row>
    <row r="26" spans="2:4" x14ac:dyDescent="0.25">
      <c r="B26" s="1" t="s">
        <v>29</v>
      </c>
      <c r="C26" s="2" t="s">
        <v>7</v>
      </c>
      <c r="D26" s="3">
        <v>457</v>
      </c>
    </row>
    <row r="27" spans="2:4" x14ac:dyDescent="0.25">
      <c r="B27" s="1" t="s">
        <v>30</v>
      </c>
      <c r="C27" s="2" t="s">
        <v>7</v>
      </c>
      <c r="D27" s="3">
        <v>675</v>
      </c>
    </row>
    <row r="28" spans="2:4" x14ac:dyDescent="0.25">
      <c r="B28" s="1" t="s">
        <v>31</v>
      </c>
      <c r="C28" s="2" t="s">
        <v>7</v>
      </c>
      <c r="D28" s="3">
        <v>318</v>
      </c>
    </row>
    <row r="29" spans="2:4" x14ac:dyDescent="0.25">
      <c r="B29" s="1" t="s">
        <v>32</v>
      </c>
      <c r="C29" s="2" t="s">
        <v>7</v>
      </c>
      <c r="D29" s="3">
        <v>770</v>
      </c>
    </row>
    <row r="30" spans="2:4" x14ac:dyDescent="0.25">
      <c r="B30" s="1" t="s">
        <v>33</v>
      </c>
      <c r="C30" s="2" t="s">
        <v>7</v>
      </c>
      <c r="D30" s="3">
        <v>727</v>
      </c>
    </row>
    <row r="31" spans="2:4" x14ac:dyDescent="0.25">
      <c r="B31" s="1" t="s">
        <v>10</v>
      </c>
      <c r="C31" s="2" t="s">
        <v>7</v>
      </c>
      <c r="D31" s="3">
        <v>738</v>
      </c>
    </row>
    <row r="32" spans="2:4" x14ac:dyDescent="0.25">
      <c r="B32" s="1" t="s">
        <v>11</v>
      </c>
      <c r="C32" s="2" t="s">
        <v>7</v>
      </c>
      <c r="D32" s="3">
        <v>857</v>
      </c>
    </row>
    <row r="33" spans="2:4" x14ac:dyDescent="0.25">
      <c r="B33" s="1" t="s">
        <v>34</v>
      </c>
      <c r="C33" s="2" t="s">
        <v>7</v>
      </c>
      <c r="D33" s="3">
        <v>702</v>
      </c>
    </row>
    <row r="34" spans="2:4" x14ac:dyDescent="0.25">
      <c r="B34" s="1" t="s">
        <v>0</v>
      </c>
      <c r="C34" s="2" t="s">
        <v>7</v>
      </c>
      <c r="D34" s="3">
        <v>205</v>
      </c>
    </row>
    <row r="35" spans="2:4" x14ac:dyDescent="0.25">
      <c r="B35" s="1" t="s">
        <v>35</v>
      </c>
      <c r="C35" s="2" t="s">
        <v>7</v>
      </c>
      <c r="D35" s="3">
        <v>780</v>
      </c>
    </row>
    <row r="36" spans="2:4" x14ac:dyDescent="0.25">
      <c r="B36" s="1" t="s">
        <v>36</v>
      </c>
      <c r="C36" s="2" t="s">
        <v>7</v>
      </c>
      <c r="D36" s="3">
        <v>734</v>
      </c>
    </row>
    <row r="37" spans="2:4" x14ac:dyDescent="0.25">
      <c r="B37" s="1" t="s">
        <v>1</v>
      </c>
      <c r="C37" s="2" t="s">
        <v>7</v>
      </c>
      <c r="D37" s="3">
        <v>862</v>
      </c>
    </row>
    <row r="38" spans="2:4" x14ac:dyDescent="0.25">
      <c r="B38" s="1" t="s">
        <v>37</v>
      </c>
      <c r="D38" s="3"/>
    </row>
    <row r="39" spans="2:4" x14ac:dyDescent="0.25">
      <c r="B39" s="1" t="s">
        <v>38</v>
      </c>
      <c r="C39" s="2" t="s">
        <v>7</v>
      </c>
      <c r="D39" s="3">
        <v>892</v>
      </c>
    </row>
    <row r="40" spans="2:4" x14ac:dyDescent="0.25">
      <c r="B40" s="1" t="s">
        <v>39</v>
      </c>
      <c r="C40" s="2" t="s">
        <v>7</v>
      </c>
      <c r="D40" s="3">
        <v>922</v>
      </c>
    </row>
    <row r="41" spans="2:4" x14ac:dyDescent="0.25">
      <c r="B41" s="1" t="s">
        <v>40</v>
      </c>
      <c r="C41" s="2" t="s">
        <v>7</v>
      </c>
      <c r="D41" s="3">
        <v>757</v>
      </c>
    </row>
    <row r="42" spans="2:4" x14ac:dyDescent="0.25">
      <c r="B42" s="1" t="s">
        <v>12</v>
      </c>
      <c r="C42" s="2" t="s">
        <v>7</v>
      </c>
      <c r="D42" s="3">
        <v>685</v>
      </c>
    </row>
    <row r="43" spans="2:4" x14ac:dyDescent="0.25">
      <c r="B43" s="1" t="s">
        <v>41</v>
      </c>
      <c r="C43" s="2" t="s">
        <v>7</v>
      </c>
      <c r="D43" s="3">
        <v>708</v>
      </c>
    </row>
    <row r="44" spans="2:4" x14ac:dyDescent="0.25">
      <c r="B44" s="1" t="s">
        <v>9</v>
      </c>
      <c r="C44" s="2" t="s">
        <v>7</v>
      </c>
      <c r="D44" s="3">
        <v>673</v>
      </c>
    </row>
    <row r="45" spans="2:4" x14ac:dyDescent="0.25">
      <c r="B45" s="1" t="s">
        <v>42</v>
      </c>
      <c r="D45" s="3">
        <v>500</v>
      </c>
    </row>
    <row r="46" spans="2:4" x14ac:dyDescent="0.25">
      <c r="B46" s="1" t="s">
        <v>43</v>
      </c>
      <c r="C46" s="2" t="s">
        <v>7</v>
      </c>
      <c r="D46" s="3">
        <v>426</v>
      </c>
    </row>
    <row r="47" spans="2:4" x14ac:dyDescent="0.25">
      <c r="B47" s="1" t="s">
        <v>44</v>
      </c>
      <c r="C47" s="2" t="s">
        <v>7</v>
      </c>
      <c r="D47" s="3">
        <v>452</v>
      </c>
    </row>
    <row r="48" spans="2:4" x14ac:dyDescent="0.25">
      <c r="B48" s="1" t="s">
        <v>45</v>
      </c>
      <c r="C48" s="2" t="s">
        <v>7</v>
      </c>
      <c r="D48" s="3">
        <v>296</v>
      </c>
    </row>
    <row r="49" spans="2:9" x14ac:dyDescent="0.25">
      <c r="B49" s="1" t="s">
        <v>46</v>
      </c>
      <c r="D49" s="3">
        <v>310</v>
      </c>
    </row>
    <row r="50" spans="2:9" x14ac:dyDescent="0.25">
      <c r="B50" s="1" t="s">
        <v>47</v>
      </c>
      <c r="C50" s="2" t="s">
        <v>7</v>
      </c>
      <c r="D50" s="3">
        <v>245</v>
      </c>
    </row>
    <row r="51" spans="2:9" x14ac:dyDescent="0.25">
      <c r="B51" s="1" t="s">
        <v>48</v>
      </c>
      <c r="C51" s="2" t="s">
        <v>7</v>
      </c>
      <c r="D51" s="3">
        <v>71</v>
      </c>
    </row>
    <row r="53" spans="2:9" x14ac:dyDescent="0.25">
      <c r="C53" s="2">
        <v>45</v>
      </c>
    </row>
    <row r="54" spans="2:9" x14ac:dyDescent="0.25">
      <c r="C54" s="2">
        <v>5</v>
      </c>
      <c r="I54" s="1">
        <f>120/24</f>
        <v>5</v>
      </c>
    </row>
    <row r="55" spans="2:9" x14ac:dyDescent="0.25">
      <c r="C55" s="4">
        <f>45/50</f>
        <v>0.9</v>
      </c>
    </row>
  </sheetData>
  <conditionalFormatting sqref="C2:C51">
    <cfRule type="containsBlanks" dxfId="10" priority="1">
      <formula>LEN(TRIM(C2))=0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62"/>
  <sheetViews>
    <sheetView tabSelected="1" workbookViewId="0">
      <pane xSplit="11" ySplit="2" topLeftCell="L57" activePane="bottomRight" state="frozen"/>
      <selection pane="topRight" activeCell="L1" sqref="L1"/>
      <selection pane="bottomLeft" activeCell="A3" sqref="A3"/>
      <selection pane="bottomRight" activeCell="Q65" sqref="Q65"/>
    </sheetView>
  </sheetViews>
  <sheetFormatPr defaultRowHeight="12.75" x14ac:dyDescent="0.2"/>
  <cols>
    <col min="1" max="1" width="2.42578125" style="5" customWidth="1"/>
    <col min="2" max="2" width="4.140625" style="5" bestFit="1" customWidth="1"/>
    <col min="3" max="3" width="13.140625" style="5" bestFit="1" customWidth="1"/>
    <col min="4" max="4" width="14.7109375" style="5" bestFit="1" customWidth="1"/>
    <col min="5" max="5" width="12" style="5" customWidth="1"/>
    <col min="6" max="6" width="9.140625" style="5" customWidth="1"/>
    <col min="7" max="8" width="12.7109375" style="5" customWidth="1"/>
    <col min="9" max="9" width="11.42578125" style="5" customWidth="1"/>
    <col min="10" max="11" width="0" style="5" hidden="1" customWidth="1"/>
    <col min="12" max="13" width="9.140625" style="5"/>
    <col min="14" max="14" width="10.85546875" style="5" bestFit="1" customWidth="1"/>
    <col min="15" max="16384" width="9.140625" style="5"/>
  </cols>
  <sheetData>
    <row r="1" spans="2:23" ht="15" customHeight="1" x14ac:dyDescent="0.2">
      <c r="C1" s="37" t="s">
        <v>89</v>
      </c>
      <c r="D1" s="37"/>
      <c r="E1" s="37"/>
      <c r="F1" s="37"/>
      <c r="L1" s="36" t="s">
        <v>188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2:23" ht="25.5" x14ac:dyDescent="0.2">
      <c r="B2" s="15" t="s">
        <v>155</v>
      </c>
      <c r="C2" s="15" t="s">
        <v>156</v>
      </c>
      <c r="D2" s="15" t="s">
        <v>157</v>
      </c>
      <c r="E2" s="15" t="s">
        <v>158</v>
      </c>
      <c r="F2" s="16" t="s">
        <v>92</v>
      </c>
      <c r="G2" s="16" t="s">
        <v>49</v>
      </c>
      <c r="H2" s="16" t="s">
        <v>181</v>
      </c>
      <c r="I2" s="17" t="s">
        <v>182</v>
      </c>
      <c r="J2" s="17" t="s">
        <v>186</v>
      </c>
      <c r="K2" s="17" t="s">
        <v>187</v>
      </c>
      <c r="L2" s="18">
        <v>41670</v>
      </c>
      <c r="M2" s="18">
        <v>41698</v>
      </c>
      <c r="N2" s="18">
        <v>41729</v>
      </c>
      <c r="O2" s="18">
        <v>41759</v>
      </c>
      <c r="P2" s="18">
        <v>41790</v>
      </c>
      <c r="Q2" s="18">
        <v>41820</v>
      </c>
      <c r="R2" s="18">
        <v>41851</v>
      </c>
      <c r="S2" s="18">
        <v>41882</v>
      </c>
      <c r="T2" s="18">
        <v>41912</v>
      </c>
      <c r="U2" s="18">
        <v>41943</v>
      </c>
      <c r="V2" s="18">
        <v>41973</v>
      </c>
      <c r="W2" s="18">
        <v>42004</v>
      </c>
    </row>
    <row r="3" spans="2:23" x14ac:dyDescent="0.2">
      <c r="B3" s="19">
        <f t="shared" ref="B3:B54" si="0">ROW(B3)-2</f>
        <v>1</v>
      </c>
      <c r="C3" s="19" t="s">
        <v>159</v>
      </c>
      <c r="D3" s="19" t="s">
        <v>141</v>
      </c>
      <c r="E3" s="19" t="s">
        <v>160</v>
      </c>
      <c r="F3" s="20" t="s">
        <v>93</v>
      </c>
      <c r="G3" s="20" t="s">
        <v>50</v>
      </c>
      <c r="H3" s="20" t="str">
        <f t="shared" ref="H3:H34" ca="1" si="1">IF(I3="","N",IF(YEAR(I3)&amp;"-"&amp;MONTH(I3)=YEAR(TODAY())&amp;"-"&amp;MONTH(TODAY()),"Y","N"))</f>
        <v>N</v>
      </c>
      <c r="I3" s="21">
        <f t="shared" ref="I3:I34" si="2">IF(ISNA(VLOOKUP(F3,dates,2,FALSE)),"",VLOOKUP(F3,dates,2,FALSE))</f>
        <v>41766</v>
      </c>
      <c r="J3" s="22" t="str">
        <f t="shared" ref="J3:J34" ca="1" si="3">IF(H3="Y","",IF(I3="","",IF(AND((TODAY()-I3)&gt;0,(TODAY()-I3)&lt;=60),"Y","")))</f>
        <v>Y</v>
      </c>
      <c r="K3" s="22" t="str">
        <f ca="1">IF(H3="Y","",IF(J3="Y","",IF(I3="","",IF((TODAY()-I3)&gt;60,"Y","N"))))</f>
        <v/>
      </c>
      <c r="L3" s="22" t="str">
        <f>IF($I3="","",IF($I3&gt;=L$2,"Y",""))</f>
        <v>Y</v>
      </c>
      <c r="M3" s="22" t="str">
        <f t="shared" ref="M3:W18" si="4">IF($I3="","",IF($I3&gt;=M$2,"Y",""))</f>
        <v>Y</v>
      </c>
      <c r="N3" s="22" t="str">
        <f t="shared" si="4"/>
        <v>Y</v>
      </c>
      <c r="O3" s="22" t="str">
        <f t="shared" si="4"/>
        <v>Y</v>
      </c>
      <c r="P3" s="22" t="str">
        <f t="shared" si="4"/>
        <v/>
      </c>
      <c r="Q3" s="22" t="str">
        <f t="shared" si="4"/>
        <v/>
      </c>
      <c r="R3" s="22" t="str">
        <f t="shared" si="4"/>
        <v/>
      </c>
      <c r="S3" s="22" t="str">
        <f t="shared" si="4"/>
        <v/>
      </c>
      <c r="T3" s="22" t="str">
        <f t="shared" si="4"/>
        <v/>
      </c>
      <c r="U3" s="22" t="str">
        <f t="shared" si="4"/>
        <v/>
      </c>
      <c r="V3" s="22" t="str">
        <f t="shared" si="4"/>
        <v/>
      </c>
      <c r="W3" s="22" t="str">
        <f t="shared" si="4"/>
        <v/>
      </c>
    </row>
    <row r="4" spans="2:23" x14ac:dyDescent="0.2">
      <c r="B4" s="24">
        <f t="shared" si="0"/>
        <v>2</v>
      </c>
      <c r="C4" s="24" t="s">
        <v>161</v>
      </c>
      <c r="D4" s="24" t="s">
        <v>4</v>
      </c>
      <c r="E4" s="24" t="s">
        <v>160</v>
      </c>
      <c r="F4" s="25" t="s">
        <v>94</v>
      </c>
      <c r="G4" s="25" t="s">
        <v>51</v>
      </c>
      <c r="H4" s="25" t="str">
        <f t="shared" ca="1" si="1"/>
        <v>N</v>
      </c>
      <c r="I4" s="26">
        <f t="shared" si="2"/>
        <v>41765</v>
      </c>
      <c r="J4" s="27" t="str">
        <f t="shared" ca="1" si="3"/>
        <v>Y</v>
      </c>
      <c r="K4" s="27" t="str">
        <f t="shared" ref="K4:K34" ca="1" si="5">IF(H4="Y","",IF(J4="Y","",IF(I4="","",IF((TODAY()-I4)&gt;60,"Y","N"))))</f>
        <v/>
      </c>
      <c r="L4" s="27" t="str">
        <f t="shared" ref="L4:L54" si="6">IF($I4="","",IF($I4&gt;=L$2,"Y",""))</f>
        <v>Y</v>
      </c>
      <c r="M4" s="27" t="str">
        <f t="shared" si="4"/>
        <v>Y</v>
      </c>
      <c r="N4" s="27" t="str">
        <f t="shared" si="4"/>
        <v>Y</v>
      </c>
      <c r="O4" s="27" t="str">
        <f t="shared" si="4"/>
        <v>Y</v>
      </c>
      <c r="P4" s="27" t="str">
        <f t="shared" si="4"/>
        <v/>
      </c>
      <c r="Q4" s="27" t="str">
        <f t="shared" si="4"/>
        <v/>
      </c>
      <c r="R4" s="27" t="str">
        <f t="shared" si="4"/>
        <v/>
      </c>
      <c r="S4" s="27" t="str">
        <f t="shared" si="4"/>
        <v/>
      </c>
      <c r="T4" s="27" t="str">
        <f t="shared" si="4"/>
        <v/>
      </c>
      <c r="U4" s="27" t="str">
        <f t="shared" si="4"/>
        <v/>
      </c>
      <c r="V4" s="27" t="str">
        <f t="shared" si="4"/>
        <v/>
      </c>
      <c r="W4" s="14" t="str">
        <f t="shared" si="4"/>
        <v/>
      </c>
    </row>
    <row r="5" spans="2:23" x14ac:dyDescent="0.2">
      <c r="B5" s="19">
        <f t="shared" si="0"/>
        <v>3</v>
      </c>
      <c r="C5" s="19" t="s">
        <v>161</v>
      </c>
      <c r="D5" s="19" t="s">
        <v>13</v>
      </c>
      <c r="E5" s="19" t="s">
        <v>160</v>
      </c>
      <c r="F5" s="20" t="s">
        <v>95</v>
      </c>
      <c r="G5" s="20" t="s">
        <v>52</v>
      </c>
      <c r="H5" s="20" t="str">
        <f t="shared" ca="1" si="1"/>
        <v>Y</v>
      </c>
      <c r="I5" s="21">
        <f t="shared" si="2"/>
        <v>41793</v>
      </c>
      <c r="J5" s="22" t="str">
        <f t="shared" ca="1" si="3"/>
        <v/>
      </c>
      <c r="K5" s="22" t="str">
        <f t="shared" ca="1" si="5"/>
        <v/>
      </c>
      <c r="L5" s="22" t="str">
        <f t="shared" si="6"/>
        <v>Y</v>
      </c>
      <c r="M5" s="22" t="str">
        <f t="shared" si="4"/>
        <v>Y</v>
      </c>
      <c r="N5" s="22" t="str">
        <f t="shared" si="4"/>
        <v>Y</v>
      </c>
      <c r="O5" s="22" t="str">
        <f t="shared" si="4"/>
        <v>Y</v>
      </c>
      <c r="P5" s="22" t="str">
        <f t="shared" si="4"/>
        <v>Y</v>
      </c>
      <c r="Q5" s="22" t="str">
        <f t="shared" si="4"/>
        <v/>
      </c>
      <c r="R5" s="22" t="str">
        <f t="shared" si="4"/>
        <v/>
      </c>
      <c r="S5" s="22" t="str">
        <f t="shared" si="4"/>
        <v/>
      </c>
      <c r="T5" s="22" t="str">
        <f t="shared" si="4"/>
        <v/>
      </c>
      <c r="U5" s="22" t="str">
        <f t="shared" si="4"/>
        <v/>
      </c>
      <c r="V5" s="22" t="str">
        <f t="shared" si="4"/>
        <v/>
      </c>
      <c r="W5" s="23" t="str">
        <f t="shared" si="4"/>
        <v/>
      </c>
    </row>
    <row r="6" spans="2:23" x14ac:dyDescent="0.2">
      <c r="B6" s="24">
        <f t="shared" si="0"/>
        <v>4</v>
      </c>
      <c r="C6" s="24" t="s">
        <v>161</v>
      </c>
      <c r="D6" s="24" t="s">
        <v>14</v>
      </c>
      <c r="E6" s="24" t="s">
        <v>160</v>
      </c>
      <c r="F6" s="25" t="s">
        <v>96</v>
      </c>
      <c r="G6" s="25" t="s">
        <v>91</v>
      </c>
      <c r="H6" s="25" t="str">
        <f t="shared" ca="1" si="1"/>
        <v>N</v>
      </c>
      <c r="I6" s="26">
        <f t="shared" si="2"/>
        <v>41765</v>
      </c>
      <c r="J6" s="27" t="str">
        <f t="shared" ca="1" si="3"/>
        <v>Y</v>
      </c>
      <c r="K6" s="27" t="str">
        <f t="shared" ca="1" si="5"/>
        <v/>
      </c>
      <c r="L6" s="27" t="str">
        <f t="shared" si="6"/>
        <v>Y</v>
      </c>
      <c r="M6" s="27" t="str">
        <f t="shared" si="4"/>
        <v>Y</v>
      </c>
      <c r="N6" s="27" t="str">
        <f t="shared" si="4"/>
        <v>Y</v>
      </c>
      <c r="O6" s="27" t="str">
        <f t="shared" si="4"/>
        <v>Y</v>
      </c>
      <c r="P6" s="27" t="str">
        <f t="shared" si="4"/>
        <v/>
      </c>
      <c r="Q6" s="27" t="str">
        <f t="shared" si="4"/>
        <v/>
      </c>
      <c r="R6" s="27" t="str">
        <f t="shared" si="4"/>
        <v/>
      </c>
      <c r="S6" s="27" t="str">
        <f t="shared" si="4"/>
        <v/>
      </c>
      <c r="T6" s="27" t="str">
        <f t="shared" si="4"/>
        <v/>
      </c>
      <c r="U6" s="27" t="str">
        <f t="shared" si="4"/>
        <v/>
      </c>
      <c r="V6" s="27" t="str">
        <f t="shared" si="4"/>
        <v/>
      </c>
      <c r="W6" s="14" t="str">
        <f t="shared" si="4"/>
        <v/>
      </c>
    </row>
    <row r="7" spans="2:23" x14ac:dyDescent="0.2">
      <c r="B7" s="19">
        <f t="shared" si="0"/>
        <v>5</v>
      </c>
      <c r="C7" s="19" t="s">
        <v>161</v>
      </c>
      <c r="D7" s="19" t="s">
        <v>15</v>
      </c>
      <c r="E7" s="19" t="s">
        <v>160</v>
      </c>
      <c r="F7" s="20" t="s">
        <v>97</v>
      </c>
      <c r="G7" s="20" t="s">
        <v>152</v>
      </c>
      <c r="H7" s="20" t="str">
        <f t="shared" ca="1" si="1"/>
        <v>Y</v>
      </c>
      <c r="I7" s="21">
        <f t="shared" si="2"/>
        <v>41793</v>
      </c>
      <c r="J7" s="22" t="str">
        <f t="shared" ca="1" si="3"/>
        <v/>
      </c>
      <c r="K7" s="22" t="str">
        <f t="shared" ca="1" si="5"/>
        <v/>
      </c>
      <c r="L7" s="22" t="str">
        <f t="shared" si="6"/>
        <v>Y</v>
      </c>
      <c r="M7" s="22" t="str">
        <f t="shared" si="4"/>
        <v>Y</v>
      </c>
      <c r="N7" s="22" t="str">
        <f t="shared" si="4"/>
        <v>Y</v>
      </c>
      <c r="O7" s="22" t="str">
        <f t="shared" si="4"/>
        <v>Y</v>
      </c>
      <c r="P7" s="22" t="str">
        <f t="shared" si="4"/>
        <v>Y</v>
      </c>
      <c r="Q7" s="22" t="str">
        <f t="shared" si="4"/>
        <v/>
      </c>
      <c r="R7" s="22" t="str">
        <f t="shared" si="4"/>
        <v/>
      </c>
      <c r="S7" s="22" t="str">
        <f t="shared" si="4"/>
        <v/>
      </c>
      <c r="T7" s="22" t="str">
        <f t="shared" si="4"/>
        <v/>
      </c>
      <c r="U7" s="22" t="str">
        <f t="shared" si="4"/>
        <v/>
      </c>
      <c r="V7" s="22" t="str">
        <f t="shared" si="4"/>
        <v/>
      </c>
      <c r="W7" s="23" t="str">
        <f t="shared" si="4"/>
        <v/>
      </c>
    </row>
    <row r="8" spans="2:23" x14ac:dyDescent="0.2">
      <c r="B8" s="24">
        <f t="shared" si="0"/>
        <v>6</v>
      </c>
      <c r="C8" s="24" t="s">
        <v>162</v>
      </c>
      <c r="D8" s="24" t="s">
        <v>17</v>
      </c>
      <c r="E8" s="24" t="s">
        <v>163</v>
      </c>
      <c r="F8" s="25" t="s">
        <v>100</v>
      </c>
      <c r="G8" s="25" t="s">
        <v>55</v>
      </c>
      <c r="H8" s="25" t="str">
        <f t="shared" ca="1" si="1"/>
        <v>N</v>
      </c>
      <c r="I8" s="26">
        <f t="shared" si="2"/>
        <v>41767</v>
      </c>
      <c r="J8" s="27" t="str">
        <f t="shared" ca="1" si="3"/>
        <v>Y</v>
      </c>
      <c r="K8" s="27" t="str">
        <f t="shared" ca="1" si="5"/>
        <v/>
      </c>
      <c r="L8" s="27" t="str">
        <f t="shared" si="6"/>
        <v>Y</v>
      </c>
      <c r="M8" s="27" t="str">
        <f t="shared" si="4"/>
        <v>Y</v>
      </c>
      <c r="N8" s="27" t="str">
        <f t="shared" si="4"/>
        <v>Y</v>
      </c>
      <c r="O8" s="27" t="str">
        <f t="shared" si="4"/>
        <v>Y</v>
      </c>
      <c r="P8" s="27" t="str">
        <f t="shared" si="4"/>
        <v/>
      </c>
      <c r="Q8" s="27" t="str">
        <f t="shared" si="4"/>
        <v/>
      </c>
      <c r="R8" s="27" t="str">
        <f t="shared" si="4"/>
        <v/>
      </c>
      <c r="S8" s="27" t="str">
        <f t="shared" si="4"/>
        <v/>
      </c>
      <c r="T8" s="27" t="str">
        <f t="shared" si="4"/>
        <v/>
      </c>
      <c r="U8" s="27" t="str">
        <f t="shared" si="4"/>
        <v/>
      </c>
      <c r="V8" s="27" t="str">
        <f t="shared" si="4"/>
        <v/>
      </c>
      <c r="W8" s="14" t="str">
        <f t="shared" si="4"/>
        <v/>
      </c>
    </row>
    <row r="9" spans="2:23" x14ac:dyDescent="0.2">
      <c r="B9" s="19">
        <f t="shared" si="0"/>
        <v>7</v>
      </c>
      <c r="C9" s="19" t="s">
        <v>162</v>
      </c>
      <c r="D9" s="19" t="s">
        <v>5</v>
      </c>
      <c r="E9" s="19" t="s">
        <v>160</v>
      </c>
      <c r="F9" s="20" t="s">
        <v>98</v>
      </c>
      <c r="G9" s="20" t="s">
        <v>53</v>
      </c>
      <c r="H9" s="20" t="str">
        <f t="shared" ca="1" si="1"/>
        <v>Y</v>
      </c>
      <c r="I9" s="21">
        <f t="shared" si="2"/>
        <v>41793</v>
      </c>
      <c r="J9" s="22" t="str">
        <f t="shared" ca="1" si="3"/>
        <v/>
      </c>
      <c r="K9" s="22" t="str">
        <f t="shared" ca="1" si="5"/>
        <v/>
      </c>
      <c r="L9" s="22" t="str">
        <f t="shared" si="6"/>
        <v>Y</v>
      </c>
      <c r="M9" s="22" t="str">
        <f t="shared" si="4"/>
        <v>Y</v>
      </c>
      <c r="N9" s="22" t="str">
        <f t="shared" si="4"/>
        <v>Y</v>
      </c>
      <c r="O9" s="22" t="str">
        <f t="shared" si="4"/>
        <v>Y</v>
      </c>
      <c r="P9" s="22" t="str">
        <f t="shared" si="4"/>
        <v>Y</v>
      </c>
      <c r="Q9" s="22" t="str">
        <f t="shared" si="4"/>
        <v/>
      </c>
      <c r="R9" s="22" t="str">
        <f t="shared" si="4"/>
        <v/>
      </c>
      <c r="S9" s="22" t="str">
        <f t="shared" si="4"/>
        <v/>
      </c>
      <c r="T9" s="22" t="str">
        <f t="shared" si="4"/>
        <v/>
      </c>
      <c r="U9" s="22" t="str">
        <f t="shared" si="4"/>
        <v/>
      </c>
      <c r="V9" s="22" t="str">
        <f t="shared" si="4"/>
        <v/>
      </c>
      <c r="W9" s="23" t="str">
        <f t="shared" si="4"/>
        <v/>
      </c>
    </row>
    <row r="10" spans="2:23" x14ac:dyDescent="0.2">
      <c r="B10" s="24">
        <f t="shared" si="0"/>
        <v>8</v>
      </c>
      <c r="C10" s="24" t="s">
        <v>162</v>
      </c>
      <c r="D10" s="24" t="s">
        <v>16</v>
      </c>
      <c r="E10" s="24" t="s">
        <v>160</v>
      </c>
      <c r="F10" s="25" t="s">
        <v>99</v>
      </c>
      <c r="G10" s="25" t="s">
        <v>54</v>
      </c>
      <c r="H10" s="25" t="str">
        <f t="shared" ca="1" si="1"/>
        <v>Y</v>
      </c>
      <c r="I10" s="26">
        <f t="shared" si="2"/>
        <v>41793</v>
      </c>
      <c r="J10" s="27" t="str">
        <f t="shared" ca="1" si="3"/>
        <v/>
      </c>
      <c r="K10" s="27" t="str">
        <f t="shared" ca="1" si="5"/>
        <v/>
      </c>
      <c r="L10" s="27" t="str">
        <f t="shared" si="6"/>
        <v>Y</v>
      </c>
      <c r="M10" s="27" t="str">
        <f t="shared" si="4"/>
        <v>Y</v>
      </c>
      <c r="N10" s="27" t="str">
        <f t="shared" si="4"/>
        <v>Y</v>
      </c>
      <c r="O10" s="27" t="str">
        <f t="shared" si="4"/>
        <v>Y</v>
      </c>
      <c r="P10" s="27" t="str">
        <f t="shared" si="4"/>
        <v>Y</v>
      </c>
      <c r="Q10" s="27" t="str">
        <f t="shared" si="4"/>
        <v/>
      </c>
      <c r="R10" s="27" t="str">
        <f t="shared" si="4"/>
        <v/>
      </c>
      <c r="S10" s="27" t="str">
        <f t="shared" si="4"/>
        <v/>
      </c>
      <c r="T10" s="27" t="str">
        <f t="shared" si="4"/>
        <v/>
      </c>
      <c r="U10" s="27" t="str">
        <f t="shared" si="4"/>
        <v/>
      </c>
      <c r="V10" s="27" t="str">
        <f t="shared" si="4"/>
        <v/>
      </c>
      <c r="W10" s="14" t="str">
        <f t="shared" si="4"/>
        <v/>
      </c>
    </row>
    <row r="11" spans="2:23" x14ac:dyDescent="0.2">
      <c r="B11" s="19">
        <f t="shared" si="0"/>
        <v>9</v>
      </c>
      <c r="C11" s="19" t="s">
        <v>164</v>
      </c>
      <c r="D11" s="19" t="s">
        <v>6</v>
      </c>
      <c r="E11" s="19" t="s">
        <v>160</v>
      </c>
      <c r="F11" s="20" t="s">
        <v>101</v>
      </c>
      <c r="G11" s="20" t="s">
        <v>56</v>
      </c>
      <c r="H11" s="20" t="str">
        <f t="shared" ca="1" si="1"/>
        <v>N</v>
      </c>
      <c r="I11" s="21">
        <f t="shared" si="2"/>
        <v>41768</v>
      </c>
      <c r="J11" s="22" t="str">
        <f t="shared" ca="1" si="3"/>
        <v>Y</v>
      </c>
      <c r="K11" s="22" t="str">
        <f t="shared" ca="1" si="5"/>
        <v/>
      </c>
      <c r="L11" s="22" t="str">
        <f t="shared" si="6"/>
        <v>Y</v>
      </c>
      <c r="M11" s="22" t="str">
        <f t="shared" si="4"/>
        <v>Y</v>
      </c>
      <c r="N11" s="22" t="str">
        <f t="shared" si="4"/>
        <v>Y</v>
      </c>
      <c r="O11" s="22" t="str">
        <f t="shared" si="4"/>
        <v>Y</v>
      </c>
      <c r="P11" s="22" t="str">
        <f t="shared" si="4"/>
        <v/>
      </c>
      <c r="Q11" s="22" t="str">
        <f t="shared" si="4"/>
        <v/>
      </c>
      <c r="R11" s="22" t="str">
        <f t="shared" si="4"/>
        <v/>
      </c>
      <c r="S11" s="22" t="str">
        <f t="shared" si="4"/>
        <v/>
      </c>
      <c r="T11" s="22" t="str">
        <f t="shared" si="4"/>
        <v/>
      </c>
      <c r="U11" s="22" t="str">
        <f t="shared" si="4"/>
        <v/>
      </c>
      <c r="V11" s="22" t="str">
        <f t="shared" si="4"/>
        <v/>
      </c>
      <c r="W11" s="23" t="str">
        <f t="shared" si="4"/>
        <v/>
      </c>
    </row>
    <row r="12" spans="2:23" x14ac:dyDescent="0.2">
      <c r="B12" s="24">
        <f t="shared" si="0"/>
        <v>10</v>
      </c>
      <c r="C12" s="24" t="s">
        <v>164</v>
      </c>
      <c r="D12" s="33" t="s">
        <v>18</v>
      </c>
      <c r="E12" s="24" t="s">
        <v>160</v>
      </c>
      <c r="F12" s="25" t="s">
        <v>102</v>
      </c>
      <c r="G12" s="25" t="s">
        <v>153</v>
      </c>
      <c r="H12" s="25" t="str">
        <f t="shared" ca="1" si="1"/>
        <v>Y</v>
      </c>
      <c r="I12" s="26">
        <f t="shared" si="2"/>
        <v>41793</v>
      </c>
      <c r="J12" s="27" t="str">
        <f t="shared" ca="1" si="3"/>
        <v/>
      </c>
      <c r="K12" s="27" t="str">
        <f t="shared" ca="1" si="5"/>
        <v/>
      </c>
      <c r="L12" s="27" t="str">
        <f t="shared" si="6"/>
        <v>Y</v>
      </c>
      <c r="M12" s="27" t="str">
        <f t="shared" si="4"/>
        <v>Y</v>
      </c>
      <c r="N12" s="27" t="str">
        <f t="shared" si="4"/>
        <v>Y</v>
      </c>
      <c r="O12" s="27" t="str">
        <f t="shared" si="4"/>
        <v>Y</v>
      </c>
      <c r="P12" s="27" t="str">
        <f t="shared" si="4"/>
        <v>Y</v>
      </c>
      <c r="Q12" s="27" t="str">
        <f t="shared" si="4"/>
        <v/>
      </c>
      <c r="R12" s="27" t="str">
        <f t="shared" si="4"/>
        <v/>
      </c>
      <c r="S12" s="27" t="str">
        <f t="shared" si="4"/>
        <v/>
      </c>
      <c r="T12" s="27" t="str">
        <f t="shared" si="4"/>
        <v/>
      </c>
      <c r="U12" s="27" t="str">
        <f t="shared" si="4"/>
        <v/>
      </c>
      <c r="V12" s="27" t="str">
        <f t="shared" si="4"/>
        <v/>
      </c>
      <c r="W12" s="14" t="str">
        <f t="shared" si="4"/>
        <v/>
      </c>
    </row>
    <row r="13" spans="2:23" x14ac:dyDescent="0.2">
      <c r="B13" s="19">
        <f t="shared" si="0"/>
        <v>11</v>
      </c>
      <c r="C13" s="19" t="s">
        <v>164</v>
      </c>
      <c r="D13" s="19" t="s">
        <v>19</v>
      </c>
      <c r="E13" s="19" t="s">
        <v>160</v>
      </c>
      <c r="F13" s="20" t="s">
        <v>103</v>
      </c>
      <c r="G13" s="20" t="s">
        <v>57</v>
      </c>
      <c r="H13" s="20" t="str">
        <f t="shared" ca="1" si="1"/>
        <v>N</v>
      </c>
      <c r="I13" s="21">
        <f t="shared" si="2"/>
        <v>41765</v>
      </c>
      <c r="J13" s="22" t="str">
        <f t="shared" ca="1" si="3"/>
        <v>Y</v>
      </c>
      <c r="K13" s="22" t="str">
        <f t="shared" ca="1" si="5"/>
        <v/>
      </c>
      <c r="L13" s="22" t="str">
        <f t="shared" si="6"/>
        <v>Y</v>
      </c>
      <c r="M13" s="22" t="str">
        <f t="shared" si="4"/>
        <v>Y</v>
      </c>
      <c r="N13" s="22" t="str">
        <f t="shared" si="4"/>
        <v>Y</v>
      </c>
      <c r="O13" s="22" t="str">
        <f t="shared" si="4"/>
        <v>Y</v>
      </c>
      <c r="P13" s="22" t="str">
        <f t="shared" si="4"/>
        <v/>
      </c>
      <c r="Q13" s="22" t="str">
        <f t="shared" si="4"/>
        <v/>
      </c>
      <c r="R13" s="22" t="str">
        <f t="shared" si="4"/>
        <v/>
      </c>
      <c r="S13" s="22" t="str">
        <f t="shared" si="4"/>
        <v/>
      </c>
      <c r="T13" s="22" t="str">
        <f t="shared" si="4"/>
        <v/>
      </c>
      <c r="U13" s="22" t="str">
        <f t="shared" si="4"/>
        <v/>
      </c>
      <c r="V13" s="22" t="str">
        <f t="shared" si="4"/>
        <v/>
      </c>
      <c r="W13" s="23" t="str">
        <f t="shared" si="4"/>
        <v/>
      </c>
    </row>
    <row r="14" spans="2:23" x14ac:dyDescent="0.2">
      <c r="B14" s="24">
        <f t="shared" si="0"/>
        <v>12</v>
      </c>
      <c r="C14" s="24" t="s">
        <v>164</v>
      </c>
      <c r="D14" s="24" t="s">
        <v>20</v>
      </c>
      <c r="E14" s="24" t="s">
        <v>165</v>
      </c>
      <c r="F14" s="25" t="s">
        <v>144</v>
      </c>
      <c r="G14" s="25" t="s">
        <v>58</v>
      </c>
      <c r="H14" s="25" t="str">
        <f t="shared" ca="1" si="1"/>
        <v>N</v>
      </c>
      <c r="I14" s="26">
        <f t="shared" si="2"/>
        <v>41761</v>
      </c>
      <c r="J14" s="27" t="str">
        <f t="shared" ca="1" si="3"/>
        <v>Y</v>
      </c>
      <c r="K14" s="27" t="str">
        <f t="shared" ca="1" si="5"/>
        <v/>
      </c>
      <c r="L14" s="27" t="str">
        <f t="shared" si="6"/>
        <v>Y</v>
      </c>
      <c r="M14" s="27" t="str">
        <f t="shared" si="4"/>
        <v>Y</v>
      </c>
      <c r="N14" s="27" t="str">
        <f t="shared" si="4"/>
        <v>Y</v>
      </c>
      <c r="O14" s="27" t="str">
        <f t="shared" si="4"/>
        <v>Y</v>
      </c>
      <c r="P14" s="27" t="str">
        <f t="shared" si="4"/>
        <v/>
      </c>
      <c r="Q14" s="27" t="str">
        <f t="shared" si="4"/>
        <v/>
      </c>
      <c r="R14" s="27" t="str">
        <f t="shared" si="4"/>
        <v/>
      </c>
      <c r="S14" s="27" t="str">
        <f t="shared" si="4"/>
        <v/>
      </c>
      <c r="T14" s="27" t="str">
        <f t="shared" si="4"/>
        <v/>
      </c>
      <c r="U14" s="27" t="str">
        <f t="shared" si="4"/>
        <v/>
      </c>
      <c r="V14" s="27" t="str">
        <f t="shared" si="4"/>
        <v/>
      </c>
      <c r="W14" s="14" t="str">
        <f t="shared" si="4"/>
        <v/>
      </c>
    </row>
    <row r="15" spans="2:23" x14ac:dyDescent="0.2">
      <c r="B15" s="19">
        <f t="shared" si="0"/>
        <v>13</v>
      </c>
      <c r="C15" s="19" t="s">
        <v>166</v>
      </c>
      <c r="D15" s="19" t="s">
        <v>21</v>
      </c>
      <c r="E15" s="19" t="s">
        <v>160</v>
      </c>
      <c r="F15" s="20" t="s">
        <v>104</v>
      </c>
      <c r="G15" s="20" t="s">
        <v>59</v>
      </c>
      <c r="H15" s="20" t="str">
        <f t="shared" ca="1" si="1"/>
        <v>Y</v>
      </c>
      <c r="I15" s="21">
        <f t="shared" si="2"/>
        <v>41793</v>
      </c>
      <c r="J15" s="22" t="str">
        <f t="shared" ca="1" si="3"/>
        <v/>
      </c>
      <c r="K15" s="22" t="str">
        <f t="shared" ca="1" si="5"/>
        <v/>
      </c>
      <c r="L15" s="22" t="str">
        <f t="shared" si="6"/>
        <v>Y</v>
      </c>
      <c r="M15" s="22" t="str">
        <f t="shared" si="4"/>
        <v>Y</v>
      </c>
      <c r="N15" s="22" t="str">
        <f t="shared" si="4"/>
        <v>Y</v>
      </c>
      <c r="O15" s="22" t="str">
        <f t="shared" si="4"/>
        <v>Y</v>
      </c>
      <c r="P15" s="22" t="str">
        <f t="shared" si="4"/>
        <v>Y</v>
      </c>
      <c r="Q15" s="22" t="str">
        <f t="shared" si="4"/>
        <v/>
      </c>
      <c r="R15" s="22" t="str">
        <f t="shared" si="4"/>
        <v/>
      </c>
      <c r="S15" s="22" t="str">
        <f t="shared" si="4"/>
        <v/>
      </c>
      <c r="T15" s="22" t="str">
        <f t="shared" si="4"/>
        <v/>
      </c>
      <c r="U15" s="22" t="str">
        <f t="shared" si="4"/>
        <v/>
      </c>
      <c r="V15" s="22" t="str">
        <f t="shared" si="4"/>
        <v/>
      </c>
      <c r="W15" s="23" t="str">
        <f t="shared" si="4"/>
        <v/>
      </c>
    </row>
    <row r="16" spans="2:23" x14ac:dyDescent="0.2">
      <c r="B16" s="24">
        <f t="shared" si="0"/>
        <v>14</v>
      </c>
      <c r="C16" s="24" t="s">
        <v>166</v>
      </c>
      <c r="D16" s="24" t="s">
        <v>8</v>
      </c>
      <c r="E16" s="24" t="s">
        <v>160</v>
      </c>
      <c r="F16" s="25" t="s">
        <v>105</v>
      </c>
      <c r="G16" s="25" t="s">
        <v>60</v>
      </c>
      <c r="H16" s="25" t="str">
        <f t="shared" ca="1" si="1"/>
        <v>N</v>
      </c>
      <c r="I16" s="26">
        <f t="shared" si="2"/>
        <v>41765</v>
      </c>
      <c r="J16" s="27" t="str">
        <f t="shared" ca="1" si="3"/>
        <v>Y</v>
      </c>
      <c r="K16" s="27" t="str">
        <f t="shared" ca="1" si="5"/>
        <v/>
      </c>
      <c r="L16" s="27" t="str">
        <f t="shared" si="6"/>
        <v>Y</v>
      </c>
      <c r="M16" s="27" t="str">
        <f t="shared" si="4"/>
        <v>Y</v>
      </c>
      <c r="N16" s="27" t="str">
        <f t="shared" si="4"/>
        <v>Y</v>
      </c>
      <c r="O16" s="27" t="str">
        <f t="shared" si="4"/>
        <v>Y</v>
      </c>
      <c r="P16" s="27" t="str">
        <f t="shared" si="4"/>
        <v/>
      </c>
      <c r="Q16" s="27" t="str">
        <f t="shared" si="4"/>
        <v/>
      </c>
      <c r="R16" s="27" t="str">
        <f t="shared" si="4"/>
        <v/>
      </c>
      <c r="S16" s="27" t="str">
        <f t="shared" si="4"/>
        <v/>
      </c>
      <c r="T16" s="27" t="str">
        <f t="shared" si="4"/>
        <v/>
      </c>
      <c r="U16" s="27" t="str">
        <f t="shared" si="4"/>
        <v/>
      </c>
      <c r="V16" s="27" t="str">
        <f t="shared" si="4"/>
        <v/>
      </c>
      <c r="W16" s="14" t="str">
        <f t="shared" si="4"/>
        <v/>
      </c>
    </row>
    <row r="17" spans="2:23" x14ac:dyDescent="0.2">
      <c r="B17" s="19">
        <f t="shared" si="0"/>
        <v>15</v>
      </c>
      <c r="C17" s="19" t="s">
        <v>166</v>
      </c>
      <c r="D17" s="28" t="s">
        <v>23</v>
      </c>
      <c r="E17" s="19" t="s">
        <v>163</v>
      </c>
      <c r="F17" s="20" t="s">
        <v>147</v>
      </c>
      <c r="G17" s="20" t="s">
        <v>85</v>
      </c>
      <c r="H17" s="20" t="str">
        <f t="shared" ca="1" si="1"/>
        <v>Y</v>
      </c>
      <c r="I17" s="21">
        <f t="shared" si="2"/>
        <v>41794</v>
      </c>
      <c r="J17" s="22" t="str">
        <f t="shared" ca="1" si="3"/>
        <v/>
      </c>
      <c r="K17" s="22" t="str">
        <f t="shared" ca="1" si="5"/>
        <v/>
      </c>
      <c r="L17" s="22" t="str">
        <f t="shared" si="6"/>
        <v>Y</v>
      </c>
      <c r="M17" s="22" t="str">
        <f t="shared" si="4"/>
        <v>Y</v>
      </c>
      <c r="N17" s="22" t="str">
        <f t="shared" si="4"/>
        <v>Y</v>
      </c>
      <c r="O17" s="22" t="str">
        <f t="shared" si="4"/>
        <v>Y</v>
      </c>
      <c r="P17" s="22" t="str">
        <f t="shared" si="4"/>
        <v>Y</v>
      </c>
      <c r="Q17" s="22" t="str">
        <f t="shared" si="4"/>
        <v/>
      </c>
      <c r="R17" s="22" t="str">
        <f t="shared" si="4"/>
        <v/>
      </c>
      <c r="S17" s="22" t="str">
        <f t="shared" si="4"/>
        <v/>
      </c>
      <c r="T17" s="22" t="str">
        <f t="shared" si="4"/>
        <v/>
      </c>
      <c r="U17" s="22" t="str">
        <f t="shared" si="4"/>
        <v/>
      </c>
      <c r="V17" s="22" t="str">
        <f t="shared" si="4"/>
        <v/>
      </c>
      <c r="W17" s="23" t="str">
        <f t="shared" si="4"/>
        <v/>
      </c>
    </row>
    <row r="18" spans="2:23" x14ac:dyDescent="0.2">
      <c r="B18" s="24">
        <f t="shared" si="0"/>
        <v>16</v>
      </c>
      <c r="C18" s="24" t="s">
        <v>166</v>
      </c>
      <c r="D18" s="24" t="s">
        <v>22</v>
      </c>
      <c r="E18" s="24" t="s">
        <v>160</v>
      </c>
      <c r="F18" s="25" t="s">
        <v>106</v>
      </c>
      <c r="G18" s="25" t="s">
        <v>90</v>
      </c>
      <c r="H18" s="25" t="str">
        <f t="shared" ca="1" si="1"/>
        <v>Y</v>
      </c>
      <c r="I18" s="26">
        <f t="shared" si="2"/>
        <v>41793</v>
      </c>
      <c r="J18" s="27" t="str">
        <f t="shared" ca="1" si="3"/>
        <v/>
      </c>
      <c r="K18" s="27" t="str">
        <f t="shared" ca="1" si="5"/>
        <v/>
      </c>
      <c r="L18" s="27" t="str">
        <f t="shared" si="6"/>
        <v>Y</v>
      </c>
      <c r="M18" s="27" t="str">
        <f t="shared" si="4"/>
        <v>Y</v>
      </c>
      <c r="N18" s="27" t="str">
        <f t="shared" si="4"/>
        <v>Y</v>
      </c>
      <c r="O18" s="27" t="str">
        <f t="shared" si="4"/>
        <v>Y</v>
      </c>
      <c r="P18" s="27" t="str">
        <f t="shared" si="4"/>
        <v>Y</v>
      </c>
      <c r="Q18" s="27" t="str">
        <f t="shared" si="4"/>
        <v/>
      </c>
      <c r="R18" s="27" t="str">
        <f t="shared" si="4"/>
        <v/>
      </c>
      <c r="S18" s="27" t="str">
        <f t="shared" si="4"/>
        <v/>
      </c>
      <c r="T18" s="27" t="str">
        <f t="shared" si="4"/>
        <v/>
      </c>
      <c r="U18" s="27" t="str">
        <f t="shared" si="4"/>
        <v/>
      </c>
      <c r="V18" s="27" t="str">
        <f t="shared" si="4"/>
        <v/>
      </c>
      <c r="W18" s="14" t="str">
        <f t="shared" si="4"/>
        <v/>
      </c>
    </row>
    <row r="19" spans="2:23" x14ac:dyDescent="0.2">
      <c r="B19" s="19">
        <f t="shared" si="0"/>
        <v>17</v>
      </c>
      <c r="C19" s="19" t="s">
        <v>166</v>
      </c>
      <c r="D19" s="19" t="s">
        <v>24</v>
      </c>
      <c r="E19" s="19" t="s">
        <v>160</v>
      </c>
      <c r="F19" s="20" t="s">
        <v>107</v>
      </c>
      <c r="G19" s="20" t="s">
        <v>61</v>
      </c>
      <c r="H19" s="20" t="str">
        <f t="shared" ca="1" si="1"/>
        <v>N</v>
      </c>
      <c r="I19" s="21">
        <f t="shared" si="2"/>
        <v>41768</v>
      </c>
      <c r="J19" s="22" t="str">
        <f t="shared" ca="1" si="3"/>
        <v>Y</v>
      </c>
      <c r="K19" s="22" t="str">
        <f t="shared" ca="1" si="5"/>
        <v/>
      </c>
      <c r="L19" s="22" t="str">
        <f t="shared" si="6"/>
        <v>Y</v>
      </c>
      <c r="M19" s="22" t="str">
        <f t="shared" ref="M19:W34" si="7">IF($I19="","",IF($I19&gt;=M$2,"Y",""))</f>
        <v>Y</v>
      </c>
      <c r="N19" s="22" t="str">
        <f t="shared" si="7"/>
        <v>Y</v>
      </c>
      <c r="O19" s="22" t="str">
        <f t="shared" si="7"/>
        <v>Y</v>
      </c>
      <c r="P19" s="22" t="str">
        <f t="shared" si="7"/>
        <v/>
      </c>
      <c r="Q19" s="22" t="str">
        <f t="shared" si="7"/>
        <v/>
      </c>
      <c r="R19" s="22" t="str">
        <f t="shared" si="7"/>
        <v/>
      </c>
      <c r="S19" s="22" t="str">
        <f t="shared" si="7"/>
        <v/>
      </c>
      <c r="T19" s="22" t="str">
        <f t="shared" si="7"/>
        <v/>
      </c>
      <c r="U19" s="22" t="str">
        <f t="shared" si="7"/>
        <v/>
      </c>
      <c r="V19" s="22" t="str">
        <f t="shared" si="7"/>
        <v/>
      </c>
      <c r="W19" s="23" t="str">
        <f t="shared" si="7"/>
        <v/>
      </c>
    </row>
    <row r="20" spans="2:23" x14ac:dyDescent="0.2">
      <c r="B20" s="24">
        <f t="shared" si="0"/>
        <v>18</v>
      </c>
      <c r="C20" s="24" t="s">
        <v>167</v>
      </c>
      <c r="D20" s="24" t="s">
        <v>168</v>
      </c>
      <c r="E20" s="24" t="s">
        <v>165</v>
      </c>
      <c r="F20" s="25" t="s">
        <v>169</v>
      </c>
      <c r="G20" s="25" t="s">
        <v>169</v>
      </c>
      <c r="H20" s="25" t="str">
        <f t="shared" ca="1" si="1"/>
        <v>N</v>
      </c>
      <c r="I20" s="34">
        <f>I22</f>
        <v>41768</v>
      </c>
      <c r="J20" s="27" t="str">
        <f t="shared" ca="1" si="3"/>
        <v>Y</v>
      </c>
      <c r="K20" s="27" t="str">
        <f t="shared" ca="1" si="5"/>
        <v/>
      </c>
      <c r="L20" s="27" t="str">
        <f t="shared" si="6"/>
        <v>Y</v>
      </c>
      <c r="M20" s="27" t="str">
        <f t="shared" si="7"/>
        <v>Y</v>
      </c>
      <c r="N20" s="27" t="str">
        <f t="shared" si="7"/>
        <v>Y</v>
      </c>
      <c r="O20" s="27" t="str">
        <f t="shared" si="7"/>
        <v>Y</v>
      </c>
      <c r="P20" s="27" t="str">
        <f t="shared" si="7"/>
        <v/>
      </c>
      <c r="Q20" s="27" t="str">
        <f t="shared" si="7"/>
        <v/>
      </c>
      <c r="R20" s="27" t="str">
        <f t="shared" si="7"/>
        <v/>
      </c>
      <c r="S20" s="27" t="str">
        <f t="shared" si="7"/>
        <v/>
      </c>
      <c r="T20" s="27" t="str">
        <f t="shared" si="7"/>
        <v/>
      </c>
      <c r="U20" s="27" t="str">
        <f t="shared" si="7"/>
        <v/>
      </c>
      <c r="V20" s="27" t="str">
        <f t="shared" si="7"/>
        <v/>
      </c>
      <c r="W20" s="14" t="str">
        <f t="shared" si="7"/>
        <v/>
      </c>
    </row>
    <row r="21" spans="2:23" x14ac:dyDescent="0.2">
      <c r="B21" s="19">
        <f t="shared" si="0"/>
        <v>19</v>
      </c>
      <c r="C21" s="19" t="s">
        <v>167</v>
      </c>
      <c r="D21" s="19" t="s">
        <v>170</v>
      </c>
      <c r="E21" s="19" t="s">
        <v>165</v>
      </c>
      <c r="F21" s="20" t="s">
        <v>169</v>
      </c>
      <c r="G21" s="20" t="s">
        <v>169</v>
      </c>
      <c r="H21" s="20" t="str">
        <f t="shared" ca="1" si="1"/>
        <v>N</v>
      </c>
      <c r="I21" s="35">
        <f>I22</f>
        <v>41768</v>
      </c>
      <c r="J21" s="22" t="str">
        <f t="shared" ca="1" si="3"/>
        <v>Y</v>
      </c>
      <c r="K21" s="22" t="str">
        <f t="shared" ca="1" si="5"/>
        <v/>
      </c>
      <c r="L21" s="22" t="str">
        <f t="shared" si="6"/>
        <v>Y</v>
      </c>
      <c r="M21" s="22" t="str">
        <f t="shared" si="7"/>
        <v>Y</v>
      </c>
      <c r="N21" s="22" t="str">
        <f t="shared" si="7"/>
        <v>Y</v>
      </c>
      <c r="O21" s="22" t="str">
        <f t="shared" si="7"/>
        <v>Y</v>
      </c>
      <c r="P21" s="22" t="str">
        <f t="shared" si="7"/>
        <v/>
      </c>
      <c r="Q21" s="22" t="str">
        <f t="shared" si="7"/>
        <v/>
      </c>
      <c r="R21" s="22" t="str">
        <f t="shared" si="7"/>
        <v/>
      </c>
      <c r="S21" s="22" t="str">
        <f t="shared" si="7"/>
        <v/>
      </c>
      <c r="T21" s="22" t="str">
        <f t="shared" si="7"/>
        <v/>
      </c>
      <c r="U21" s="22" t="str">
        <f t="shared" si="7"/>
        <v/>
      </c>
      <c r="V21" s="22" t="str">
        <f t="shared" si="7"/>
        <v/>
      </c>
      <c r="W21" s="23" t="str">
        <f t="shared" si="7"/>
        <v/>
      </c>
    </row>
    <row r="22" spans="2:23" x14ac:dyDescent="0.2">
      <c r="B22" s="24">
        <f t="shared" si="0"/>
        <v>20</v>
      </c>
      <c r="C22" s="24" t="s">
        <v>167</v>
      </c>
      <c r="D22" s="24" t="s">
        <v>171</v>
      </c>
      <c r="E22" s="24" t="s">
        <v>163</v>
      </c>
      <c r="F22" s="25" t="s">
        <v>108</v>
      </c>
      <c r="G22" s="25" t="s">
        <v>62</v>
      </c>
      <c r="H22" s="25" t="str">
        <f t="shared" ca="1" si="1"/>
        <v>N</v>
      </c>
      <c r="I22" s="26">
        <f t="shared" si="2"/>
        <v>41768</v>
      </c>
      <c r="J22" s="27" t="str">
        <f t="shared" ca="1" si="3"/>
        <v>Y</v>
      </c>
      <c r="K22" s="27" t="str">
        <f t="shared" ca="1" si="5"/>
        <v/>
      </c>
      <c r="L22" s="27" t="str">
        <f t="shared" si="6"/>
        <v>Y</v>
      </c>
      <c r="M22" s="27" t="str">
        <f t="shared" si="7"/>
        <v>Y</v>
      </c>
      <c r="N22" s="27" t="str">
        <f t="shared" si="7"/>
        <v>Y</v>
      </c>
      <c r="O22" s="27" t="str">
        <f t="shared" si="7"/>
        <v>Y</v>
      </c>
      <c r="P22" s="27" t="str">
        <f t="shared" si="7"/>
        <v/>
      </c>
      <c r="Q22" s="27" t="str">
        <f t="shared" si="7"/>
        <v/>
      </c>
      <c r="R22" s="27" t="str">
        <f t="shared" si="7"/>
        <v/>
      </c>
      <c r="S22" s="27" t="str">
        <f t="shared" si="7"/>
        <v/>
      </c>
      <c r="T22" s="27" t="str">
        <f t="shared" si="7"/>
        <v/>
      </c>
      <c r="U22" s="27" t="str">
        <f t="shared" si="7"/>
        <v/>
      </c>
      <c r="V22" s="27" t="str">
        <f t="shared" si="7"/>
        <v/>
      </c>
      <c r="W22" s="14" t="str">
        <f t="shared" si="7"/>
        <v/>
      </c>
    </row>
    <row r="23" spans="2:23" x14ac:dyDescent="0.2">
      <c r="B23" s="19">
        <f t="shared" si="0"/>
        <v>21</v>
      </c>
      <c r="C23" s="19" t="s">
        <v>167</v>
      </c>
      <c r="D23" s="19" t="s">
        <v>172</v>
      </c>
      <c r="E23" s="19" t="s">
        <v>160</v>
      </c>
      <c r="F23" s="20" t="s">
        <v>129</v>
      </c>
      <c r="G23" s="20" t="s">
        <v>63</v>
      </c>
      <c r="H23" s="20" t="str">
        <f t="shared" ca="1" si="1"/>
        <v>N</v>
      </c>
      <c r="I23" s="21">
        <f t="shared" si="2"/>
        <v>41768</v>
      </c>
      <c r="J23" s="22" t="str">
        <f t="shared" ca="1" si="3"/>
        <v>Y</v>
      </c>
      <c r="K23" s="22" t="str">
        <f t="shared" ca="1" si="5"/>
        <v/>
      </c>
      <c r="L23" s="22" t="str">
        <f t="shared" si="6"/>
        <v>Y</v>
      </c>
      <c r="M23" s="22" t="str">
        <f t="shared" si="7"/>
        <v>Y</v>
      </c>
      <c r="N23" s="22" t="str">
        <f t="shared" si="7"/>
        <v>Y</v>
      </c>
      <c r="O23" s="22" t="str">
        <f t="shared" si="7"/>
        <v>Y</v>
      </c>
      <c r="P23" s="22" t="str">
        <f t="shared" si="7"/>
        <v/>
      </c>
      <c r="Q23" s="22" t="str">
        <f t="shared" si="7"/>
        <v/>
      </c>
      <c r="R23" s="22" t="str">
        <f t="shared" si="7"/>
        <v/>
      </c>
      <c r="S23" s="22" t="str">
        <f t="shared" si="7"/>
        <v/>
      </c>
      <c r="T23" s="22" t="str">
        <f t="shared" si="7"/>
        <v/>
      </c>
      <c r="U23" s="22" t="str">
        <f t="shared" si="7"/>
        <v/>
      </c>
      <c r="V23" s="22" t="str">
        <f t="shared" si="7"/>
        <v/>
      </c>
      <c r="W23" s="23" t="str">
        <f t="shared" si="7"/>
        <v/>
      </c>
    </row>
    <row r="24" spans="2:23" x14ac:dyDescent="0.2">
      <c r="B24" s="24">
        <f t="shared" si="0"/>
        <v>22</v>
      </c>
      <c r="C24" s="24" t="s">
        <v>167</v>
      </c>
      <c r="D24" s="24" t="s">
        <v>27</v>
      </c>
      <c r="E24" s="24" t="s">
        <v>165</v>
      </c>
      <c r="F24" s="25" t="s">
        <v>130</v>
      </c>
      <c r="G24" s="25" t="s">
        <v>66</v>
      </c>
      <c r="H24" s="25" t="str">
        <f t="shared" ca="1" si="1"/>
        <v>N</v>
      </c>
      <c r="I24" s="26">
        <f t="shared" si="2"/>
        <v>41768</v>
      </c>
      <c r="J24" s="27" t="str">
        <f t="shared" ca="1" si="3"/>
        <v>Y</v>
      </c>
      <c r="K24" s="27" t="str">
        <f t="shared" ca="1" si="5"/>
        <v/>
      </c>
      <c r="L24" s="27" t="str">
        <f t="shared" si="6"/>
        <v>Y</v>
      </c>
      <c r="M24" s="27" t="str">
        <f t="shared" si="7"/>
        <v>Y</v>
      </c>
      <c r="N24" s="27" t="str">
        <f t="shared" si="7"/>
        <v>Y</v>
      </c>
      <c r="O24" s="27" t="str">
        <f t="shared" si="7"/>
        <v>Y</v>
      </c>
      <c r="P24" s="27" t="str">
        <f t="shared" si="7"/>
        <v/>
      </c>
      <c r="Q24" s="27" t="str">
        <f t="shared" si="7"/>
        <v/>
      </c>
      <c r="R24" s="27" t="str">
        <f t="shared" si="7"/>
        <v/>
      </c>
      <c r="S24" s="27" t="str">
        <f t="shared" si="7"/>
        <v/>
      </c>
      <c r="T24" s="27" t="str">
        <f t="shared" si="7"/>
        <v/>
      </c>
      <c r="U24" s="27" t="str">
        <f t="shared" si="7"/>
        <v/>
      </c>
      <c r="V24" s="27" t="str">
        <f t="shared" si="7"/>
        <v/>
      </c>
      <c r="W24" s="14" t="str">
        <f t="shared" si="7"/>
        <v/>
      </c>
    </row>
    <row r="25" spans="2:23" x14ac:dyDescent="0.2">
      <c r="B25" s="19">
        <f t="shared" si="0"/>
        <v>23</v>
      </c>
      <c r="C25" s="19" t="s">
        <v>167</v>
      </c>
      <c r="D25" s="19" t="s">
        <v>88</v>
      </c>
      <c r="E25" s="19" t="s">
        <v>165</v>
      </c>
      <c r="F25" s="20" t="s">
        <v>137</v>
      </c>
      <c r="G25" s="20" t="s">
        <v>142</v>
      </c>
      <c r="H25" s="20" t="str">
        <f t="shared" ca="1" si="1"/>
        <v>N</v>
      </c>
      <c r="I25" s="21">
        <f t="shared" si="2"/>
        <v>41768</v>
      </c>
      <c r="J25" s="22" t="str">
        <f t="shared" ca="1" si="3"/>
        <v>Y</v>
      </c>
      <c r="K25" s="22" t="str">
        <f t="shared" ca="1" si="5"/>
        <v/>
      </c>
      <c r="L25" s="22" t="str">
        <f t="shared" si="6"/>
        <v>Y</v>
      </c>
      <c r="M25" s="22" t="str">
        <f t="shared" si="7"/>
        <v>Y</v>
      </c>
      <c r="N25" s="22" t="str">
        <f t="shared" si="7"/>
        <v>Y</v>
      </c>
      <c r="O25" s="22" t="str">
        <f t="shared" si="7"/>
        <v>Y</v>
      </c>
      <c r="P25" s="22" t="str">
        <f t="shared" si="7"/>
        <v/>
      </c>
      <c r="Q25" s="22" t="str">
        <f t="shared" si="7"/>
        <v/>
      </c>
      <c r="R25" s="22" t="str">
        <f t="shared" si="7"/>
        <v/>
      </c>
      <c r="S25" s="22" t="str">
        <f t="shared" si="7"/>
        <v/>
      </c>
      <c r="T25" s="22" t="str">
        <f t="shared" si="7"/>
        <v/>
      </c>
      <c r="U25" s="22" t="str">
        <f t="shared" si="7"/>
        <v/>
      </c>
      <c r="V25" s="22" t="str">
        <f t="shared" si="7"/>
        <v/>
      </c>
      <c r="W25" s="23" t="str">
        <f t="shared" si="7"/>
        <v/>
      </c>
    </row>
    <row r="26" spans="2:23" x14ac:dyDescent="0.2">
      <c r="B26" s="24">
        <f t="shared" si="0"/>
        <v>24</v>
      </c>
      <c r="C26" s="24" t="s">
        <v>167</v>
      </c>
      <c r="D26" s="24" t="s">
        <v>28</v>
      </c>
      <c r="E26" s="24" t="s">
        <v>165</v>
      </c>
      <c r="F26" s="25" t="s">
        <v>131</v>
      </c>
      <c r="G26" s="25" t="s">
        <v>128</v>
      </c>
      <c r="H26" s="25" t="str">
        <f t="shared" ca="1" si="1"/>
        <v>N</v>
      </c>
      <c r="I26" s="26">
        <f t="shared" si="2"/>
        <v>41768</v>
      </c>
      <c r="J26" s="27" t="str">
        <f t="shared" ca="1" si="3"/>
        <v>Y</v>
      </c>
      <c r="K26" s="27" t="str">
        <f t="shared" ca="1" si="5"/>
        <v/>
      </c>
      <c r="L26" s="27" t="str">
        <f t="shared" si="6"/>
        <v>Y</v>
      </c>
      <c r="M26" s="27" t="str">
        <f t="shared" si="7"/>
        <v>Y</v>
      </c>
      <c r="N26" s="27" t="str">
        <f t="shared" si="7"/>
        <v>Y</v>
      </c>
      <c r="O26" s="27" t="str">
        <f t="shared" si="7"/>
        <v>Y</v>
      </c>
      <c r="P26" s="27" t="str">
        <f t="shared" si="7"/>
        <v/>
      </c>
      <c r="Q26" s="27" t="str">
        <f t="shared" si="7"/>
        <v/>
      </c>
      <c r="R26" s="27" t="str">
        <f t="shared" si="7"/>
        <v/>
      </c>
      <c r="S26" s="27" t="str">
        <f t="shared" si="7"/>
        <v/>
      </c>
      <c r="T26" s="27" t="str">
        <f t="shared" si="7"/>
        <v/>
      </c>
      <c r="U26" s="27" t="str">
        <f t="shared" si="7"/>
        <v/>
      </c>
      <c r="V26" s="27" t="str">
        <f t="shared" si="7"/>
        <v/>
      </c>
      <c r="W26" s="14" t="str">
        <f t="shared" si="7"/>
        <v/>
      </c>
    </row>
    <row r="27" spans="2:23" x14ac:dyDescent="0.2">
      <c r="B27" s="19">
        <f t="shared" si="0"/>
        <v>25</v>
      </c>
      <c r="C27" s="19" t="s">
        <v>167</v>
      </c>
      <c r="D27" s="19" t="s">
        <v>26</v>
      </c>
      <c r="E27" s="19" t="s">
        <v>165</v>
      </c>
      <c r="F27" s="20" t="s">
        <v>109</v>
      </c>
      <c r="G27" s="20" t="s">
        <v>65</v>
      </c>
      <c r="H27" s="20" t="str">
        <f t="shared" ca="1" si="1"/>
        <v>N</v>
      </c>
      <c r="I27" s="21">
        <f t="shared" si="2"/>
        <v>41768</v>
      </c>
      <c r="J27" s="22" t="str">
        <f t="shared" ca="1" si="3"/>
        <v>Y</v>
      </c>
      <c r="K27" s="22" t="str">
        <f t="shared" ca="1" si="5"/>
        <v/>
      </c>
      <c r="L27" s="22" t="str">
        <f t="shared" si="6"/>
        <v>Y</v>
      </c>
      <c r="M27" s="22" t="str">
        <f t="shared" si="7"/>
        <v>Y</v>
      </c>
      <c r="N27" s="22" t="str">
        <f t="shared" si="7"/>
        <v>Y</v>
      </c>
      <c r="O27" s="22" t="str">
        <f t="shared" si="7"/>
        <v>Y</v>
      </c>
      <c r="P27" s="22" t="str">
        <f t="shared" si="7"/>
        <v/>
      </c>
      <c r="Q27" s="22" t="str">
        <f t="shared" si="7"/>
        <v/>
      </c>
      <c r="R27" s="22" t="str">
        <f t="shared" si="7"/>
        <v/>
      </c>
      <c r="S27" s="22" t="str">
        <f t="shared" si="7"/>
        <v/>
      </c>
      <c r="T27" s="22" t="str">
        <f t="shared" si="7"/>
        <v/>
      </c>
      <c r="U27" s="22" t="str">
        <f t="shared" si="7"/>
        <v/>
      </c>
      <c r="V27" s="22" t="str">
        <f t="shared" si="7"/>
        <v/>
      </c>
      <c r="W27" s="23" t="str">
        <f t="shared" si="7"/>
        <v/>
      </c>
    </row>
    <row r="28" spans="2:23" x14ac:dyDescent="0.2">
      <c r="B28" s="24">
        <f t="shared" si="0"/>
        <v>26</v>
      </c>
      <c r="C28" s="24" t="s">
        <v>167</v>
      </c>
      <c r="D28" s="24" t="s">
        <v>173</v>
      </c>
      <c r="E28" s="24" t="s">
        <v>160</v>
      </c>
      <c r="F28" s="25" t="s">
        <v>150</v>
      </c>
      <c r="G28" s="25" t="s">
        <v>64</v>
      </c>
      <c r="H28" s="25" t="str">
        <f t="shared" ca="1" si="1"/>
        <v>N</v>
      </c>
      <c r="I28" s="26">
        <f t="shared" si="2"/>
        <v>41767</v>
      </c>
      <c r="J28" s="27" t="str">
        <f t="shared" ca="1" si="3"/>
        <v>Y</v>
      </c>
      <c r="K28" s="27" t="str">
        <f t="shared" ca="1" si="5"/>
        <v/>
      </c>
      <c r="L28" s="27" t="str">
        <f t="shared" si="6"/>
        <v>Y</v>
      </c>
      <c r="M28" s="27" t="str">
        <f t="shared" si="7"/>
        <v>Y</v>
      </c>
      <c r="N28" s="27" t="str">
        <f t="shared" si="7"/>
        <v>Y</v>
      </c>
      <c r="O28" s="27" t="str">
        <f t="shared" si="7"/>
        <v>Y</v>
      </c>
      <c r="P28" s="27" t="str">
        <f t="shared" si="7"/>
        <v/>
      </c>
      <c r="Q28" s="27" t="str">
        <f t="shared" si="7"/>
        <v/>
      </c>
      <c r="R28" s="27" t="str">
        <f t="shared" si="7"/>
        <v/>
      </c>
      <c r="S28" s="27" t="str">
        <f t="shared" si="7"/>
        <v/>
      </c>
      <c r="T28" s="27" t="str">
        <f t="shared" si="7"/>
        <v/>
      </c>
      <c r="U28" s="27" t="str">
        <f t="shared" si="7"/>
        <v/>
      </c>
      <c r="V28" s="27" t="str">
        <f t="shared" si="7"/>
        <v/>
      </c>
      <c r="W28" s="14" t="str">
        <f t="shared" si="7"/>
        <v/>
      </c>
    </row>
    <row r="29" spans="2:23" x14ac:dyDescent="0.2">
      <c r="B29" s="19">
        <f t="shared" si="0"/>
        <v>27</v>
      </c>
      <c r="C29" s="19" t="s">
        <v>174</v>
      </c>
      <c r="D29" s="19" t="s">
        <v>29</v>
      </c>
      <c r="E29" s="19" t="s">
        <v>160</v>
      </c>
      <c r="F29" s="20" t="s">
        <v>132</v>
      </c>
      <c r="G29" s="20" t="s">
        <v>67</v>
      </c>
      <c r="H29" s="20" t="str">
        <f t="shared" ca="1" si="1"/>
        <v>Y</v>
      </c>
      <c r="I29" s="21">
        <f t="shared" si="2"/>
        <v>41793</v>
      </c>
      <c r="J29" s="22" t="str">
        <f t="shared" ca="1" si="3"/>
        <v/>
      </c>
      <c r="K29" s="22" t="str">
        <f t="shared" ca="1" si="5"/>
        <v/>
      </c>
      <c r="L29" s="22" t="str">
        <f t="shared" si="6"/>
        <v>Y</v>
      </c>
      <c r="M29" s="22" t="str">
        <f t="shared" si="7"/>
        <v>Y</v>
      </c>
      <c r="N29" s="22" t="str">
        <f t="shared" si="7"/>
        <v>Y</v>
      </c>
      <c r="O29" s="22" t="str">
        <f t="shared" si="7"/>
        <v>Y</v>
      </c>
      <c r="P29" s="22" t="str">
        <f t="shared" si="7"/>
        <v>Y</v>
      </c>
      <c r="Q29" s="22" t="str">
        <f t="shared" si="7"/>
        <v/>
      </c>
      <c r="R29" s="22" t="str">
        <f t="shared" si="7"/>
        <v/>
      </c>
      <c r="S29" s="22" t="str">
        <f t="shared" si="7"/>
        <v/>
      </c>
      <c r="T29" s="22" t="str">
        <f t="shared" si="7"/>
        <v/>
      </c>
      <c r="U29" s="22" t="str">
        <f t="shared" si="7"/>
        <v/>
      </c>
      <c r="V29" s="22" t="str">
        <f t="shared" si="7"/>
        <v/>
      </c>
      <c r="W29" s="23" t="str">
        <f t="shared" si="7"/>
        <v/>
      </c>
    </row>
    <row r="30" spans="2:23" x14ac:dyDescent="0.2">
      <c r="B30" s="24">
        <f t="shared" si="0"/>
        <v>28</v>
      </c>
      <c r="C30" s="24" t="s">
        <v>174</v>
      </c>
      <c r="D30" s="24" t="s">
        <v>30</v>
      </c>
      <c r="E30" s="24" t="s">
        <v>160</v>
      </c>
      <c r="F30" s="25" t="s">
        <v>110</v>
      </c>
      <c r="G30" s="25" t="s">
        <v>68</v>
      </c>
      <c r="H30" s="25" t="str">
        <f t="shared" ca="1" si="1"/>
        <v>N</v>
      </c>
      <c r="I30" s="26">
        <f t="shared" si="2"/>
        <v>41768</v>
      </c>
      <c r="J30" s="27" t="str">
        <f t="shared" ca="1" si="3"/>
        <v>Y</v>
      </c>
      <c r="K30" s="27" t="str">
        <f t="shared" ca="1" si="5"/>
        <v/>
      </c>
      <c r="L30" s="27" t="str">
        <f t="shared" si="6"/>
        <v>Y</v>
      </c>
      <c r="M30" s="27" t="str">
        <f t="shared" si="7"/>
        <v>Y</v>
      </c>
      <c r="N30" s="27" t="str">
        <f t="shared" si="7"/>
        <v>Y</v>
      </c>
      <c r="O30" s="27" t="str">
        <f t="shared" si="7"/>
        <v>Y</v>
      </c>
      <c r="P30" s="27" t="str">
        <f t="shared" si="7"/>
        <v/>
      </c>
      <c r="Q30" s="27" t="str">
        <f t="shared" si="7"/>
        <v/>
      </c>
      <c r="R30" s="27" t="str">
        <f t="shared" si="7"/>
        <v/>
      </c>
      <c r="S30" s="27" t="str">
        <f t="shared" si="7"/>
        <v/>
      </c>
      <c r="T30" s="27" t="str">
        <f t="shared" si="7"/>
        <v/>
      </c>
      <c r="U30" s="27" t="str">
        <f t="shared" si="7"/>
        <v/>
      </c>
      <c r="V30" s="27" t="str">
        <f t="shared" si="7"/>
        <v/>
      </c>
      <c r="W30" s="14" t="str">
        <f t="shared" si="7"/>
        <v/>
      </c>
    </row>
    <row r="31" spans="2:23" x14ac:dyDescent="0.2">
      <c r="B31" s="19">
        <f t="shared" si="0"/>
        <v>29</v>
      </c>
      <c r="C31" s="19" t="s">
        <v>174</v>
      </c>
      <c r="D31" s="19" t="s">
        <v>31</v>
      </c>
      <c r="E31" s="19" t="s">
        <v>160</v>
      </c>
      <c r="F31" s="20" t="s">
        <v>111</v>
      </c>
      <c r="G31" s="20" t="s">
        <v>69</v>
      </c>
      <c r="H31" s="20" t="str">
        <f t="shared" ca="1" si="1"/>
        <v>N</v>
      </c>
      <c r="I31" s="21">
        <f t="shared" si="2"/>
        <v>41778</v>
      </c>
      <c r="J31" s="22" t="str">
        <f t="shared" ca="1" si="3"/>
        <v>Y</v>
      </c>
      <c r="K31" s="22" t="str">
        <f t="shared" ca="1" si="5"/>
        <v/>
      </c>
      <c r="L31" s="22" t="str">
        <f t="shared" si="6"/>
        <v>Y</v>
      </c>
      <c r="M31" s="22" t="str">
        <f t="shared" si="7"/>
        <v>Y</v>
      </c>
      <c r="N31" s="22" t="str">
        <f t="shared" si="7"/>
        <v>Y</v>
      </c>
      <c r="O31" s="22" t="str">
        <f t="shared" si="7"/>
        <v>Y</v>
      </c>
      <c r="P31" s="22" t="str">
        <f t="shared" si="7"/>
        <v/>
      </c>
      <c r="Q31" s="22" t="str">
        <f t="shared" si="7"/>
        <v/>
      </c>
      <c r="R31" s="22" t="str">
        <f t="shared" si="7"/>
        <v/>
      </c>
      <c r="S31" s="22" t="str">
        <f t="shared" si="7"/>
        <v/>
      </c>
      <c r="T31" s="22" t="str">
        <f t="shared" si="7"/>
        <v/>
      </c>
      <c r="U31" s="22" t="str">
        <f t="shared" si="7"/>
        <v/>
      </c>
      <c r="V31" s="22" t="str">
        <f t="shared" si="7"/>
        <v/>
      </c>
      <c r="W31" s="23" t="str">
        <f t="shared" si="7"/>
        <v/>
      </c>
    </row>
    <row r="32" spans="2:23" x14ac:dyDescent="0.2">
      <c r="B32" s="24">
        <f t="shared" si="0"/>
        <v>30</v>
      </c>
      <c r="C32" s="24" t="s">
        <v>175</v>
      </c>
      <c r="D32" s="24" t="s">
        <v>32</v>
      </c>
      <c r="E32" s="24" t="s">
        <v>160</v>
      </c>
      <c r="F32" s="25" t="s">
        <v>134</v>
      </c>
      <c r="G32" s="25" t="s">
        <v>154</v>
      </c>
      <c r="H32" s="25" t="str">
        <f t="shared" ca="1" si="1"/>
        <v>Y</v>
      </c>
      <c r="I32" s="26">
        <f t="shared" si="2"/>
        <v>41795</v>
      </c>
      <c r="J32" s="27" t="str">
        <f t="shared" ca="1" si="3"/>
        <v/>
      </c>
      <c r="K32" s="27" t="str">
        <f t="shared" ca="1" si="5"/>
        <v/>
      </c>
      <c r="L32" s="27" t="str">
        <f t="shared" si="6"/>
        <v>Y</v>
      </c>
      <c r="M32" s="27" t="str">
        <f t="shared" si="7"/>
        <v>Y</v>
      </c>
      <c r="N32" s="27" t="str">
        <f t="shared" si="7"/>
        <v>Y</v>
      </c>
      <c r="O32" s="27" t="str">
        <f t="shared" si="7"/>
        <v>Y</v>
      </c>
      <c r="P32" s="27" t="str">
        <f t="shared" si="7"/>
        <v>Y</v>
      </c>
      <c r="Q32" s="27" t="str">
        <f t="shared" si="7"/>
        <v/>
      </c>
      <c r="R32" s="27" t="str">
        <f t="shared" si="7"/>
        <v/>
      </c>
      <c r="S32" s="27" t="str">
        <f t="shared" si="7"/>
        <v/>
      </c>
      <c r="T32" s="27" t="str">
        <f t="shared" si="7"/>
        <v/>
      </c>
      <c r="U32" s="27" t="str">
        <f t="shared" si="7"/>
        <v/>
      </c>
      <c r="V32" s="27" t="str">
        <f t="shared" si="7"/>
        <v/>
      </c>
      <c r="W32" s="14" t="str">
        <f t="shared" si="7"/>
        <v/>
      </c>
    </row>
    <row r="33" spans="2:23" x14ac:dyDescent="0.2">
      <c r="B33" s="19">
        <f t="shared" si="0"/>
        <v>31</v>
      </c>
      <c r="C33" s="19" t="s">
        <v>175</v>
      </c>
      <c r="D33" s="19" t="s">
        <v>33</v>
      </c>
      <c r="E33" s="19" t="s">
        <v>160</v>
      </c>
      <c r="F33" s="20" t="s">
        <v>135</v>
      </c>
      <c r="G33" s="20" t="s">
        <v>151</v>
      </c>
      <c r="H33" s="20" t="str">
        <f t="shared" ca="1" si="1"/>
        <v>Y</v>
      </c>
      <c r="I33" s="21">
        <f t="shared" si="2"/>
        <v>41793</v>
      </c>
      <c r="J33" s="22" t="str">
        <f t="shared" ca="1" si="3"/>
        <v/>
      </c>
      <c r="K33" s="22" t="str">
        <f t="shared" ca="1" si="5"/>
        <v/>
      </c>
      <c r="L33" s="22" t="str">
        <f t="shared" si="6"/>
        <v>Y</v>
      </c>
      <c r="M33" s="22" t="str">
        <f t="shared" si="7"/>
        <v>Y</v>
      </c>
      <c r="N33" s="22" t="str">
        <f t="shared" si="7"/>
        <v>Y</v>
      </c>
      <c r="O33" s="22" t="str">
        <f t="shared" si="7"/>
        <v>Y</v>
      </c>
      <c r="P33" s="22" t="str">
        <f t="shared" si="7"/>
        <v>Y</v>
      </c>
      <c r="Q33" s="22" t="str">
        <f t="shared" si="7"/>
        <v/>
      </c>
      <c r="R33" s="22" t="str">
        <f t="shared" si="7"/>
        <v/>
      </c>
      <c r="S33" s="22" t="str">
        <f t="shared" si="7"/>
        <v/>
      </c>
      <c r="T33" s="22" t="str">
        <f t="shared" si="7"/>
        <v/>
      </c>
      <c r="U33" s="22" t="str">
        <f t="shared" si="7"/>
        <v/>
      </c>
      <c r="V33" s="22" t="str">
        <f t="shared" si="7"/>
        <v/>
      </c>
      <c r="W33" s="23" t="str">
        <f t="shared" si="7"/>
        <v/>
      </c>
    </row>
    <row r="34" spans="2:23" x14ac:dyDescent="0.2">
      <c r="B34" s="24">
        <f t="shared" si="0"/>
        <v>32</v>
      </c>
      <c r="C34" s="24" t="s">
        <v>175</v>
      </c>
      <c r="D34" s="24" t="s">
        <v>10</v>
      </c>
      <c r="E34" s="24" t="s">
        <v>163</v>
      </c>
      <c r="F34" s="25" t="s">
        <v>112</v>
      </c>
      <c r="G34" s="25" t="s">
        <v>70</v>
      </c>
      <c r="H34" s="25" t="str">
        <f t="shared" ca="1" si="1"/>
        <v>N</v>
      </c>
      <c r="I34" s="26">
        <f t="shared" si="2"/>
        <v>41773</v>
      </c>
      <c r="J34" s="27" t="str">
        <f t="shared" ca="1" si="3"/>
        <v>Y</v>
      </c>
      <c r="K34" s="27" t="str">
        <f t="shared" ca="1" si="5"/>
        <v/>
      </c>
      <c r="L34" s="27" t="str">
        <f t="shared" si="6"/>
        <v>Y</v>
      </c>
      <c r="M34" s="27" t="str">
        <f t="shared" si="7"/>
        <v>Y</v>
      </c>
      <c r="N34" s="27" t="str">
        <f t="shared" si="7"/>
        <v>Y</v>
      </c>
      <c r="O34" s="27" t="str">
        <f t="shared" si="7"/>
        <v>Y</v>
      </c>
      <c r="P34" s="27" t="str">
        <f t="shared" si="7"/>
        <v/>
      </c>
      <c r="Q34" s="27" t="str">
        <f t="shared" si="7"/>
        <v/>
      </c>
      <c r="R34" s="27" t="str">
        <f t="shared" si="7"/>
        <v/>
      </c>
      <c r="S34" s="27" t="str">
        <f t="shared" si="7"/>
        <v/>
      </c>
      <c r="T34" s="27" t="str">
        <f t="shared" si="7"/>
        <v/>
      </c>
      <c r="U34" s="27" t="str">
        <f t="shared" si="7"/>
        <v/>
      </c>
      <c r="V34" s="27" t="str">
        <f t="shared" si="7"/>
        <v/>
      </c>
      <c r="W34" s="14" t="str">
        <f t="shared" si="7"/>
        <v/>
      </c>
    </row>
    <row r="35" spans="2:23" x14ac:dyDescent="0.2">
      <c r="B35" s="19">
        <f t="shared" si="0"/>
        <v>33</v>
      </c>
      <c r="C35" s="19" t="s">
        <v>175</v>
      </c>
      <c r="D35" s="19" t="s">
        <v>11</v>
      </c>
      <c r="E35" s="19" t="s">
        <v>160</v>
      </c>
      <c r="F35" s="20" t="s">
        <v>113</v>
      </c>
      <c r="G35" s="20" t="s">
        <v>71</v>
      </c>
      <c r="H35" s="20" t="str">
        <f t="shared" ref="H35:H54" ca="1" si="8">IF(I35="","N",IF(YEAR(I35)&amp;"-"&amp;MONTH(I35)=YEAR(TODAY())&amp;"-"&amp;MONTH(TODAY()),"Y","N"))</f>
        <v>N</v>
      </c>
      <c r="I35" s="21">
        <f t="shared" ref="I35:I54" si="9">IF(ISNA(VLOOKUP(F35,dates,2,FALSE)),"",VLOOKUP(F35,dates,2,FALSE))</f>
        <v>41768</v>
      </c>
      <c r="J35" s="22" t="str">
        <f t="shared" ref="J35:J54" ca="1" si="10">IF(H35="Y","",IF(I35="","",IF(AND((TODAY()-I35)&gt;0,(TODAY()-I35)&lt;=60),"Y","")))</f>
        <v>Y</v>
      </c>
      <c r="K35" s="22" t="str">
        <f t="shared" ref="K35:K54" ca="1" si="11">IF(H35="Y","",IF(J35="Y","",IF(I35="","",IF((TODAY()-I35)&gt;60,"Y","N"))))</f>
        <v/>
      </c>
      <c r="L35" s="22" t="str">
        <f t="shared" si="6"/>
        <v>Y</v>
      </c>
      <c r="M35" s="22" t="str">
        <f t="shared" ref="M35:W50" si="12">IF($I35="","",IF($I35&gt;=M$2,"Y",""))</f>
        <v>Y</v>
      </c>
      <c r="N35" s="22" t="str">
        <f t="shared" si="12"/>
        <v>Y</v>
      </c>
      <c r="O35" s="22" t="str">
        <f t="shared" si="12"/>
        <v>Y</v>
      </c>
      <c r="P35" s="22" t="str">
        <f t="shared" si="12"/>
        <v/>
      </c>
      <c r="Q35" s="22" t="str">
        <f t="shared" si="12"/>
        <v/>
      </c>
      <c r="R35" s="22" t="str">
        <f t="shared" si="12"/>
        <v/>
      </c>
      <c r="S35" s="22" t="str">
        <f t="shared" si="12"/>
        <v/>
      </c>
      <c r="T35" s="22" t="str">
        <f t="shared" si="12"/>
        <v/>
      </c>
      <c r="U35" s="22" t="str">
        <f t="shared" si="12"/>
        <v/>
      </c>
      <c r="V35" s="22" t="str">
        <f t="shared" si="12"/>
        <v/>
      </c>
      <c r="W35" s="23" t="str">
        <f t="shared" si="12"/>
        <v/>
      </c>
    </row>
    <row r="36" spans="2:23" x14ac:dyDescent="0.2">
      <c r="B36" s="24">
        <f t="shared" si="0"/>
        <v>34</v>
      </c>
      <c r="C36" s="24" t="s">
        <v>175</v>
      </c>
      <c r="D36" s="24" t="s">
        <v>34</v>
      </c>
      <c r="E36" s="24" t="s">
        <v>163</v>
      </c>
      <c r="F36" s="25" t="s">
        <v>114</v>
      </c>
      <c r="G36" s="25" t="s">
        <v>72</v>
      </c>
      <c r="H36" s="25" t="str">
        <f t="shared" ca="1" si="8"/>
        <v>Y</v>
      </c>
      <c r="I36" s="26">
        <f t="shared" si="9"/>
        <v>41793</v>
      </c>
      <c r="J36" s="27" t="str">
        <f t="shared" ca="1" si="10"/>
        <v/>
      </c>
      <c r="K36" s="27" t="str">
        <f t="shared" ca="1" si="11"/>
        <v/>
      </c>
      <c r="L36" s="27" t="str">
        <f t="shared" si="6"/>
        <v>Y</v>
      </c>
      <c r="M36" s="27" t="str">
        <f t="shared" si="12"/>
        <v>Y</v>
      </c>
      <c r="N36" s="27" t="str">
        <f t="shared" si="12"/>
        <v>Y</v>
      </c>
      <c r="O36" s="27" t="str">
        <f t="shared" si="12"/>
        <v>Y</v>
      </c>
      <c r="P36" s="27" t="str">
        <f t="shared" si="12"/>
        <v>Y</v>
      </c>
      <c r="Q36" s="27" t="str">
        <f t="shared" si="12"/>
        <v/>
      </c>
      <c r="R36" s="27" t="str">
        <f t="shared" si="12"/>
        <v/>
      </c>
      <c r="S36" s="27" t="str">
        <f t="shared" si="12"/>
        <v/>
      </c>
      <c r="T36" s="27" t="str">
        <f t="shared" si="12"/>
        <v/>
      </c>
      <c r="U36" s="27" t="str">
        <f t="shared" si="12"/>
        <v/>
      </c>
      <c r="V36" s="27" t="str">
        <f t="shared" si="12"/>
        <v/>
      </c>
      <c r="W36" s="14" t="str">
        <f t="shared" si="12"/>
        <v/>
      </c>
    </row>
    <row r="37" spans="2:23" x14ac:dyDescent="0.2">
      <c r="B37" s="19">
        <f t="shared" si="0"/>
        <v>35</v>
      </c>
      <c r="C37" s="19" t="s">
        <v>176</v>
      </c>
      <c r="D37" s="19" t="s">
        <v>0</v>
      </c>
      <c r="E37" s="19" t="s">
        <v>160</v>
      </c>
      <c r="F37" s="20" t="s">
        <v>115</v>
      </c>
      <c r="G37" s="20" t="s">
        <v>73</v>
      </c>
      <c r="H37" s="20" t="str">
        <f t="shared" ca="1" si="8"/>
        <v>N</v>
      </c>
      <c r="I37" s="21">
        <f t="shared" si="9"/>
        <v>41779</v>
      </c>
      <c r="J37" s="22" t="str">
        <f t="shared" ca="1" si="10"/>
        <v>Y</v>
      </c>
      <c r="K37" s="22" t="str">
        <f t="shared" ca="1" si="11"/>
        <v/>
      </c>
      <c r="L37" s="22" t="str">
        <f t="shared" si="6"/>
        <v>Y</v>
      </c>
      <c r="M37" s="22" t="str">
        <f t="shared" si="12"/>
        <v>Y</v>
      </c>
      <c r="N37" s="22" t="str">
        <f t="shared" si="12"/>
        <v>Y</v>
      </c>
      <c r="O37" s="22" t="str">
        <f t="shared" si="12"/>
        <v>Y</v>
      </c>
      <c r="P37" s="22" t="str">
        <f t="shared" si="12"/>
        <v/>
      </c>
      <c r="Q37" s="22" t="str">
        <f t="shared" si="12"/>
        <v/>
      </c>
      <c r="R37" s="22" t="str">
        <f t="shared" si="12"/>
        <v/>
      </c>
      <c r="S37" s="22" t="str">
        <f t="shared" si="12"/>
        <v/>
      </c>
      <c r="T37" s="22" t="str">
        <f t="shared" si="12"/>
        <v/>
      </c>
      <c r="U37" s="22" t="str">
        <f t="shared" si="12"/>
        <v/>
      </c>
      <c r="V37" s="22" t="str">
        <f t="shared" si="12"/>
        <v/>
      </c>
      <c r="W37" s="23" t="str">
        <f t="shared" si="12"/>
        <v/>
      </c>
    </row>
    <row r="38" spans="2:23" x14ac:dyDescent="0.2">
      <c r="B38" s="24">
        <f t="shared" si="0"/>
        <v>36</v>
      </c>
      <c r="C38" s="24" t="s">
        <v>177</v>
      </c>
      <c r="D38" s="24" t="s">
        <v>35</v>
      </c>
      <c r="E38" s="24" t="s">
        <v>160</v>
      </c>
      <c r="F38" s="25" t="s">
        <v>116</v>
      </c>
      <c r="G38" s="25" t="s">
        <v>74</v>
      </c>
      <c r="H38" s="25" t="str">
        <f t="shared" ca="1" si="8"/>
        <v>N</v>
      </c>
      <c r="I38" s="26">
        <f t="shared" si="9"/>
        <v>41778</v>
      </c>
      <c r="J38" s="27" t="str">
        <f t="shared" ca="1" si="10"/>
        <v>Y</v>
      </c>
      <c r="K38" s="27" t="str">
        <f t="shared" ca="1" si="11"/>
        <v/>
      </c>
      <c r="L38" s="27" t="str">
        <f t="shared" si="6"/>
        <v>Y</v>
      </c>
      <c r="M38" s="27" t="str">
        <f t="shared" si="12"/>
        <v>Y</v>
      </c>
      <c r="N38" s="27" t="str">
        <f t="shared" si="12"/>
        <v>Y</v>
      </c>
      <c r="O38" s="27" t="str">
        <f t="shared" si="12"/>
        <v>Y</v>
      </c>
      <c r="P38" s="27" t="str">
        <f t="shared" si="12"/>
        <v/>
      </c>
      <c r="Q38" s="27" t="str">
        <f t="shared" si="12"/>
        <v/>
      </c>
      <c r="R38" s="27" t="str">
        <f t="shared" si="12"/>
        <v/>
      </c>
      <c r="S38" s="27" t="str">
        <f t="shared" si="12"/>
        <v/>
      </c>
      <c r="T38" s="27" t="str">
        <f t="shared" si="12"/>
        <v/>
      </c>
      <c r="U38" s="27" t="str">
        <f t="shared" si="12"/>
        <v/>
      </c>
      <c r="V38" s="27" t="str">
        <f t="shared" si="12"/>
        <v/>
      </c>
      <c r="W38" s="14" t="str">
        <f t="shared" si="12"/>
        <v/>
      </c>
    </row>
    <row r="39" spans="2:23" x14ac:dyDescent="0.2">
      <c r="B39" s="19">
        <f t="shared" si="0"/>
        <v>37</v>
      </c>
      <c r="C39" s="19" t="s">
        <v>177</v>
      </c>
      <c r="D39" s="19" t="s">
        <v>40</v>
      </c>
      <c r="E39" s="19" t="s">
        <v>163</v>
      </c>
      <c r="F39" s="20" t="s">
        <v>119</v>
      </c>
      <c r="G39" s="20" t="s">
        <v>78</v>
      </c>
      <c r="H39" s="20" t="str">
        <f t="shared" ca="1" si="8"/>
        <v>Y</v>
      </c>
      <c r="I39" s="21">
        <f t="shared" si="9"/>
        <v>41793</v>
      </c>
      <c r="J39" s="22" t="str">
        <f t="shared" ca="1" si="10"/>
        <v/>
      </c>
      <c r="K39" s="22" t="str">
        <f t="shared" ca="1" si="11"/>
        <v/>
      </c>
      <c r="L39" s="22" t="str">
        <f t="shared" si="6"/>
        <v>Y</v>
      </c>
      <c r="M39" s="22" t="str">
        <f t="shared" si="12"/>
        <v>Y</v>
      </c>
      <c r="N39" s="22" t="str">
        <f t="shared" si="12"/>
        <v>Y</v>
      </c>
      <c r="O39" s="22" t="str">
        <f t="shared" si="12"/>
        <v>Y</v>
      </c>
      <c r="P39" s="22" t="str">
        <f t="shared" si="12"/>
        <v>Y</v>
      </c>
      <c r="Q39" s="22" t="str">
        <f t="shared" si="12"/>
        <v/>
      </c>
      <c r="R39" s="22" t="str">
        <f t="shared" si="12"/>
        <v/>
      </c>
      <c r="S39" s="22" t="str">
        <f t="shared" si="12"/>
        <v/>
      </c>
      <c r="T39" s="22" t="str">
        <f t="shared" si="12"/>
        <v/>
      </c>
      <c r="U39" s="22" t="str">
        <f t="shared" si="12"/>
        <v/>
      </c>
      <c r="V39" s="22" t="str">
        <f t="shared" si="12"/>
        <v/>
      </c>
      <c r="W39" s="23" t="str">
        <f t="shared" si="12"/>
        <v/>
      </c>
    </row>
    <row r="40" spans="2:23" x14ac:dyDescent="0.2">
      <c r="B40" s="24">
        <f t="shared" si="0"/>
        <v>38</v>
      </c>
      <c r="C40" s="24" t="s">
        <v>177</v>
      </c>
      <c r="D40" s="28" t="s">
        <v>39</v>
      </c>
      <c r="E40" s="24" t="s">
        <v>165</v>
      </c>
      <c r="F40" s="25" t="s">
        <v>149</v>
      </c>
      <c r="G40" s="25" t="s">
        <v>128</v>
      </c>
      <c r="H40" s="25" t="str">
        <f t="shared" ca="1" si="8"/>
        <v>N</v>
      </c>
      <c r="I40" s="26">
        <f t="shared" si="9"/>
        <v>41744</v>
      </c>
      <c r="J40" s="27" t="str">
        <f t="shared" ca="1" si="10"/>
        <v>Y</v>
      </c>
      <c r="K40" s="27" t="str">
        <f t="shared" ca="1" si="11"/>
        <v/>
      </c>
      <c r="L40" s="27" t="str">
        <f t="shared" si="6"/>
        <v>Y</v>
      </c>
      <c r="M40" s="27" t="str">
        <f t="shared" si="12"/>
        <v>Y</v>
      </c>
      <c r="N40" s="27" t="str">
        <f t="shared" si="12"/>
        <v>Y</v>
      </c>
      <c r="O40" s="27" t="str">
        <f t="shared" si="12"/>
        <v/>
      </c>
      <c r="P40" s="27" t="str">
        <f t="shared" si="12"/>
        <v/>
      </c>
      <c r="Q40" s="27" t="str">
        <f t="shared" si="12"/>
        <v/>
      </c>
      <c r="R40" s="27" t="str">
        <f t="shared" si="12"/>
        <v/>
      </c>
      <c r="S40" s="27" t="str">
        <f t="shared" si="12"/>
        <v/>
      </c>
      <c r="T40" s="27" t="str">
        <f t="shared" si="12"/>
        <v/>
      </c>
      <c r="U40" s="27" t="str">
        <f t="shared" si="12"/>
        <v/>
      </c>
      <c r="V40" s="27" t="str">
        <f t="shared" si="12"/>
        <v/>
      </c>
      <c r="W40" s="14" t="str">
        <f t="shared" si="12"/>
        <v/>
      </c>
    </row>
    <row r="41" spans="2:23" x14ac:dyDescent="0.2">
      <c r="B41" s="19">
        <f t="shared" si="0"/>
        <v>39</v>
      </c>
      <c r="C41" s="19" t="s">
        <v>177</v>
      </c>
      <c r="D41" s="19" t="s">
        <v>36</v>
      </c>
      <c r="E41" s="19" t="s">
        <v>160</v>
      </c>
      <c r="F41" s="20" t="s">
        <v>136</v>
      </c>
      <c r="G41" s="20" t="s">
        <v>75</v>
      </c>
      <c r="H41" s="20" t="str">
        <f t="shared" ca="1" si="8"/>
        <v>N</v>
      </c>
      <c r="I41" s="21">
        <f t="shared" si="9"/>
        <v>41779</v>
      </c>
      <c r="J41" s="22" t="str">
        <f t="shared" ca="1" si="10"/>
        <v>Y</v>
      </c>
      <c r="K41" s="22" t="str">
        <f t="shared" ca="1" si="11"/>
        <v/>
      </c>
      <c r="L41" s="22" t="str">
        <f t="shared" si="6"/>
        <v>Y</v>
      </c>
      <c r="M41" s="22" t="str">
        <f t="shared" si="12"/>
        <v>Y</v>
      </c>
      <c r="N41" s="22" t="str">
        <f t="shared" si="12"/>
        <v>Y</v>
      </c>
      <c r="O41" s="22" t="str">
        <f t="shared" si="12"/>
        <v>Y</v>
      </c>
      <c r="P41" s="22" t="str">
        <f t="shared" si="12"/>
        <v/>
      </c>
      <c r="Q41" s="22" t="str">
        <f t="shared" si="12"/>
        <v/>
      </c>
      <c r="R41" s="22" t="str">
        <f t="shared" si="12"/>
        <v/>
      </c>
      <c r="S41" s="22" t="str">
        <f t="shared" si="12"/>
        <v/>
      </c>
      <c r="T41" s="22" t="str">
        <f t="shared" si="12"/>
        <v/>
      </c>
      <c r="U41" s="22" t="str">
        <f t="shared" si="12"/>
        <v/>
      </c>
      <c r="V41" s="22" t="str">
        <f t="shared" si="12"/>
        <v/>
      </c>
      <c r="W41" s="23" t="str">
        <f t="shared" si="12"/>
        <v/>
      </c>
    </row>
    <row r="42" spans="2:23" x14ac:dyDescent="0.2">
      <c r="B42" s="24">
        <f t="shared" si="0"/>
        <v>40</v>
      </c>
      <c r="C42" s="24" t="s">
        <v>177</v>
      </c>
      <c r="D42" s="24" t="s">
        <v>1</v>
      </c>
      <c r="E42" s="24" t="s">
        <v>160</v>
      </c>
      <c r="F42" s="25" t="s">
        <v>117</v>
      </c>
      <c r="G42" s="25" t="s">
        <v>76</v>
      </c>
      <c r="H42" s="25" t="str">
        <f t="shared" ca="1" si="8"/>
        <v>Y</v>
      </c>
      <c r="I42" s="26">
        <f t="shared" si="9"/>
        <v>41793</v>
      </c>
      <c r="J42" s="27" t="str">
        <f t="shared" ca="1" si="10"/>
        <v/>
      </c>
      <c r="K42" s="27" t="str">
        <f t="shared" ca="1" si="11"/>
        <v/>
      </c>
      <c r="L42" s="27" t="str">
        <f t="shared" si="6"/>
        <v>Y</v>
      </c>
      <c r="M42" s="27" t="str">
        <f t="shared" si="12"/>
        <v>Y</v>
      </c>
      <c r="N42" s="27" t="str">
        <f t="shared" si="12"/>
        <v>Y</v>
      </c>
      <c r="O42" s="27" t="str">
        <f t="shared" si="12"/>
        <v>Y</v>
      </c>
      <c r="P42" s="27" t="str">
        <f t="shared" si="12"/>
        <v>Y</v>
      </c>
      <c r="Q42" s="27" t="str">
        <f t="shared" si="12"/>
        <v/>
      </c>
      <c r="R42" s="27" t="str">
        <f t="shared" si="12"/>
        <v/>
      </c>
      <c r="S42" s="27" t="str">
        <f t="shared" si="12"/>
        <v/>
      </c>
      <c r="T42" s="27" t="str">
        <f t="shared" si="12"/>
        <v/>
      </c>
      <c r="U42" s="27" t="str">
        <f t="shared" si="12"/>
        <v/>
      </c>
      <c r="V42" s="27" t="str">
        <f t="shared" si="12"/>
        <v/>
      </c>
      <c r="W42" s="14" t="str">
        <f t="shared" si="12"/>
        <v/>
      </c>
    </row>
    <row r="43" spans="2:23" x14ac:dyDescent="0.2">
      <c r="B43" s="19">
        <f t="shared" si="0"/>
        <v>41</v>
      </c>
      <c r="C43" s="19" t="s">
        <v>177</v>
      </c>
      <c r="D43" s="19" t="s">
        <v>38</v>
      </c>
      <c r="E43" s="19" t="s">
        <v>160</v>
      </c>
      <c r="F43" s="20" t="s">
        <v>118</v>
      </c>
      <c r="G43" s="20" t="s">
        <v>77</v>
      </c>
      <c r="H43" s="20" t="str">
        <f t="shared" ca="1" si="8"/>
        <v>N</v>
      </c>
      <c r="I43" s="21">
        <f t="shared" si="9"/>
        <v>41778</v>
      </c>
      <c r="J43" s="22" t="str">
        <f t="shared" ca="1" si="10"/>
        <v>Y</v>
      </c>
      <c r="K43" s="22" t="str">
        <f t="shared" ca="1" si="11"/>
        <v/>
      </c>
      <c r="L43" s="22" t="str">
        <f t="shared" si="6"/>
        <v>Y</v>
      </c>
      <c r="M43" s="22" t="str">
        <f t="shared" si="12"/>
        <v>Y</v>
      </c>
      <c r="N43" s="22" t="str">
        <f t="shared" si="12"/>
        <v>Y</v>
      </c>
      <c r="O43" s="22" t="str">
        <f t="shared" si="12"/>
        <v>Y</v>
      </c>
      <c r="P43" s="22" t="str">
        <f t="shared" si="12"/>
        <v/>
      </c>
      <c r="Q43" s="22" t="str">
        <f t="shared" si="12"/>
        <v/>
      </c>
      <c r="R43" s="22" t="str">
        <f t="shared" si="12"/>
        <v/>
      </c>
      <c r="S43" s="22" t="str">
        <f t="shared" si="12"/>
        <v/>
      </c>
      <c r="T43" s="22" t="str">
        <f t="shared" si="12"/>
        <v/>
      </c>
      <c r="U43" s="22" t="str">
        <f t="shared" si="12"/>
        <v/>
      </c>
      <c r="V43" s="22" t="str">
        <f t="shared" si="12"/>
        <v/>
      </c>
      <c r="W43" s="23" t="str">
        <f t="shared" si="12"/>
        <v/>
      </c>
    </row>
    <row r="44" spans="2:23" x14ac:dyDescent="0.2">
      <c r="B44" s="24">
        <f t="shared" si="0"/>
        <v>42</v>
      </c>
      <c r="C44" s="24" t="s">
        <v>178</v>
      </c>
      <c r="D44" s="28" t="s">
        <v>145</v>
      </c>
      <c r="E44" s="24" t="s">
        <v>163</v>
      </c>
      <c r="F44" s="25" t="s">
        <v>148</v>
      </c>
      <c r="G44" s="25" t="s">
        <v>81</v>
      </c>
      <c r="H44" s="25" t="str">
        <f t="shared" ca="1" si="8"/>
        <v>N</v>
      </c>
      <c r="I44" s="26">
        <f t="shared" si="9"/>
        <v>41768</v>
      </c>
      <c r="J44" s="27" t="str">
        <f t="shared" ca="1" si="10"/>
        <v>Y</v>
      </c>
      <c r="K44" s="27" t="str">
        <f t="shared" ca="1" si="11"/>
        <v/>
      </c>
      <c r="L44" s="27" t="str">
        <f t="shared" si="6"/>
        <v>Y</v>
      </c>
      <c r="M44" s="27" t="str">
        <f t="shared" si="12"/>
        <v>Y</v>
      </c>
      <c r="N44" s="27" t="str">
        <f t="shared" si="12"/>
        <v>Y</v>
      </c>
      <c r="O44" s="27" t="str">
        <f t="shared" si="12"/>
        <v>Y</v>
      </c>
      <c r="P44" s="27" t="str">
        <f t="shared" si="12"/>
        <v/>
      </c>
      <c r="Q44" s="27" t="str">
        <f t="shared" si="12"/>
        <v/>
      </c>
      <c r="R44" s="27" t="str">
        <f t="shared" si="12"/>
        <v/>
      </c>
      <c r="S44" s="27" t="str">
        <f t="shared" si="12"/>
        <v/>
      </c>
      <c r="T44" s="27" t="str">
        <f t="shared" si="12"/>
        <v/>
      </c>
      <c r="U44" s="27" t="str">
        <f t="shared" si="12"/>
        <v/>
      </c>
      <c r="V44" s="27" t="str">
        <f t="shared" si="12"/>
        <v/>
      </c>
      <c r="W44" s="14" t="str">
        <f t="shared" si="12"/>
        <v/>
      </c>
    </row>
    <row r="45" spans="2:23" x14ac:dyDescent="0.2">
      <c r="B45" s="19">
        <f t="shared" si="0"/>
        <v>43</v>
      </c>
      <c r="C45" s="19" t="s">
        <v>178</v>
      </c>
      <c r="D45" s="19" t="s">
        <v>12</v>
      </c>
      <c r="E45" s="19" t="s">
        <v>163</v>
      </c>
      <c r="F45" s="20" t="s">
        <v>120</v>
      </c>
      <c r="G45" s="20" t="s">
        <v>79</v>
      </c>
      <c r="H45" s="20" t="str">
        <f t="shared" ca="1" si="8"/>
        <v>N</v>
      </c>
      <c r="I45" s="21">
        <f t="shared" si="9"/>
        <v>41773</v>
      </c>
      <c r="J45" s="22" t="str">
        <f t="shared" ca="1" si="10"/>
        <v>Y</v>
      </c>
      <c r="K45" s="22" t="str">
        <f t="shared" ca="1" si="11"/>
        <v/>
      </c>
      <c r="L45" s="22" t="str">
        <f t="shared" si="6"/>
        <v>Y</v>
      </c>
      <c r="M45" s="22" t="str">
        <f t="shared" si="12"/>
        <v>Y</v>
      </c>
      <c r="N45" s="22" t="str">
        <f t="shared" si="12"/>
        <v>Y</v>
      </c>
      <c r="O45" s="22" t="str">
        <f t="shared" si="12"/>
        <v>Y</v>
      </c>
      <c r="P45" s="22" t="str">
        <f t="shared" si="12"/>
        <v/>
      </c>
      <c r="Q45" s="22" t="str">
        <f t="shared" si="12"/>
        <v/>
      </c>
      <c r="R45" s="22" t="str">
        <f t="shared" si="12"/>
        <v/>
      </c>
      <c r="S45" s="22" t="str">
        <f t="shared" si="12"/>
        <v/>
      </c>
      <c r="T45" s="22" t="str">
        <f t="shared" si="12"/>
        <v/>
      </c>
      <c r="U45" s="22" t="str">
        <f t="shared" si="12"/>
        <v/>
      </c>
      <c r="V45" s="22" t="str">
        <f t="shared" si="12"/>
        <v/>
      </c>
      <c r="W45" s="23" t="str">
        <f t="shared" si="12"/>
        <v/>
      </c>
    </row>
    <row r="46" spans="2:23" x14ac:dyDescent="0.2">
      <c r="B46" s="24">
        <f t="shared" si="0"/>
        <v>44</v>
      </c>
      <c r="C46" s="24" t="s">
        <v>178</v>
      </c>
      <c r="D46" s="24" t="s">
        <v>41</v>
      </c>
      <c r="E46" s="24" t="s">
        <v>160</v>
      </c>
      <c r="F46" s="25" t="s">
        <v>133</v>
      </c>
      <c r="G46" s="25" t="s">
        <v>80</v>
      </c>
      <c r="H46" s="25" t="str">
        <f t="shared" ca="1" si="8"/>
        <v>N</v>
      </c>
      <c r="I46" s="26">
        <f t="shared" si="9"/>
        <v>41775</v>
      </c>
      <c r="J46" s="27" t="str">
        <f t="shared" ca="1" si="10"/>
        <v>Y</v>
      </c>
      <c r="K46" s="27" t="str">
        <f t="shared" ca="1" si="11"/>
        <v/>
      </c>
      <c r="L46" s="27" t="str">
        <f t="shared" si="6"/>
        <v>Y</v>
      </c>
      <c r="M46" s="27" t="str">
        <f t="shared" si="12"/>
        <v>Y</v>
      </c>
      <c r="N46" s="27" t="str">
        <f t="shared" si="12"/>
        <v>Y</v>
      </c>
      <c r="O46" s="27" t="str">
        <f t="shared" si="12"/>
        <v>Y</v>
      </c>
      <c r="P46" s="27" t="str">
        <f t="shared" si="12"/>
        <v/>
      </c>
      <c r="Q46" s="27" t="str">
        <f t="shared" si="12"/>
        <v/>
      </c>
      <c r="R46" s="27" t="str">
        <f t="shared" si="12"/>
        <v/>
      </c>
      <c r="S46" s="27" t="str">
        <f t="shared" si="12"/>
        <v/>
      </c>
      <c r="T46" s="27" t="str">
        <f t="shared" si="12"/>
        <v/>
      </c>
      <c r="U46" s="27" t="str">
        <f t="shared" si="12"/>
        <v/>
      </c>
      <c r="V46" s="27" t="str">
        <f t="shared" si="12"/>
        <v/>
      </c>
      <c r="W46" s="14" t="str">
        <f t="shared" si="12"/>
        <v/>
      </c>
    </row>
    <row r="47" spans="2:23" x14ac:dyDescent="0.2">
      <c r="B47" s="19">
        <f t="shared" si="0"/>
        <v>45</v>
      </c>
      <c r="C47" s="19" t="s">
        <v>179</v>
      </c>
      <c r="D47" s="28" t="s">
        <v>143</v>
      </c>
      <c r="E47" s="19" t="s">
        <v>160</v>
      </c>
      <c r="F47" s="20" t="s">
        <v>146</v>
      </c>
      <c r="G47" s="20" t="s">
        <v>128</v>
      </c>
      <c r="H47" s="20" t="str">
        <f t="shared" ca="1" si="8"/>
        <v>N</v>
      </c>
      <c r="I47" s="21">
        <f t="shared" si="9"/>
        <v>41767</v>
      </c>
      <c r="J47" s="22" t="str">
        <f t="shared" ca="1" si="10"/>
        <v>Y</v>
      </c>
      <c r="K47" s="22" t="str">
        <f t="shared" ca="1" si="11"/>
        <v/>
      </c>
      <c r="L47" s="22" t="str">
        <f t="shared" si="6"/>
        <v>Y</v>
      </c>
      <c r="M47" s="22" t="str">
        <f t="shared" si="12"/>
        <v>Y</v>
      </c>
      <c r="N47" s="22" t="str">
        <f t="shared" si="12"/>
        <v>Y</v>
      </c>
      <c r="O47" s="22" t="str">
        <f t="shared" si="12"/>
        <v>Y</v>
      </c>
      <c r="P47" s="22" t="str">
        <f t="shared" si="12"/>
        <v/>
      </c>
      <c r="Q47" s="22" t="str">
        <f t="shared" si="12"/>
        <v/>
      </c>
      <c r="R47" s="22" t="str">
        <f t="shared" si="12"/>
        <v/>
      </c>
      <c r="S47" s="22" t="str">
        <f t="shared" si="12"/>
        <v/>
      </c>
      <c r="T47" s="22" t="str">
        <f t="shared" si="12"/>
        <v/>
      </c>
      <c r="U47" s="22" t="str">
        <f t="shared" si="12"/>
        <v/>
      </c>
      <c r="V47" s="22" t="str">
        <f t="shared" si="12"/>
        <v/>
      </c>
      <c r="W47" s="23" t="str">
        <f t="shared" si="12"/>
        <v/>
      </c>
    </row>
    <row r="48" spans="2:23" x14ac:dyDescent="0.2">
      <c r="B48" s="24">
        <f t="shared" si="0"/>
        <v>46</v>
      </c>
      <c r="C48" s="24" t="s">
        <v>179</v>
      </c>
      <c r="D48" s="24" t="s">
        <v>9</v>
      </c>
      <c r="E48" s="24" t="s">
        <v>160</v>
      </c>
      <c r="F48" s="25" t="s">
        <v>121</v>
      </c>
      <c r="G48" s="25" t="s">
        <v>128</v>
      </c>
      <c r="H48" s="25" t="str">
        <f t="shared" ca="1" si="8"/>
        <v>Y</v>
      </c>
      <c r="I48" s="26">
        <f t="shared" si="9"/>
        <v>41793</v>
      </c>
      <c r="J48" s="27" t="str">
        <f t="shared" ca="1" si="10"/>
        <v/>
      </c>
      <c r="K48" s="27" t="str">
        <f t="shared" ca="1" si="11"/>
        <v/>
      </c>
      <c r="L48" s="27" t="str">
        <f t="shared" si="6"/>
        <v>Y</v>
      </c>
      <c r="M48" s="27" t="str">
        <f t="shared" si="12"/>
        <v>Y</v>
      </c>
      <c r="N48" s="27" t="str">
        <f t="shared" si="12"/>
        <v>Y</v>
      </c>
      <c r="O48" s="27" t="str">
        <f t="shared" si="12"/>
        <v>Y</v>
      </c>
      <c r="P48" s="27" t="str">
        <f t="shared" si="12"/>
        <v>Y</v>
      </c>
      <c r="Q48" s="27" t="str">
        <f t="shared" si="12"/>
        <v/>
      </c>
      <c r="R48" s="27" t="str">
        <f t="shared" si="12"/>
        <v/>
      </c>
      <c r="S48" s="27" t="str">
        <f t="shared" si="12"/>
        <v/>
      </c>
      <c r="T48" s="27" t="str">
        <f t="shared" si="12"/>
        <v/>
      </c>
      <c r="U48" s="27" t="str">
        <f t="shared" si="12"/>
        <v/>
      </c>
      <c r="V48" s="27" t="str">
        <f t="shared" si="12"/>
        <v/>
      </c>
      <c r="W48" s="14" t="str">
        <f t="shared" si="12"/>
        <v/>
      </c>
    </row>
    <row r="49" spans="2:23" x14ac:dyDescent="0.2">
      <c r="B49" s="19">
        <f t="shared" si="0"/>
        <v>47</v>
      </c>
      <c r="C49" s="19" t="s">
        <v>179</v>
      </c>
      <c r="D49" s="28" t="s">
        <v>42</v>
      </c>
      <c r="E49" s="19" t="s">
        <v>165</v>
      </c>
      <c r="F49" s="20" t="s">
        <v>122</v>
      </c>
      <c r="G49" s="20" t="s">
        <v>128</v>
      </c>
      <c r="H49" s="20" t="str">
        <f t="shared" ca="1" si="8"/>
        <v>N</v>
      </c>
      <c r="I49" s="21">
        <f t="shared" si="9"/>
        <v>41778</v>
      </c>
      <c r="J49" s="22" t="str">
        <f t="shared" ca="1" si="10"/>
        <v>Y</v>
      </c>
      <c r="K49" s="22" t="str">
        <f t="shared" ca="1" si="11"/>
        <v/>
      </c>
      <c r="L49" s="22" t="str">
        <f t="shared" si="6"/>
        <v>Y</v>
      </c>
      <c r="M49" s="22" t="str">
        <f t="shared" si="12"/>
        <v>Y</v>
      </c>
      <c r="N49" s="22" t="str">
        <f t="shared" si="12"/>
        <v>Y</v>
      </c>
      <c r="O49" s="22" t="str">
        <f t="shared" si="12"/>
        <v>Y</v>
      </c>
      <c r="P49" s="22" t="str">
        <f t="shared" si="12"/>
        <v/>
      </c>
      <c r="Q49" s="22" t="str">
        <f t="shared" si="12"/>
        <v/>
      </c>
      <c r="R49" s="22" t="str">
        <f t="shared" si="12"/>
        <v/>
      </c>
      <c r="S49" s="22" t="str">
        <f t="shared" si="12"/>
        <v/>
      </c>
      <c r="T49" s="22" t="str">
        <f t="shared" si="12"/>
        <v/>
      </c>
      <c r="U49" s="22" t="str">
        <f t="shared" si="12"/>
        <v/>
      </c>
      <c r="V49" s="22" t="str">
        <f t="shared" si="12"/>
        <v/>
      </c>
      <c r="W49" s="23" t="str">
        <f t="shared" si="12"/>
        <v/>
      </c>
    </row>
    <row r="50" spans="2:23" x14ac:dyDescent="0.2">
      <c r="B50" s="24">
        <f t="shared" si="0"/>
        <v>48</v>
      </c>
      <c r="C50" s="24" t="s">
        <v>179</v>
      </c>
      <c r="D50" s="24" t="s">
        <v>43</v>
      </c>
      <c r="E50" s="24" t="s">
        <v>160</v>
      </c>
      <c r="F50" s="25" t="s">
        <v>123</v>
      </c>
      <c r="G50" s="25" t="s">
        <v>82</v>
      </c>
      <c r="H50" s="25" t="str">
        <f t="shared" ca="1" si="8"/>
        <v>Y</v>
      </c>
      <c r="I50" s="26">
        <f t="shared" si="9"/>
        <v>41793</v>
      </c>
      <c r="J50" s="27" t="str">
        <f t="shared" ca="1" si="10"/>
        <v/>
      </c>
      <c r="K50" s="27" t="str">
        <f t="shared" ca="1" si="11"/>
        <v/>
      </c>
      <c r="L50" s="27" t="str">
        <f t="shared" si="6"/>
        <v>Y</v>
      </c>
      <c r="M50" s="27" t="str">
        <f t="shared" si="12"/>
        <v>Y</v>
      </c>
      <c r="N50" s="27" t="str">
        <f t="shared" si="12"/>
        <v>Y</v>
      </c>
      <c r="O50" s="27" t="str">
        <f t="shared" si="12"/>
        <v>Y</v>
      </c>
      <c r="P50" s="27" t="str">
        <f t="shared" si="12"/>
        <v>Y</v>
      </c>
      <c r="Q50" s="27" t="str">
        <f t="shared" si="12"/>
        <v/>
      </c>
      <c r="R50" s="27" t="str">
        <f t="shared" si="12"/>
        <v/>
      </c>
      <c r="S50" s="27" t="str">
        <f t="shared" si="12"/>
        <v/>
      </c>
      <c r="T50" s="27" t="str">
        <f t="shared" si="12"/>
        <v/>
      </c>
      <c r="U50" s="27" t="str">
        <f t="shared" si="12"/>
        <v/>
      </c>
      <c r="V50" s="27" t="str">
        <f t="shared" si="12"/>
        <v/>
      </c>
      <c r="W50" s="14" t="str">
        <f t="shared" si="12"/>
        <v/>
      </c>
    </row>
    <row r="51" spans="2:23" x14ac:dyDescent="0.2">
      <c r="B51" s="19">
        <f t="shared" si="0"/>
        <v>49</v>
      </c>
      <c r="C51" s="19" t="s">
        <v>180</v>
      </c>
      <c r="D51" s="19" t="s">
        <v>44</v>
      </c>
      <c r="E51" s="19" t="s">
        <v>160</v>
      </c>
      <c r="F51" s="20" t="s">
        <v>124</v>
      </c>
      <c r="G51" s="20" t="s">
        <v>83</v>
      </c>
      <c r="H51" s="20" t="str">
        <f t="shared" ca="1" si="8"/>
        <v>N</v>
      </c>
      <c r="I51" s="21">
        <f t="shared" si="9"/>
        <v>41779</v>
      </c>
      <c r="J51" s="22" t="str">
        <f t="shared" ca="1" si="10"/>
        <v>Y</v>
      </c>
      <c r="K51" s="22" t="str">
        <f t="shared" ca="1" si="11"/>
        <v/>
      </c>
      <c r="L51" s="22" t="str">
        <f t="shared" si="6"/>
        <v>Y</v>
      </c>
      <c r="M51" s="22" t="str">
        <f t="shared" ref="M51:W54" si="13">IF($I51="","",IF($I51&gt;=M$2,"Y",""))</f>
        <v>Y</v>
      </c>
      <c r="N51" s="22" t="str">
        <f t="shared" si="13"/>
        <v>Y</v>
      </c>
      <c r="O51" s="22" t="str">
        <f t="shared" si="13"/>
        <v>Y</v>
      </c>
      <c r="P51" s="22" t="str">
        <f t="shared" si="13"/>
        <v/>
      </c>
      <c r="Q51" s="22" t="str">
        <f t="shared" si="13"/>
        <v/>
      </c>
      <c r="R51" s="22" t="str">
        <f t="shared" si="13"/>
        <v/>
      </c>
      <c r="S51" s="22" t="str">
        <f t="shared" si="13"/>
        <v/>
      </c>
      <c r="T51" s="22" t="str">
        <f t="shared" si="13"/>
        <v/>
      </c>
      <c r="U51" s="22" t="str">
        <f t="shared" si="13"/>
        <v/>
      </c>
      <c r="V51" s="22" t="str">
        <f t="shared" si="13"/>
        <v/>
      </c>
      <c r="W51" s="23" t="str">
        <f t="shared" si="13"/>
        <v/>
      </c>
    </row>
    <row r="52" spans="2:23" x14ac:dyDescent="0.2">
      <c r="B52" s="24">
        <f t="shared" si="0"/>
        <v>50</v>
      </c>
      <c r="C52" s="24" t="s">
        <v>180</v>
      </c>
      <c r="D52" s="24" t="s">
        <v>48</v>
      </c>
      <c r="E52" s="24" t="s">
        <v>160</v>
      </c>
      <c r="F52" s="25" t="s">
        <v>127</v>
      </c>
      <c r="G52" s="25" t="s">
        <v>87</v>
      </c>
      <c r="H52" s="25" t="str">
        <f t="shared" ca="1" si="8"/>
        <v>Y</v>
      </c>
      <c r="I52" s="26">
        <f t="shared" si="9"/>
        <v>41793</v>
      </c>
      <c r="J52" s="27" t="str">
        <f t="shared" ca="1" si="10"/>
        <v/>
      </c>
      <c r="K52" s="27" t="str">
        <f t="shared" ca="1" si="11"/>
        <v/>
      </c>
      <c r="L52" s="27" t="str">
        <f t="shared" si="6"/>
        <v>Y</v>
      </c>
      <c r="M52" s="27" t="str">
        <f t="shared" si="13"/>
        <v>Y</v>
      </c>
      <c r="N52" s="27" t="str">
        <f t="shared" si="13"/>
        <v>Y</v>
      </c>
      <c r="O52" s="27" t="str">
        <f t="shared" si="13"/>
        <v>Y</v>
      </c>
      <c r="P52" s="27" t="str">
        <f t="shared" si="13"/>
        <v>Y</v>
      </c>
      <c r="Q52" s="27" t="str">
        <f t="shared" si="13"/>
        <v/>
      </c>
      <c r="R52" s="27" t="str">
        <f t="shared" si="13"/>
        <v/>
      </c>
      <c r="S52" s="27" t="str">
        <f t="shared" si="13"/>
        <v/>
      </c>
      <c r="T52" s="27" t="str">
        <f t="shared" si="13"/>
        <v/>
      </c>
      <c r="U52" s="27" t="str">
        <f t="shared" si="13"/>
        <v/>
      </c>
      <c r="V52" s="27" t="str">
        <f t="shared" si="13"/>
        <v/>
      </c>
      <c r="W52" s="14" t="str">
        <f t="shared" si="13"/>
        <v/>
      </c>
    </row>
    <row r="53" spans="2:23" x14ac:dyDescent="0.2">
      <c r="B53" s="19">
        <f t="shared" si="0"/>
        <v>51</v>
      </c>
      <c r="C53" s="19" t="s">
        <v>180</v>
      </c>
      <c r="D53" s="19" t="s">
        <v>45</v>
      </c>
      <c r="E53" s="19" t="s">
        <v>160</v>
      </c>
      <c r="F53" s="20" t="s">
        <v>125</v>
      </c>
      <c r="G53" s="20" t="s">
        <v>84</v>
      </c>
      <c r="H53" s="20" t="str">
        <f t="shared" ca="1" si="8"/>
        <v>N</v>
      </c>
      <c r="I53" s="21">
        <f t="shared" si="9"/>
        <v>41773</v>
      </c>
      <c r="J53" s="22" t="str">
        <f t="shared" ca="1" si="10"/>
        <v>Y</v>
      </c>
      <c r="K53" s="22" t="str">
        <f t="shared" ca="1" si="11"/>
        <v/>
      </c>
      <c r="L53" s="22" t="str">
        <f t="shared" si="6"/>
        <v>Y</v>
      </c>
      <c r="M53" s="22" t="str">
        <f t="shared" si="13"/>
        <v>Y</v>
      </c>
      <c r="N53" s="22" t="str">
        <f t="shared" si="13"/>
        <v>Y</v>
      </c>
      <c r="O53" s="22" t="str">
        <f t="shared" si="13"/>
        <v>Y</v>
      </c>
      <c r="P53" s="22" t="str">
        <f t="shared" si="13"/>
        <v/>
      </c>
      <c r="Q53" s="22" t="str">
        <f t="shared" si="13"/>
        <v/>
      </c>
      <c r="R53" s="22" t="str">
        <f t="shared" si="13"/>
        <v/>
      </c>
      <c r="S53" s="22" t="str">
        <f t="shared" si="13"/>
        <v/>
      </c>
      <c r="T53" s="22" t="str">
        <f t="shared" si="13"/>
        <v/>
      </c>
      <c r="U53" s="22" t="str">
        <f t="shared" si="13"/>
        <v/>
      </c>
      <c r="V53" s="22" t="str">
        <f t="shared" si="13"/>
        <v/>
      </c>
      <c r="W53" s="23" t="str">
        <f t="shared" si="13"/>
        <v/>
      </c>
    </row>
    <row r="54" spans="2:23" x14ac:dyDescent="0.2">
      <c r="B54" s="29">
        <f t="shared" si="0"/>
        <v>52</v>
      </c>
      <c r="C54" s="29" t="s">
        <v>180</v>
      </c>
      <c r="D54" s="29" t="s">
        <v>47</v>
      </c>
      <c r="E54" s="29" t="s">
        <v>160</v>
      </c>
      <c r="F54" s="30" t="s">
        <v>126</v>
      </c>
      <c r="G54" s="30" t="s">
        <v>86</v>
      </c>
      <c r="H54" s="30" t="str">
        <f t="shared" ca="1" si="8"/>
        <v>N</v>
      </c>
      <c r="I54" s="31">
        <f t="shared" si="9"/>
        <v>41765</v>
      </c>
      <c r="J54" s="32" t="str">
        <f t="shared" ca="1" si="10"/>
        <v>Y</v>
      </c>
      <c r="K54" s="32" t="str">
        <f t="shared" ca="1" si="11"/>
        <v/>
      </c>
      <c r="L54" s="32" t="str">
        <f t="shared" si="6"/>
        <v>Y</v>
      </c>
      <c r="M54" s="32" t="str">
        <f t="shared" si="13"/>
        <v>Y</v>
      </c>
      <c r="N54" s="32" t="str">
        <f t="shared" si="13"/>
        <v>Y</v>
      </c>
      <c r="O54" s="32" t="str">
        <f t="shared" si="13"/>
        <v>Y</v>
      </c>
      <c r="P54" s="32" t="str">
        <f t="shared" si="13"/>
        <v/>
      </c>
      <c r="Q54" s="32" t="str">
        <f t="shared" si="13"/>
        <v/>
      </c>
      <c r="R54" s="32" t="str">
        <f t="shared" si="13"/>
        <v/>
      </c>
      <c r="S54" s="32" t="str">
        <f t="shared" si="13"/>
        <v/>
      </c>
      <c r="T54" s="32" t="str">
        <f t="shared" si="13"/>
        <v/>
      </c>
      <c r="U54" s="32" t="str">
        <f t="shared" si="13"/>
        <v/>
      </c>
      <c r="V54" s="32" t="str">
        <f t="shared" si="13"/>
        <v/>
      </c>
      <c r="W54" s="12" t="str">
        <f t="shared" si="13"/>
        <v/>
      </c>
    </row>
    <row r="56" spans="2:23" x14ac:dyDescent="0.2">
      <c r="G56" s="10" t="s">
        <v>185</v>
      </c>
      <c r="H56" s="6">
        <f ca="1">COUNTA(H3:H54)</f>
        <v>52</v>
      </c>
      <c r="I56" s="11"/>
    </row>
    <row r="57" spans="2:23" x14ac:dyDescent="0.2">
      <c r="G57" s="6"/>
      <c r="H57" s="6"/>
      <c r="I57" s="11"/>
    </row>
    <row r="58" spans="2:23" x14ac:dyDescent="0.2">
      <c r="G58" s="10" t="s">
        <v>184</v>
      </c>
      <c r="H58" s="6">
        <f ca="1">COUNTIF(H3:H54,"Y")</f>
        <v>17</v>
      </c>
      <c r="I58" s="11"/>
      <c r="J58" s="13">
        <f ca="1">COUNTIF(J3:J54,"=Y")</f>
        <v>35</v>
      </c>
      <c r="K58" s="13">
        <f ca="1">COUNTIF(K3:K54,"=Y")</f>
        <v>0</v>
      </c>
      <c r="L58" s="6">
        <f>IF(COUNTIF(L3:L54,"Y")=0,"",COUNTIF(L3:L54,"Y"))</f>
        <v>52</v>
      </c>
      <c r="M58" s="6">
        <f t="shared" ref="M58:W58" si="14">IF(COUNTIF(M3:M54,"Y")=0,"",COUNTIF(M3:M54,"Y"))</f>
        <v>52</v>
      </c>
      <c r="N58" s="6">
        <f t="shared" si="14"/>
        <v>52</v>
      </c>
      <c r="O58" s="6">
        <f t="shared" si="14"/>
        <v>51</v>
      </c>
      <c r="P58" s="6">
        <f t="shared" si="14"/>
        <v>17</v>
      </c>
      <c r="Q58" s="6" t="str">
        <f t="shared" si="14"/>
        <v/>
      </c>
      <c r="R58" s="6" t="str">
        <f t="shared" si="14"/>
        <v/>
      </c>
      <c r="S58" s="6" t="str">
        <f t="shared" si="14"/>
        <v/>
      </c>
      <c r="T58" s="6" t="str">
        <f t="shared" si="14"/>
        <v/>
      </c>
      <c r="U58" s="6" t="str">
        <f t="shared" si="14"/>
        <v/>
      </c>
      <c r="V58" s="6" t="str">
        <f t="shared" si="14"/>
        <v/>
      </c>
      <c r="W58" s="6" t="str">
        <f t="shared" si="14"/>
        <v/>
      </c>
    </row>
    <row r="59" spans="2:23" x14ac:dyDescent="0.2">
      <c r="G59" s="6"/>
      <c r="H59" s="6"/>
      <c r="I59" s="11"/>
    </row>
    <row r="60" spans="2:23" x14ac:dyDescent="0.2">
      <c r="G60" s="10" t="s">
        <v>189</v>
      </c>
      <c r="H60" s="6">
        <f ca="1">H56-H58</f>
        <v>35</v>
      </c>
      <c r="I60" s="11">
        <f ca="1">H60/H56</f>
        <v>0.67307692307692313</v>
      </c>
      <c r="L60" s="6">
        <f ca="1">IF($H$56-SUM(L58)=$H$56,"",$H$56-SUM(L58))</f>
        <v>0</v>
      </c>
      <c r="M60" s="6">
        <f t="shared" ref="M60:W60" ca="1" si="15">IF($H$56-SUM(M58)=$H$56,"",$H$56-SUM(M58))</f>
        <v>0</v>
      </c>
      <c r="N60" s="6">
        <f t="shared" ca="1" si="15"/>
        <v>0</v>
      </c>
      <c r="O60" s="6">
        <f t="shared" ca="1" si="15"/>
        <v>1</v>
      </c>
      <c r="P60" s="6">
        <f t="shared" ca="1" si="15"/>
        <v>35</v>
      </c>
      <c r="Q60" s="6" t="str">
        <f t="shared" ca="1" si="15"/>
        <v/>
      </c>
      <c r="R60" s="6" t="str">
        <f t="shared" ca="1" si="15"/>
        <v/>
      </c>
      <c r="S60" s="6" t="str">
        <f t="shared" ca="1" si="15"/>
        <v/>
      </c>
      <c r="T60" s="6" t="str">
        <f t="shared" ca="1" si="15"/>
        <v/>
      </c>
      <c r="U60" s="6" t="str">
        <f t="shared" ca="1" si="15"/>
        <v/>
      </c>
      <c r="V60" s="6" t="str">
        <f t="shared" ca="1" si="15"/>
        <v/>
      </c>
      <c r="W60" s="6" t="str">
        <f t="shared" ca="1" si="15"/>
        <v/>
      </c>
    </row>
    <row r="61" spans="2:23" x14ac:dyDescent="0.2">
      <c r="G61" s="6"/>
      <c r="H61" s="6"/>
      <c r="I61" s="6"/>
    </row>
    <row r="62" spans="2:23" x14ac:dyDescent="0.2">
      <c r="G62" s="10" t="s">
        <v>224</v>
      </c>
      <c r="H62" s="11">
        <f ca="1">H58/H56</f>
        <v>0.32692307692307693</v>
      </c>
      <c r="L62" s="11">
        <f ca="1">IF(L58="","",SUM(L58/$H$56))</f>
        <v>1</v>
      </c>
      <c r="M62" s="11">
        <f t="shared" ref="M62:W62" ca="1" si="16">IF(M58="","",SUM(M58/$H$56))</f>
        <v>1</v>
      </c>
      <c r="N62" s="11">
        <f t="shared" ca="1" si="16"/>
        <v>1</v>
      </c>
      <c r="O62" s="11">
        <f t="shared" ca="1" si="16"/>
        <v>0.98076923076923073</v>
      </c>
      <c r="P62" s="11">
        <f t="shared" ca="1" si="16"/>
        <v>0.32692307692307693</v>
      </c>
      <c r="Q62" s="11" t="str">
        <f t="shared" si="16"/>
        <v/>
      </c>
      <c r="R62" s="11" t="str">
        <f t="shared" si="16"/>
        <v/>
      </c>
      <c r="S62" s="11" t="str">
        <f t="shared" si="16"/>
        <v/>
      </c>
      <c r="T62" s="11" t="str">
        <f t="shared" si="16"/>
        <v/>
      </c>
      <c r="U62" s="11" t="str">
        <f t="shared" si="16"/>
        <v/>
      </c>
      <c r="V62" s="11" t="str">
        <f t="shared" si="16"/>
        <v/>
      </c>
      <c r="W62" s="11" t="str">
        <f t="shared" si="16"/>
        <v/>
      </c>
    </row>
  </sheetData>
  <mergeCells count="2">
    <mergeCell ref="L1:W1"/>
    <mergeCell ref="C1:F1"/>
  </mergeCells>
  <conditionalFormatting sqref="D3:D54">
    <cfRule type="expression" dxfId="4" priority="9">
      <formula>#REF!="Yes"</formula>
    </cfRule>
  </conditionalFormatting>
  <conditionalFormatting sqref="H3:H54">
    <cfRule type="cellIs" dxfId="3" priority="4" operator="equal">
      <formula>"N"</formula>
    </cfRule>
  </conditionalFormatting>
  <conditionalFormatting sqref="J3:J54">
    <cfRule type="cellIs" dxfId="2" priority="3" operator="equal">
      <formula>"Y"</formula>
    </cfRule>
  </conditionalFormatting>
  <conditionalFormatting sqref="K3:K54">
    <cfRule type="cellIs" dxfId="1" priority="2" operator="equal">
      <formula>"Y"</formula>
    </cfRule>
  </conditionalFormatting>
  <dataValidations disablePrompts="1" count="2">
    <dataValidation allowBlank="1" showInputMessage="1" showErrorMessage="1" prompt="&lt;&lt; send new device to Nkurenkuru." sqref="G17"/>
    <dataValidation allowBlank="1" showInputMessage="1" showErrorMessage="1" prompt="&lt;&lt;device given to ondangwa since site uses internet for data transfer." sqref="G48"/>
  </dataValidations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14" sqref="D14"/>
    </sheetView>
  </sheetViews>
  <sheetFormatPr defaultRowHeight="15" x14ac:dyDescent="0.25"/>
  <cols>
    <col min="2" max="2" width="12.140625" bestFit="1" customWidth="1"/>
    <col min="3" max="3" width="5.5703125" customWidth="1"/>
    <col min="4" max="4" width="11.140625" bestFit="1" customWidth="1"/>
    <col min="5" max="5" width="48" bestFit="1" customWidth="1"/>
  </cols>
  <sheetData>
    <row r="1" spans="1:5" x14ac:dyDescent="0.25">
      <c r="A1" t="str">
        <f t="shared" ref="A1:A50" si="0">LEFT(E1,8)</f>
        <v>1905-226</v>
      </c>
      <c r="B1" s="9">
        <v>41744</v>
      </c>
      <c r="C1" s="7">
        <v>0.53541666666666665</v>
      </c>
      <c r="D1" s="8">
        <v>3003828</v>
      </c>
      <c r="E1" t="s">
        <v>183</v>
      </c>
    </row>
    <row r="2" spans="1:5" x14ac:dyDescent="0.25">
      <c r="A2" t="str">
        <f t="shared" si="0"/>
        <v>1001-100</v>
      </c>
      <c r="B2" s="9">
        <v>41766</v>
      </c>
      <c r="C2" s="7">
        <v>0.57986111111111105</v>
      </c>
      <c r="D2" s="8">
        <v>79487813</v>
      </c>
      <c r="E2" t="s">
        <v>193</v>
      </c>
    </row>
    <row r="3" spans="1:5" x14ac:dyDescent="0.25">
      <c r="A3" t="str">
        <f t="shared" si="0"/>
        <v>1101-101</v>
      </c>
      <c r="B3" s="9">
        <v>41765</v>
      </c>
      <c r="C3" s="7">
        <v>0.54861111111111105</v>
      </c>
      <c r="D3" s="8">
        <v>4972696</v>
      </c>
      <c r="E3" t="s">
        <v>194</v>
      </c>
    </row>
    <row r="4" spans="1:5" x14ac:dyDescent="0.25">
      <c r="A4" t="str">
        <f t="shared" si="0"/>
        <v>1103-103</v>
      </c>
      <c r="B4" s="9">
        <v>41765</v>
      </c>
      <c r="C4" s="7">
        <v>0.70694444444444438</v>
      </c>
      <c r="D4" s="8">
        <v>3023094</v>
      </c>
      <c r="E4" t="s">
        <v>190</v>
      </c>
    </row>
    <row r="5" spans="1:5" x14ac:dyDescent="0.25">
      <c r="A5" t="str">
        <f t="shared" si="0"/>
        <v>1203-205</v>
      </c>
      <c r="B5" s="9">
        <v>41767</v>
      </c>
      <c r="C5" s="7">
        <v>0.55763888888888891</v>
      </c>
      <c r="D5" s="8">
        <v>1986148</v>
      </c>
      <c r="E5" t="s">
        <v>195</v>
      </c>
    </row>
    <row r="6" spans="1:5" x14ac:dyDescent="0.25">
      <c r="A6" t="str">
        <f t="shared" si="0"/>
        <v>1301-107</v>
      </c>
      <c r="B6" s="9">
        <v>41768</v>
      </c>
      <c r="C6" s="7">
        <v>0.55069444444444449</v>
      </c>
      <c r="D6" s="8">
        <v>4930492</v>
      </c>
      <c r="E6" t="s">
        <v>197</v>
      </c>
    </row>
    <row r="7" spans="1:5" x14ac:dyDescent="0.25">
      <c r="A7" t="str">
        <f t="shared" si="0"/>
        <v>1303-109</v>
      </c>
      <c r="B7" s="9">
        <v>41765</v>
      </c>
      <c r="C7" s="7">
        <v>0.60972222222222217</v>
      </c>
      <c r="D7" s="8">
        <v>28333626</v>
      </c>
      <c r="E7" t="s">
        <v>191</v>
      </c>
    </row>
    <row r="8" spans="1:5" x14ac:dyDescent="0.25">
      <c r="A8" t="str">
        <f t="shared" si="0"/>
        <v>1304-368</v>
      </c>
      <c r="B8" s="9">
        <v>41761</v>
      </c>
      <c r="C8" s="7">
        <v>0.47291666666666665</v>
      </c>
      <c r="D8" s="8">
        <v>1415964</v>
      </c>
      <c r="E8" t="s">
        <v>225</v>
      </c>
    </row>
    <row r="9" spans="1:5" x14ac:dyDescent="0.25">
      <c r="A9" t="str">
        <f t="shared" si="0"/>
        <v>1402-111</v>
      </c>
      <c r="B9" s="9">
        <v>41765</v>
      </c>
      <c r="C9" s="7">
        <v>0.54861111111111105</v>
      </c>
      <c r="D9" s="8">
        <v>16920312</v>
      </c>
      <c r="E9" t="s">
        <v>196</v>
      </c>
    </row>
    <row r="10" spans="1:5" x14ac:dyDescent="0.25">
      <c r="A10" t="str">
        <f t="shared" si="0"/>
        <v>1404-113</v>
      </c>
      <c r="B10" s="9">
        <v>41768</v>
      </c>
      <c r="C10" s="7">
        <v>0.7680555555555556</v>
      </c>
      <c r="D10" s="8">
        <v>52855029</v>
      </c>
      <c r="E10" t="s">
        <v>204</v>
      </c>
    </row>
    <row r="11" spans="1:5" x14ac:dyDescent="0.25">
      <c r="A11" t="str">
        <f t="shared" si="0"/>
        <v>1501-217</v>
      </c>
      <c r="B11" s="9">
        <v>41768</v>
      </c>
      <c r="C11" s="7">
        <v>0.53472222222222221</v>
      </c>
      <c r="D11" s="8">
        <v>64958961</v>
      </c>
      <c r="E11" t="s">
        <v>198</v>
      </c>
    </row>
    <row r="12" spans="1:5" x14ac:dyDescent="0.25">
      <c r="A12" t="str">
        <f t="shared" si="0"/>
        <v>1502-115</v>
      </c>
      <c r="B12" s="9">
        <v>41768</v>
      </c>
      <c r="C12" s="7">
        <v>0.55138888888888882</v>
      </c>
      <c r="D12" s="8">
        <v>76577057</v>
      </c>
      <c r="E12" t="s">
        <v>199</v>
      </c>
    </row>
    <row r="13" spans="1:5" x14ac:dyDescent="0.25">
      <c r="A13" t="str">
        <f t="shared" si="0"/>
        <v>1503-114</v>
      </c>
      <c r="B13" s="9">
        <v>41767</v>
      </c>
      <c r="C13" s="7">
        <v>0.54999999999999993</v>
      </c>
      <c r="D13" s="8">
        <v>26105521</v>
      </c>
      <c r="E13" t="s">
        <v>228</v>
      </c>
    </row>
    <row r="14" spans="1:5" x14ac:dyDescent="0.25">
      <c r="A14" t="str">
        <f t="shared" si="0"/>
        <v>1504-421</v>
      </c>
      <c r="B14" s="9">
        <v>41768</v>
      </c>
      <c r="C14" s="7">
        <v>0.48541666666666666</v>
      </c>
      <c r="D14" s="8">
        <v>3070212</v>
      </c>
      <c r="E14" t="s">
        <v>200</v>
      </c>
    </row>
    <row r="15" spans="1:5" x14ac:dyDescent="0.25">
      <c r="A15" t="str">
        <f t="shared" si="0"/>
        <v>1505-218</v>
      </c>
      <c r="B15" s="9">
        <v>41768</v>
      </c>
      <c r="C15" s="7">
        <v>0.60902777777777783</v>
      </c>
      <c r="D15" s="8">
        <v>3444380</v>
      </c>
      <c r="E15" t="s">
        <v>201</v>
      </c>
    </row>
    <row r="16" spans="1:5" x14ac:dyDescent="0.25">
      <c r="A16" t="str">
        <f t="shared" si="0"/>
        <v>1506-568</v>
      </c>
      <c r="B16" s="9">
        <v>41768</v>
      </c>
      <c r="C16" s="7">
        <v>0.59861111111111109</v>
      </c>
      <c r="D16" s="8">
        <v>1932890</v>
      </c>
      <c r="E16" t="s">
        <v>202</v>
      </c>
    </row>
    <row r="17" spans="1:5" x14ac:dyDescent="0.25">
      <c r="A17" t="str">
        <f t="shared" si="0"/>
        <v>1507-420</v>
      </c>
      <c r="B17" s="9">
        <v>41768</v>
      </c>
      <c r="C17" s="7">
        <v>0.54166666666666663</v>
      </c>
      <c r="D17" s="8">
        <v>4358720</v>
      </c>
      <c r="E17" t="s">
        <v>203</v>
      </c>
    </row>
    <row r="18" spans="1:5" x14ac:dyDescent="0.25">
      <c r="A18" t="str">
        <f t="shared" si="0"/>
        <v>1602-117</v>
      </c>
      <c r="B18" s="9">
        <v>41768</v>
      </c>
      <c r="C18" s="7">
        <v>0.7055555555555556</v>
      </c>
      <c r="D18" s="8">
        <v>5722228</v>
      </c>
      <c r="E18" t="s">
        <v>205</v>
      </c>
    </row>
    <row r="19" spans="1:5" x14ac:dyDescent="0.25">
      <c r="A19" t="str">
        <f t="shared" si="0"/>
        <v>1603-118</v>
      </c>
      <c r="B19" s="9">
        <v>41778</v>
      </c>
      <c r="C19" s="7">
        <v>0.60277777777777775</v>
      </c>
      <c r="D19" s="8">
        <v>4433588</v>
      </c>
      <c r="E19" t="s">
        <v>214</v>
      </c>
    </row>
    <row r="20" spans="1:5" x14ac:dyDescent="0.25">
      <c r="A20" t="str">
        <f t="shared" si="0"/>
        <v>1703-220</v>
      </c>
      <c r="B20" s="9">
        <v>41773</v>
      </c>
      <c r="C20" s="7">
        <v>0.79513888888888884</v>
      </c>
      <c r="D20" s="8">
        <v>20143732</v>
      </c>
      <c r="E20" t="s">
        <v>209</v>
      </c>
    </row>
    <row r="21" spans="1:5" x14ac:dyDescent="0.25">
      <c r="A21" t="str">
        <f t="shared" si="0"/>
        <v>1704-121</v>
      </c>
      <c r="B21" s="9">
        <v>41768</v>
      </c>
      <c r="C21" s="7">
        <v>0.35069444444444442</v>
      </c>
      <c r="D21" s="8">
        <v>25618470</v>
      </c>
      <c r="E21" t="s">
        <v>206</v>
      </c>
    </row>
    <row r="22" spans="1:5" x14ac:dyDescent="0.25">
      <c r="A22" t="str">
        <f t="shared" si="0"/>
        <v>1801-122</v>
      </c>
      <c r="B22" s="9">
        <v>41779</v>
      </c>
      <c r="C22" s="7">
        <v>0.43958333333333338</v>
      </c>
      <c r="D22" s="8">
        <v>17426888</v>
      </c>
      <c r="E22" t="s">
        <v>223</v>
      </c>
    </row>
    <row r="23" spans="1:5" x14ac:dyDescent="0.25">
      <c r="A23" t="str">
        <f t="shared" si="0"/>
        <v>1901-123</v>
      </c>
      <c r="B23" s="9">
        <v>41778</v>
      </c>
      <c r="C23" s="7">
        <v>0.60555555555555551</v>
      </c>
      <c r="D23" s="8">
        <v>30426566</v>
      </c>
      <c r="E23" t="s">
        <v>215</v>
      </c>
    </row>
    <row r="24" spans="1:5" x14ac:dyDescent="0.25">
      <c r="A24" t="str">
        <f t="shared" si="0"/>
        <v>1902-124</v>
      </c>
      <c r="B24" s="9">
        <v>41779</v>
      </c>
      <c r="C24" s="7">
        <v>0.40208333333333335</v>
      </c>
      <c r="D24" s="8">
        <v>26597451</v>
      </c>
      <c r="E24" t="s">
        <v>217</v>
      </c>
    </row>
    <row r="25" spans="1:5" x14ac:dyDescent="0.25">
      <c r="A25" t="str">
        <f t="shared" si="0"/>
        <v>1904-126</v>
      </c>
      <c r="B25" s="9">
        <v>41778</v>
      </c>
      <c r="C25" s="7">
        <v>0.6694444444444444</v>
      </c>
      <c r="D25" s="8">
        <v>22196582</v>
      </c>
      <c r="E25" t="s">
        <v>216</v>
      </c>
    </row>
    <row r="26" spans="1:5" x14ac:dyDescent="0.25">
      <c r="A26" t="str">
        <f t="shared" si="0"/>
        <v>2001-229</v>
      </c>
      <c r="B26" s="9">
        <v>41773</v>
      </c>
      <c r="C26" s="7">
        <v>0.78194444444444444</v>
      </c>
      <c r="D26" s="8">
        <v>32751628</v>
      </c>
      <c r="E26" t="s">
        <v>210</v>
      </c>
    </row>
    <row r="27" spans="1:5" x14ac:dyDescent="0.25">
      <c r="A27" t="str">
        <f t="shared" si="0"/>
        <v>2002-127</v>
      </c>
      <c r="B27" s="9">
        <v>41775</v>
      </c>
      <c r="C27" s="7">
        <v>0.55208333333333337</v>
      </c>
      <c r="D27" s="8">
        <v>153129755</v>
      </c>
      <c r="E27" t="s">
        <v>213</v>
      </c>
    </row>
    <row r="28" spans="1:5" x14ac:dyDescent="0.25">
      <c r="A28" t="str">
        <f t="shared" si="0"/>
        <v>2003-228</v>
      </c>
      <c r="B28" s="9">
        <v>41768</v>
      </c>
      <c r="C28" s="7">
        <v>0.52638888888888891</v>
      </c>
      <c r="D28" s="8">
        <v>1976632</v>
      </c>
      <c r="E28" t="s">
        <v>207</v>
      </c>
    </row>
    <row r="29" spans="1:5" x14ac:dyDescent="0.25">
      <c r="A29" t="str">
        <f t="shared" si="0"/>
        <v>2102-549</v>
      </c>
      <c r="B29" s="9">
        <v>41778</v>
      </c>
      <c r="C29" s="7">
        <v>0.48402777777777778</v>
      </c>
      <c r="D29" s="8">
        <v>3252122</v>
      </c>
      <c r="E29" t="s">
        <v>212</v>
      </c>
    </row>
    <row r="30" spans="1:5" x14ac:dyDescent="0.25">
      <c r="A30" t="str">
        <f t="shared" si="0"/>
        <v>2104-135</v>
      </c>
      <c r="B30" s="9">
        <v>41767</v>
      </c>
      <c r="C30" s="7">
        <v>0.54861111111111105</v>
      </c>
      <c r="D30" s="8">
        <v>1197016</v>
      </c>
      <c r="E30" t="s">
        <v>208</v>
      </c>
    </row>
    <row r="31" spans="1:5" x14ac:dyDescent="0.25">
      <c r="A31" t="str">
        <f t="shared" si="0"/>
        <v>2201-130</v>
      </c>
      <c r="B31" s="9">
        <v>41779</v>
      </c>
      <c r="C31" s="7">
        <v>0.40902777777777777</v>
      </c>
      <c r="D31" s="8">
        <v>28468722</v>
      </c>
      <c r="E31" t="s">
        <v>218</v>
      </c>
    </row>
    <row r="32" spans="1:5" x14ac:dyDescent="0.25">
      <c r="A32" t="str">
        <f t="shared" si="0"/>
        <v>2202-132</v>
      </c>
      <c r="B32" s="9">
        <v>41773</v>
      </c>
      <c r="C32" s="7">
        <v>0.71250000000000002</v>
      </c>
      <c r="D32" s="8">
        <v>4184012</v>
      </c>
      <c r="E32" t="s">
        <v>211</v>
      </c>
    </row>
    <row r="33" spans="1:5" x14ac:dyDescent="0.25">
      <c r="A33" t="str">
        <f t="shared" si="0"/>
        <v>2204-133</v>
      </c>
      <c r="B33" s="9">
        <v>41765</v>
      </c>
      <c r="C33" s="7">
        <v>0.62083333333333335</v>
      </c>
      <c r="D33" s="8">
        <v>34330401</v>
      </c>
      <c r="E33" t="s">
        <v>192</v>
      </c>
    </row>
    <row r="34" spans="1:5" x14ac:dyDescent="0.25">
      <c r="A34" t="str">
        <f t="shared" si="0"/>
        <v>1102-102</v>
      </c>
      <c r="B34" s="9">
        <v>41793</v>
      </c>
      <c r="C34" s="7">
        <v>0.66666666666666663</v>
      </c>
      <c r="D34" s="8">
        <v>36519294</v>
      </c>
      <c r="E34" t="s">
        <v>229</v>
      </c>
    </row>
    <row r="35" spans="1:5" x14ac:dyDescent="0.25">
      <c r="A35" t="str">
        <f t="shared" si="0"/>
        <v>1104-104</v>
      </c>
      <c r="B35" s="9">
        <v>41793</v>
      </c>
      <c r="C35" s="7">
        <v>0.6645833333333333</v>
      </c>
      <c r="D35" s="8">
        <v>35945118</v>
      </c>
      <c r="E35" t="s">
        <v>230</v>
      </c>
    </row>
    <row r="36" spans="1:5" x14ac:dyDescent="0.25">
      <c r="A36" t="str">
        <f t="shared" si="0"/>
        <v>1201-105</v>
      </c>
      <c r="B36" s="9">
        <v>41793</v>
      </c>
      <c r="C36" s="7">
        <v>0.66111111111111109</v>
      </c>
      <c r="D36" s="8">
        <v>15338732</v>
      </c>
      <c r="E36" t="s">
        <v>231</v>
      </c>
    </row>
    <row r="37" spans="1:5" x14ac:dyDescent="0.25">
      <c r="A37" t="str">
        <f t="shared" si="0"/>
        <v>1202-106</v>
      </c>
      <c r="B37" s="9">
        <v>41793</v>
      </c>
      <c r="C37" s="7">
        <v>0.68055555555555547</v>
      </c>
      <c r="D37" s="8">
        <v>20414378</v>
      </c>
      <c r="E37" t="s">
        <v>232</v>
      </c>
    </row>
    <row r="38" spans="1:5" x14ac:dyDescent="0.25">
      <c r="A38" t="str">
        <f t="shared" si="0"/>
        <v>1302-108</v>
      </c>
      <c r="B38" s="9">
        <v>41793</v>
      </c>
      <c r="C38" s="7">
        <v>0.66527777777777775</v>
      </c>
      <c r="D38" s="8">
        <v>28088354</v>
      </c>
      <c r="E38" t="s">
        <v>233</v>
      </c>
    </row>
    <row r="39" spans="1:5" x14ac:dyDescent="0.25">
      <c r="A39" t="str">
        <f t="shared" si="0"/>
        <v>1401-110</v>
      </c>
      <c r="B39" s="9">
        <v>41793</v>
      </c>
      <c r="C39" s="7">
        <v>0.54861111111111105</v>
      </c>
      <c r="D39" s="8">
        <v>17586918</v>
      </c>
      <c r="E39" t="s">
        <v>234</v>
      </c>
    </row>
    <row r="40" spans="1:5" x14ac:dyDescent="0.25">
      <c r="A40" t="str">
        <f t="shared" si="0"/>
        <v>1403-112</v>
      </c>
      <c r="B40" s="9">
        <v>41793</v>
      </c>
      <c r="C40" s="7">
        <v>0.6875</v>
      </c>
      <c r="D40" s="8">
        <v>24494458</v>
      </c>
      <c r="E40" t="s">
        <v>235</v>
      </c>
    </row>
    <row r="41" spans="1:5" x14ac:dyDescent="0.25">
      <c r="A41" t="str">
        <f t="shared" si="0"/>
        <v>1405-211</v>
      </c>
      <c r="B41" s="9">
        <v>41794</v>
      </c>
      <c r="C41" s="7">
        <v>0.54861111111111105</v>
      </c>
      <c r="D41" s="8">
        <v>2943646</v>
      </c>
      <c r="E41" t="s">
        <v>236</v>
      </c>
    </row>
    <row r="42" spans="1:5" x14ac:dyDescent="0.25">
      <c r="A42" t="str">
        <f t="shared" si="0"/>
        <v>1601-116</v>
      </c>
      <c r="B42" s="9">
        <v>41793</v>
      </c>
      <c r="C42" s="7">
        <v>0.67222222222222217</v>
      </c>
      <c r="D42" s="8">
        <v>3674106</v>
      </c>
      <c r="E42" t="s">
        <v>237</v>
      </c>
    </row>
    <row r="43" spans="1:5" x14ac:dyDescent="0.25">
      <c r="A43" t="str">
        <f t="shared" si="0"/>
        <v>1701-119</v>
      </c>
      <c r="B43" s="9">
        <v>41795</v>
      </c>
      <c r="C43" s="7">
        <v>0.47291666666666665</v>
      </c>
      <c r="D43" s="8">
        <v>42445033</v>
      </c>
      <c r="E43" t="s">
        <v>238</v>
      </c>
    </row>
    <row r="44" spans="1:5" x14ac:dyDescent="0.25">
      <c r="A44" t="str">
        <f t="shared" si="0"/>
        <v>1702-120</v>
      </c>
      <c r="B44" s="9">
        <v>41793</v>
      </c>
      <c r="C44" s="7">
        <v>0.75416666666666676</v>
      </c>
      <c r="D44" s="8">
        <v>67037399</v>
      </c>
      <c r="E44" t="s">
        <v>239</v>
      </c>
    </row>
    <row r="45" spans="1:5" x14ac:dyDescent="0.25">
      <c r="A45" t="str">
        <f t="shared" si="0"/>
        <v>1705-465</v>
      </c>
      <c r="B45" s="9">
        <v>41793</v>
      </c>
      <c r="C45" s="7">
        <v>0.69236111111111109</v>
      </c>
      <c r="D45" s="8">
        <v>22785524</v>
      </c>
      <c r="E45" t="s">
        <v>240</v>
      </c>
    </row>
    <row r="46" spans="1:5" x14ac:dyDescent="0.25">
      <c r="A46" t="str">
        <f t="shared" si="0"/>
        <v>1903-125</v>
      </c>
      <c r="B46" s="9">
        <v>41793</v>
      </c>
      <c r="C46" s="7">
        <v>0.67499999999999993</v>
      </c>
      <c r="D46" s="8">
        <v>47829559</v>
      </c>
      <c r="E46" t="s">
        <v>241</v>
      </c>
    </row>
    <row r="47" spans="1:5" x14ac:dyDescent="0.25">
      <c r="A47" t="str">
        <f t="shared" si="0"/>
        <v>1906-225</v>
      </c>
      <c r="B47" s="9">
        <v>41793</v>
      </c>
      <c r="C47" s="7">
        <v>0.69444444444444453</v>
      </c>
      <c r="D47" s="8">
        <v>17809146</v>
      </c>
      <c r="E47" t="s">
        <v>242</v>
      </c>
    </row>
    <row r="48" spans="1:5" x14ac:dyDescent="0.25">
      <c r="A48" t="str">
        <f t="shared" si="0"/>
        <v>2101-128</v>
      </c>
      <c r="B48" s="9">
        <v>41793</v>
      </c>
      <c r="C48" s="7">
        <v>0.55069444444444449</v>
      </c>
      <c r="D48" s="8">
        <v>104104063</v>
      </c>
      <c r="E48" t="s">
        <v>243</v>
      </c>
    </row>
    <row r="49" spans="1:5" x14ac:dyDescent="0.25">
      <c r="A49" t="str">
        <f t="shared" si="0"/>
        <v>2103-129</v>
      </c>
      <c r="B49" s="9">
        <v>41793</v>
      </c>
      <c r="C49" s="7">
        <v>0.68888888888888899</v>
      </c>
      <c r="D49" s="8">
        <v>27931126</v>
      </c>
      <c r="E49" t="s">
        <v>244</v>
      </c>
    </row>
    <row r="50" spans="1:5" x14ac:dyDescent="0.25">
      <c r="A50" t="str">
        <f t="shared" si="0"/>
        <v>2205-131</v>
      </c>
      <c r="B50" s="9">
        <v>41793</v>
      </c>
      <c r="C50" s="7">
        <v>0.69027777777777777</v>
      </c>
      <c r="D50" s="8">
        <v>35211724</v>
      </c>
      <c r="E50" t="s">
        <v>245</v>
      </c>
    </row>
    <row r="51" spans="1:5" x14ac:dyDescent="0.25">
      <c r="B51" s="9"/>
    </row>
    <row r="52" spans="1:5" x14ac:dyDescent="0.25">
      <c r="B52" s="9"/>
    </row>
    <row r="53" spans="1:5" x14ac:dyDescent="0.25">
      <c r="B53" s="9"/>
    </row>
    <row r="54" spans="1:5" x14ac:dyDescent="0.25">
      <c r="B54" s="9"/>
    </row>
    <row r="55" spans="1:5" x14ac:dyDescent="0.25">
      <c r="B55" s="9"/>
    </row>
    <row r="56" spans="1:5" x14ac:dyDescent="0.25">
      <c r="B56" s="9"/>
    </row>
    <row r="57" spans="1:5" x14ac:dyDescent="0.25">
      <c r="B57" s="9"/>
    </row>
    <row r="58" spans="1:5" x14ac:dyDescent="0.25">
      <c r="B58" s="9"/>
    </row>
    <row r="59" spans="1:5" x14ac:dyDescent="0.25">
      <c r="B59" s="9"/>
    </row>
    <row r="60" spans="1:5" x14ac:dyDescent="0.25">
      <c r="B60" s="9"/>
    </row>
    <row r="61" spans="1:5" x14ac:dyDescent="0.25">
      <c r="B61" s="9"/>
    </row>
    <row r="62" spans="1:5" x14ac:dyDescent="0.25">
      <c r="B62" s="9"/>
    </row>
    <row r="63" spans="1:5" x14ac:dyDescent="0.25">
      <c r="B63" s="9"/>
    </row>
    <row r="64" spans="1:5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</sheetData>
  <sheetProtection formatColumns="0" formatRows="0" insertColumns="0" insertRows="0"/>
  <sortState ref="A1:E7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7" sqref="D7"/>
    </sheetView>
  </sheetViews>
  <sheetFormatPr defaultRowHeight="15" x14ac:dyDescent="0.25"/>
  <cols>
    <col min="3" max="3" width="10.7109375" bestFit="1" customWidth="1"/>
    <col min="4" max="4" width="11.42578125" bestFit="1" customWidth="1"/>
  </cols>
  <sheetData>
    <row r="1" spans="2:5" x14ac:dyDescent="0.25">
      <c r="B1" s="37" t="s">
        <v>222</v>
      </c>
      <c r="C1" s="37"/>
      <c r="D1" s="37"/>
      <c r="E1" s="37"/>
    </row>
    <row r="3" spans="2:5" x14ac:dyDescent="0.25">
      <c r="B3" s="15" t="s">
        <v>155</v>
      </c>
      <c r="C3" s="15" t="s">
        <v>220</v>
      </c>
      <c r="D3" s="15" t="s">
        <v>221</v>
      </c>
    </row>
    <row r="4" spans="2:5" x14ac:dyDescent="0.25">
      <c r="B4" s="19">
        <f>ROW(B3)-2</f>
        <v>1</v>
      </c>
      <c r="C4" s="19" t="s">
        <v>20</v>
      </c>
      <c r="D4" s="19" t="s">
        <v>226</v>
      </c>
    </row>
    <row r="5" spans="2:5" x14ac:dyDescent="0.25">
      <c r="B5" s="24">
        <f t="shared" ref="B5:B7" si="0">ROW(B4)-2</f>
        <v>2</v>
      </c>
      <c r="C5" s="24" t="s">
        <v>42</v>
      </c>
      <c r="D5" s="24" t="s">
        <v>219</v>
      </c>
    </row>
    <row r="6" spans="2:5" x14ac:dyDescent="0.25">
      <c r="B6" s="19">
        <f t="shared" si="0"/>
        <v>3</v>
      </c>
      <c r="C6" s="19" t="s">
        <v>39</v>
      </c>
      <c r="D6" s="19" t="s">
        <v>227</v>
      </c>
    </row>
    <row r="7" spans="2:5" x14ac:dyDescent="0.25">
      <c r="B7" s="24">
        <f t="shared" si="0"/>
        <v>4</v>
      </c>
      <c r="C7" s="24" t="s">
        <v>28</v>
      </c>
      <c r="D7" s="24"/>
    </row>
  </sheetData>
  <mergeCells count="1">
    <mergeCell ref="B1:E1"/>
  </mergeCells>
  <conditionalFormatting sqref="D4:D7">
    <cfRule type="expression" dxfId="0" priority="1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3G Coverage</vt:lpstr>
      <vt:lpstr>2014</vt:lpstr>
      <vt:lpstr>raw</vt:lpstr>
      <vt:lpstr>OutreachDays</vt:lpstr>
      <vt:lpstr>dates</vt:lpstr>
      <vt:lpstr>raw!filesizes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Blom</dc:creator>
  <cp:lastModifiedBy>Samson Mwinga</cp:lastModifiedBy>
  <cp:lastPrinted>2014-04-16T12:03:49Z</cp:lastPrinted>
  <dcterms:created xsi:type="dcterms:W3CDTF">2012-05-22T09:59:26Z</dcterms:created>
  <dcterms:modified xsi:type="dcterms:W3CDTF">2014-06-05T10:35:05Z</dcterms:modified>
</cp:coreProperties>
</file>