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620" yWindow="0" windowWidth="33040" windowHeight="25720"/>
  </bookViews>
  <sheets>
    <sheet name="Budget" sheetId="1" r:id="rId1"/>
  </sheets>
  <definedNames>
    <definedName name="_xlnm.Print_Area" localSheetId="0">Budget!$A$1:$F$40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D34" i="1"/>
  <c r="E26" i="1"/>
  <c r="E25" i="1"/>
  <c r="E24" i="1"/>
  <c r="E22" i="1"/>
  <c r="E21" i="1"/>
  <c r="E19" i="1"/>
  <c r="E18" i="1"/>
  <c r="E15" i="1"/>
  <c r="E13" i="1"/>
  <c r="E12" i="1"/>
  <c r="D32" i="1"/>
  <c r="E32" i="1"/>
  <c r="D12" i="1"/>
  <c r="D26" i="1"/>
  <c r="D13" i="1"/>
  <c r="D15" i="1"/>
  <c r="D16" i="1"/>
  <c r="D18" i="1"/>
  <c r="D19" i="1"/>
  <c r="D21" i="1"/>
  <c r="D33" i="1"/>
  <c r="D36" i="1"/>
  <c r="E33" i="1"/>
  <c r="B35" i="1"/>
  <c r="E30" i="1"/>
  <c r="E31" i="1"/>
  <c r="C13" i="1"/>
  <c r="E28" i="1"/>
  <c r="E27" i="1"/>
  <c r="E29" i="1"/>
  <c r="E16" i="1"/>
  <c r="E34" i="1"/>
  <c r="D22" i="1"/>
  <c r="D37" i="1"/>
  <c r="D38" i="1"/>
  <c r="E37" i="1"/>
  <c r="E38" i="1"/>
</calcChain>
</file>

<file path=xl/sharedStrings.xml><?xml version="1.0" encoding="utf-8"?>
<sst xmlns="http://schemas.openxmlformats.org/spreadsheetml/2006/main" count="35" uniqueCount="35">
  <si>
    <t>Year 1</t>
    <phoneticPr fontId="3" type="noConversion"/>
  </si>
  <si>
    <t xml:space="preserve">  FTE</t>
    <phoneticPr fontId="3" type="noConversion"/>
  </si>
  <si>
    <t>TOTAL COST</t>
  </si>
  <si>
    <t xml:space="preserve"> </t>
  </si>
  <si>
    <t xml:space="preserve">     Group B (@ 7.65%)</t>
    <phoneticPr fontId="3" type="noConversion"/>
  </si>
  <si>
    <t xml:space="preserve">                                      </t>
    <phoneticPr fontId="3" type="noConversion"/>
  </si>
  <si>
    <t xml:space="preserve">Group B:                                                   </t>
    <phoneticPr fontId="3" type="noConversion"/>
  </si>
  <si>
    <t xml:space="preserve">Group A:                                                                                                  </t>
    <phoneticPr fontId="3" type="noConversion"/>
  </si>
  <si>
    <t>TOTAL BUDGET</t>
  </si>
  <si>
    <t>BENEFITS (Description by labor category)</t>
  </si>
  <si>
    <t>Cost</t>
  </si>
  <si>
    <t xml:space="preserve">SALARIES      </t>
  </si>
  <si>
    <t xml:space="preserve">   SUBTOTAL: TOTAL BENEFITS</t>
  </si>
  <si>
    <t>Rate</t>
  </si>
  <si>
    <t>TOTAL EMPLOYEE COMPENSATION (Salaries+ Benefits)</t>
  </si>
  <si>
    <t xml:space="preserve">  SUBTOTAL: TOTAL  SALARIES</t>
  </si>
  <si>
    <t xml:space="preserve">       Domestic Travel</t>
  </si>
  <si>
    <t xml:space="preserve">       Foreign Travel</t>
  </si>
  <si>
    <t xml:space="preserve">    SUPPLIES/COMM/REPRO</t>
  </si>
  <si>
    <t xml:space="preserve">    PUBLICATIONS</t>
  </si>
  <si>
    <r>
      <t xml:space="preserve">    SUB-CONTRACTS</t>
    </r>
    <r>
      <rPr>
        <sz val="11"/>
        <color indexed="8"/>
        <rFont val="Times New Roman"/>
        <family val="1"/>
      </rPr>
      <t xml:space="preserve"> </t>
    </r>
  </si>
  <si>
    <t>SUBTOTAL:  TOTAL DIRECT COSTS</t>
  </si>
  <si>
    <t>NET INDIRECT</t>
  </si>
  <si>
    <t xml:space="preserve">       TOTAL COSTS</t>
  </si>
  <si>
    <t xml:space="preserve">    TOTAL TRAVEL </t>
  </si>
  <si>
    <t>TRAVEL (details on travel sheet)</t>
  </si>
  <si>
    <r>
      <t xml:space="preserve">    </t>
    </r>
    <r>
      <rPr>
        <sz val="11"/>
        <rFont val="Times New Roman"/>
        <family val="1"/>
      </rPr>
      <t xml:space="preserve"> Group A (@ 23.75%)</t>
    </r>
  </si>
  <si>
    <t xml:space="preserve">   Technical Assistance  (Hourly @ $38.19/hr))</t>
    <phoneticPr fontId="3" type="noConversion"/>
  </si>
  <si>
    <t xml:space="preserve">   Prinicpal Investigator: Dr. John Doe</t>
  </si>
  <si>
    <t>Grad Students Go Here</t>
  </si>
  <si>
    <t>Sub Contractor Inc Total Budget Line</t>
  </si>
  <si>
    <t>Total Indirect Cost Basis:</t>
  </si>
  <si>
    <r>
      <t xml:space="preserve">INDIRECT COSTS </t>
    </r>
    <r>
      <rPr>
        <sz val="10"/>
        <rFont val="Times New Roman"/>
        <family val="1"/>
      </rPr>
      <t>(26% of direct costs, including the first $25,000 of the sub-contract)</t>
    </r>
  </si>
  <si>
    <t>Project Title Goes HERE</t>
  </si>
  <si>
    <t>Do not include Civil Servant collaborators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</si>
</sst>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"/>
    <numFmt numFmtId="166" formatCode="0.0"/>
  </numFmts>
  <fonts count="2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8"/>
      <name val="Verdana"/>
    </font>
    <font>
      <b/>
      <sz val="10"/>
      <name val="Times New Roman"/>
      <family val="1"/>
    </font>
    <font>
      <sz val="11"/>
      <color indexed="8"/>
      <name val="Times New Roman"/>
      <family val="1"/>
    </font>
    <font>
      <b/>
      <u/>
      <sz val="10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u/>
      <sz val="10"/>
      <name val="Times New Roman"/>
      <family val="1"/>
    </font>
    <font>
      <i/>
      <u/>
      <sz val="10"/>
      <name val="Times New Roman"/>
    </font>
    <font>
      <b/>
      <sz val="12"/>
      <name val="Times New Roman"/>
      <family val="1"/>
    </font>
    <font>
      <b/>
      <i/>
      <sz val="14"/>
      <name val="Times New Roman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/>
    <xf numFmtId="0" fontId="2" fillId="0" borderId="0" xfId="0" applyFont="1"/>
    <xf numFmtId="0" fontId="4" fillId="0" borderId="1" xfId="0" quotePrefix="1" applyFont="1" applyBorder="1" applyAlignment="1">
      <alignment horizontal="center" wrapText="1"/>
    </xf>
    <xf numFmtId="0" fontId="5" fillId="0" borderId="2" xfId="0" applyFont="1" applyBorder="1" applyAlignment="1">
      <alignment horizontal="fill" wrapText="1"/>
    </xf>
    <xf numFmtId="165" fontId="5" fillId="0" borderId="2" xfId="0" applyNumberFormat="1" applyFont="1" applyBorder="1" applyAlignment="1">
      <alignment horizontal="fill" wrapText="1"/>
    </xf>
    <xf numFmtId="49" fontId="5" fillId="0" borderId="3" xfId="0" applyNumberFormat="1" applyFont="1" applyBorder="1" applyAlignment="1">
      <alignment horizontal="fill"/>
    </xf>
    <xf numFmtId="165" fontId="5" fillId="0" borderId="2" xfId="0" applyNumberFormat="1" applyFont="1" applyBorder="1" applyAlignment="1">
      <alignment horizontal="right" wrapText="1"/>
    </xf>
    <xf numFmtId="49" fontId="5" fillId="0" borderId="4" xfId="0" applyNumberFormat="1" applyFont="1" applyBorder="1" applyAlignment="1">
      <alignment horizontal="fill"/>
    </xf>
    <xf numFmtId="0" fontId="5" fillId="0" borderId="2" xfId="0" applyFont="1" applyBorder="1" applyAlignment="1">
      <alignment horizontal="left" wrapText="1"/>
    </xf>
    <xf numFmtId="2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/>
    <xf numFmtId="2" fontId="5" fillId="0" borderId="5" xfId="0" applyNumberFormat="1" applyFont="1" applyBorder="1" applyAlignment="1">
      <alignment horizontal="right"/>
    </xf>
    <xf numFmtId="165" fontId="8" fillId="0" borderId="5" xfId="0" applyNumberFormat="1" applyFont="1" applyFill="1" applyBorder="1"/>
    <xf numFmtId="0" fontId="5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10" fillId="0" borderId="5" xfId="0" applyFont="1" applyBorder="1" applyAlignment="1">
      <alignment horizontal="left"/>
    </xf>
    <xf numFmtId="165" fontId="5" fillId="0" borderId="5" xfId="0" applyNumberFormat="1" applyFont="1" applyBorder="1"/>
    <xf numFmtId="165" fontId="5" fillId="0" borderId="5" xfId="0" applyNumberFormat="1" applyFont="1" applyFill="1" applyBorder="1"/>
    <xf numFmtId="0" fontId="11" fillId="0" borderId="5" xfId="0" applyFont="1" applyBorder="1" applyAlignment="1">
      <alignment horizontal="left"/>
    </xf>
    <xf numFmtId="0" fontId="5" fillId="0" borderId="0" xfId="0" quotePrefix="1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5" fillId="0" borderId="0" xfId="0" applyFont="1"/>
    <xf numFmtId="0" fontId="8" fillId="0" borderId="0" xfId="0" quotePrefix="1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165" fontId="5" fillId="0" borderId="5" xfId="0" applyNumberFormat="1" applyFont="1" applyBorder="1" applyAlignment="1">
      <alignment horizontal="right" wrapText="1"/>
    </xf>
    <xf numFmtId="0" fontId="9" fillId="0" borderId="6" xfId="0" applyFont="1" applyBorder="1" applyAlignment="1">
      <alignment horizontal="centerContinuous" wrapText="1"/>
    </xf>
    <xf numFmtId="0" fontId="9" fillId="0" borderId="7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fill" wrapText="1"/>
    </xf>
    <xf numFmtId="0" fontId="5" fillId="0" borderId="8" xfId="0" applyFont="1" applyBorder="1"/>
    <xf numFmtId="0" fontId="5" fillId="0" borderId="8" xfId="0" quotePrefix="1" applyFont="1" applyBorder="1" applyAlignment="1">
      <alignment horizontal="left"/>
    </xf>
    <xf numFmtId="165" fontId="5" fillId="0" borderId="9" xfId="0" applyNumberFormat="1" applyFont="1" applyFill="1" applyBorder="1"/>
    <xf numFmtId="165" fontId="5" fillId="0" borderId="5" xfId="0" quotePrefix="1" applyNumberFormat="1" applyFont="1" applyFill="1" applyBorder="1" applyAlignment="1">
      <alignment horizontal="right"/>
    </xf>
    <xf numFmtId="0" fontId="15" fillId="0" borderId="0" xfId="0" applyFont="1"/>
    <xf numFmtId="164" fontId="5" fillId="0" borderId="2" xfId="0" applyNumberFormat="1" applyFont="1" applyBorder="1" applyAlignment="1">
      <alignment horizontal="right" wrapText="1"/>
    </xf>
    <xf numFmtId="166" fontId="5" fillId="0" borderId="5" xfId="0" applyNumberFormat="1" applyFont="1" applyBorder="1" applyAlignment="1">
      <alignment horizontal="right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wrapText="1"/>
    </xf>
    <xf numFmtId="0" fontId="6" fillId="3" borderId="12" xfId="0" applyFont="1" applyFill="1" applyBorder="1" applyAlignment="1">
      <alignment horizontal="center" wrapText="1"/>
    </xf>
    <xf numFmtId="0" fontId="9" fillId="3" borderId="12" xfId="0" quotePrefix="1" applyFont="1" applyFill="1" applyBorder="1" applyAlignment="1">
      <alignment horizontal="left" wrapText="1"/>
    </xf>
    <xf numFmtId="0" fontId="9" fillId="3" borderId="6" xfId="0" quotePrefix="1" applyFont="1" applyFill="1" applyBorder="1" applyAlignment="1">
      <alignment horizontal="left" wrapText="1"/>
    </xf>
    <xf numFmtId="2" fontId="5" fillId="3" borderId="3" xfId="0" quotePrefix="1" applyNumberFormat="1" applyFont="1" applyFill="1" applyBorder="1" applyAlignment="1">
      <alignment horizontal="right"/>
    </xf>
    <xf numFmtId="165" fontId="5" fillId="3" borderId="3" xfId="0" applyNumberFormat="1" applyFont="1" applyFill="1" applyBorder="1"/>
    <xf numFmtId="3" fontId="5" fillId="3" borderId="3" xfId="0" applyNumberFormat="1" applyFont="1" applyFill="1" applyBorder="1"/>
    <xf numFmtId="10" fontId="8" fillId="3" borderId="6" xfId="2" applyNumberFormat="1" applyFont="1" applyFill="1" applyBorder="1" applyAlignment="1">
      <alignment horizontal="right"/>
    </xf>
    <xf numFmtId="0" fontId="17" fillId="3" borderId="12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/>
    </xf>
    <xf numFmtId="0" fontId="12" fillId="3" borderId="12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left"/>
    </xf>
    <xf numFmtId="165" fontId="4" fillId="3" borderId="3" xfId="0" applyNumberFormat="1" applyFont="1" applyFill="1" applyBorder="1"/>
    <xf numFmtId="3" fontId="6" fillId="4" borderId="5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/>
    <xf numFmtId="3" fontId="8" fillId="4" borderId="5" xfId="0" applyNumberFormat="1" applyFont="1" applyFill="1" applyBorder="1"/>
    <xf numFmtId="3" fontId="5" fillId="4" borderId="4" xfId="0" applyNumberFormat="1" applyFont="1" applyFill="1" applyBorder="1"/>
    <xf numFmtId="0" fontId="9" fillId="4" borderId="12" xfId="0" applyFont="1" applyFill="1" applyBorder="1" applyAlignment="1">
      <alignment horizontal="left" wrapText="1"/>
    </xf>
    <xf numFmtId="0" fontId="9" fillId="4" borderId="6" xfId="0" quotePrefix="1" applyFont="1" applyFill="1" applyBorder="1" applyAlignment="1">
      <alignment horizontal="left" wrapText="1"/>
    </xf>
    <xf numFmtId="10" fontId="8" fillId="4" borderId="6" xfId="2" applyNumberFormat="1" applyFont="1" applyFill="1" applyBorder="1" applyAlignment="1">
      <alignment horizontal="right"/>
    </xf>
    <xf numFmtId="165" fontId="5" fillId="4" borderId="3" xfId="0" applyNumberFormat="1" applyFont="1" applyFill="1" applyBorder="1"/>
    <xf numFmtId="0" fontId="9" fillId="4" borderId="12" xfId="0" quotePrefix="1" applyFont="1" applyFill="1" applyBorder="1" applyAlignment="1">
      <alignment wrapText="1"/>
    </xf>
    <xf numFmtId="0" fontId="9" fillId="4" borderId="6" xfId="0" quotePrefix="1" applyFont="1" applyFill="1" applyBorder="1" applyAlignment="1">
      <alignment wrapText="1"/>
    </xf>
    <xf numFmtId="0" fontId="5" fillId="4" borderId="6" xfId="0" quotePrefix="1" applyFont="1" applyFill="1" applyBorder="1" applyAlignment="1">
      <alignment horizontal="left"/>
    </xf>
    <xf numFmtId="0" fontId="4" fillId="4" borderId="6" xfId="0" applyFont="1" applyFill="1" applyBorder="1" applyAlignment="1">
      <alignment horizontal="left" wrapText="1"/>
    </xf>
    <xf numFmtId="3" fontId="5" fillId="4" borderId="3" xfId="0" applyNumberFormat="1" applyFont="1" applyFill="1" applyBorder="1"/>
    <xf numFmtId="3" fontId="18" fillId="4" borderId="3" xfId="0" applyNumberFormat="1" applyFont="1" applyFill="1" applyBorder="1"/>
    <xf numFmtId="0" fontId="4" fillId="0" borderId="2" xfId="0" quotePrefix="1" applyFont="1" applyBorder="1" applyAlignment="1">
      <alignment horizontal="left" wrapText="1"/>
    </xf>
    <xf numFmtId="0" fontId="19" fillId="0" borderId="10" xfId="0" applyFont="1" applyBorder="1"/>
    <xf numFmtId="0" fontId="9" fillId="0" borderId="0" xfId="0" quotePrefix="1" applyFont="1" applyFill="1" applyBorder="1" applyAlignment="1">
      <alignment horizontal="left" wrapText="1"/>
    </xf>
    <xf numFmtId="10" fontId="8" fillId="0" borderId="0" xfId="2" applyNumberFormat="1" applyFont="1" applyFill="1" applyBorder="1" applyAlignment="1">
      <alignment horizontal="right"/>
    </xf>
    <xf numFmtId="165" fontId="5" fillId="4" borderId="5" xfId="0" applyNumberFormat="1" applyFont="1" applyFill="1" applyBorder="1"/>
    <xf numFmtId="0" fontId="20" fillId="3" borderId="12" xfId="0" applyFont="1" applyFill="1" applyBorder="1" applyAlignment="1">
      <alignment horizontal="left" wrapText="1"/>
    </xf>
    <xf numFmtId="0" fontId="15" fillId="0" borderId="2" xfId="0" applyFont="1" applyFill="1" applyBorder="1" applyAlignment="1">
      <alignment horizontal="left" wrapText="1"/>
    </xf>
    <xf numFmtId="3" fontId="5" fillId="4" borderId="5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65" fontId="22" fillId="0" borderId="2" xfId="0" applyNumberFormat="1" applyFont="1" applyFill="1" applyBorder="1"/>
    <xf numFmtId="0" fontId="21" fillId="0" borderId="10" xfId="0" applyFont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165" fontId="21" fillId="0" borderId="8" xfId="0" applyNumberFormat="1" applyFont="1" applyBorder="1" applyAlignment="1">
      <alignment horizontal="left" wrapText="1"/>
    </xf>
    <xf numFmtId="164" fontId="0" fillId="0" borderId="0" xfId="0" applyNumberFormat="1"/>
    <xf numFmtId="165" fontId="0" fillId="0" borderId="0" xfId="0" applyNumberFormat="1"/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14" fontId="7" fillId="3" borderId="12" xfId="0" applyNumberFormat="1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21" fillId="0" borderId="1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21" fillId="0" borderId="14" xfId="0" applyFont="1" applyBorder="1" applyAlignment="1">
      <alignment horizontal="left" wrapText="1"/>
    </xf>
    <xf numFmtId="0" fontId="16" fillId="0" borderId="2" xfId="0" applyFont="1" applyBorder="1" applyAlignment="1">
      <alignment horizontal="fill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0</xdr:col>
      <xdr:colOff>812800</xdr:colOff>
      <xdr:row>5</xdr:row>
      <xdr:rowOff>88900</xdr:rowOff>
    </xdr:to>
    <xdr:pic>
      <xdr:nvPicPr>
        <xdr:cNvPr id="1315" name="Picture 3" descr="CUA_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128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882650</xdr:colOff>
      <xdr:row>0</xdr:row>
      <xdr:rowOff>63500</xdr:rowOff>
    </xdr:from>
    <xdr:ext cx="3805883" cy="342786"/>
    <xdr:sp macro="" textlink="">
      <xdr:nvSpPr>
        <xdr:cNvPr id="5" name="TextBox 4"/>
        <xdr:cNvSpPr txBox="1"/>
      </xdr:nvSpPr>
      <xdr:spPr>
        <a:xfrm>
          <a:off x="781050" y="63500"/>
          <a:ext cx="38607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 rtl="0">
            <a:defRPr sz="1000"/>
          </a:pPr>
          <a:r>
            <a:rPr lang="en-US" sz="1600" b="1" i="1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The Catholic University of America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5:I104"/>
  <sheetViews>
    <sheetView tabSelected="1" showRuler="0" topLeftCell="A6" zoomScale="200" zoomScaleNormal="200" zoomScalePageLayoutView="200" workbookViewId="0">
      <selection activeCell="F32" sqref="F32"/>
    </sheetView>
  </sheetViews>
  <sheetFormatPr baseColWidth="10" defaultColWidth="8.83203125" defaultRowHeight="14" x14ac:dyDescent="0"/>
  <cols>
    <col min="1" max="1" width="53.83203125" bestFit="1" customWidth="1"/>
    <col min="2" max="2" width="9.83203125" bestFit="1" customWidth="1"/>
    <col min="3" max="3" width="5.83203125" bestFit="1" customWidth="1"/>
    <col min="4" max="4" width="9.83203125" bestFit="1" customWidth="1"/>
    <col min="5" max="5" width="11.83203125" bestFit="1" customWidth="1"/>
    <col min="6" max="6" width="11.33203125" customWidth="1"/>
    <col min="7" max="7" width="5.83203125" customWidth="1"/>
    <col min="8" max="8" width="11.33203125" customWidth="1"/>
    <col min="9" max="9" width="11.83203125" customWidth="1"/>
  </cols>
  <sheetData>
    <row r="5" spans="1:5" ht="18">
      <c r="A5" t="s">
        <v>5</v>
      </c>
      <c r="C5" s="2"/>
    </row>
    <row r="6" spans="1:5" ht="15" thickBot="1"/>
    <row r="7" spans="1:5" ht="19" thickBot="1">
      <c r="A7" s="2" t="s">
        <v>33</v>
      </c>
      <c r="B7" s="76"/>
      <c r="C7" s="26"/>
      <c r="D7" s="26"/>
      <c r="E7" s="27"/>
    </row>
    <row r="8" spans="1:5" ht="15" thickBot="1">
      <c r="A8" s="77"/>
      <c r="B8" s="3"/>
      <c r="C8" s="89" t="s">
        <v>0</v>
      </c>
      <c r="D8" s="90"/>
      <c r="E8" s="84" t="s">
        <v>2</v>
      </c>
    </row>
    <row r="9" spans="1:5" ht="15" thickBot="1">
      <c r="A9" s="39" t="s">
        <v>11</v>
      </c>
      <c r="B9" s="40" t="s">
        <v>13</v>
      </c>
      <c r="C9" s="87"/>
      <c r="D9" s="88"/>
      <c r="E9" s="85"/>
    </row>
    <row r="10" spans="1:5" ht="15" thickBot="1">
      <c r="A10" s="4"/>
      <c r="B10" s="5"/>
      <c r="C10" s="6" t="s">
        <v>1</v>
      </c>
      <c r="D10" s="37" t="s">
        <v>10</v>
      </c>
      <c r="E10" s="86"/>
    </row>
    <row r="11" spans="1:5" ht="15" thickBot="1">
      <c r="A11" s="94" t="s">
        <v>7</v>
      </c>
      <c r="B11" s="25"/>
      <c r="C11" s="8"/>
      <c r="D11" s="38"/>
      <c r="E11" s="54"/>
    </row>
    <row r="12" spans="1:5">
      <c r="A12" s="9" t="s">
        <v>28</v>
      </c>
      <c r="B12" s="17">
        <v>10000</v>
      </c>
      <c r="C12" s="10">
        <v>0.1</v>
      </c>
      <c r="D12" s="11">
        <f>B12*C12</f>
        <v>1000</v>
      </c>
      <c r="E12" s="55">
        <f>D12</f>
        <v>1000</v>
      </c>
    </row>
    <row r="13" spans="1:5">
      <c r="A13" s="9" t="s">
        <v>27</v>
      </c>
      <c r="B13" s="35">
        <v>38.19</v>
      </c>
      <c r="C13" s="36">
        <f>D13/B13</f>
        <v>3.9277297721916735</v>
      </c>
      <c r="D13" s="35">
        <f>3%*SUM(D12+D26)</f>
        <v>150</v>
      </c>
      <c r="E13" s="55">
        <f>D13</f>
        <v>150</v>
      </c>
    </row>
    <row r="14" spans="1:5">
      <c r="A14" s="29" t="s">
        <v>6</v>
      </c>
      <c r="B14" s="7"/>
      <c r="C14" s="12"/>
      <c r="D14" s="7"/>
      <c r="E14" s="56"/>
    </row>
    <row r="15" spans="1:5" ht="15" thickBot="1">
      <c r="A15" s="9" t="s">
        <v>29</v>
      </c>
      <c r="B15" s="7">
        <v>0</v>
      </c>
      <c r="C15" s="12">
        <v>0</v>
      </c>
      <c r="D15" s="7">
        <f>B15*C15</f>
        <v>0</v>
      </c>
      <c r="E15" s="55">
        <f>D15</f>
        <v>0</v>
      </c>
    </row>
    <row r="16" spans="1:5" ht="15" thickBot="1">
      <c r="A16" s="41" t="s">
        <v>15</v>
      </c>
      <c r="B16" s="42"/>
      <c r="C16" s="43"/>
      <c r="D16" s="44">
        <f>SUM(D12:D15)</f>
        <v>1150</v>
      </c>
      <c r="E16" s="45">
        <f>SUM(E12:E15)</f>
        <v>1150</v>
      </c>
    </row>
    <row r="17" spans="1:7">
      <c r="A17" s="9" t="s">
        <v>9</v>
      </c>
      <c r="B17" s="9"/>
      <c r="C17" s="14"/>
      <c r="D17" s="13"/>
      <c r="E17" s="55"/>
      <c r="G17" s="1"/>
    </row>
    <row r="18" spans="1:7">
      <c r="A18" s="28" t="s">
        <v>26</v>
      </c>
      <c r="B18" s="15"/>
      <c r="C18" s="16"/>
      <c r="D18" s="17">
        <f>0.2375*SUM(D12:D13)</f>
        <v>273.125</v>
      </c>
      <c r="E18" s="55">
        <f>D18</f>
        <v>273.125</v>
      </c>
    </row>
    <row r="19" spans="1:7">
      <c r="A19" s="9" t="s">
        <v>4</v>
      </c>
      <c r="B19" s="9"/>
      <c r="C19" s="14"/>
      <c r="D19" s="17">
        <f>SUM(D15:D15)*0.0765</f>
        <v>0</v>
      </c>
      <c r="E19" s="55">
        <f>D19</f>
        <v>0</v>
      </c>
    </row>
    <row r="20" spans="1:7" ht="15" thickBot="1">
      <c r="A20" s="9" t="s">
        <v>3</v>
      </c>
      <c r="B20" s="9"/>
      <c r="C20" s="19"/>
      <c r="D20" s="17"/>
      <c r="E20" s="55"/>
    </row>
    <row r="21" spans="1:7" ht="15" thickBot="1">
      <c r="A21" s="41" t="s">
        <v>12</v>
      </c>
      <c r="B21" s="42"/>
      <c r="C21" s="46"/>
      <c r="D21" s="44">
        <f>D18+D19</f>
        <v>273.125</v>
      </c>
      <c r="E21" s="44">
        <f>D21</f>
        <v>273.125</v>
      </c>
    </row>
    <row r="22" spans="1:7" ht="15" thickBot="1">
      <c r="A22" s="58" t="s">
        <v>14</v>
      </c>
      <c r="B22" s="59"/>
      <c r="C22" s="60"/>
      <c r="D22" s="61">
        <f>D16+D21</f>
        <v>1423.125</v>
      </c>
      <c r="E22" s="61">
        <f>D22</f>
        <v>1423.125</v>
      </c>
    </row>
    <row r="23" spans="1:7">
      <c r="A23" s="74" t="s">
        <v>25</v>
      </c>
      <c r="B23" s="70"/>
      <c r="C23" s="71"/>
      <c r="D23" s="18"/>
      <c r="E23" s="72"/>
    </row>
    <row r="24" spans="1:7">
      <c r="A24" s="9" t="s">
        <v>16</v>
      </c>
      <c r="B24" s="20"/>
      <c r="C24" s="21"/>
      <c r="D24" s="18">
        <v>1000</v>
      </c>
      <c r="E24" s="55">
        <f>D24</f>
        <v>1000</v>
      </c>
    </row>
    <row r="25" spans="1:7" ht="15" thickBot="1">
      <c r="A25" s="9" t="s">
        <v>17</v>
      </c>
      <c r="B25" s="20"/>
      <c r="C25" s="21"/>
      <c r="D25" s="18">
        <v>3000</v>
      </c>
      <c r="E25" s="55">
        <f>D25</f>
        <v>3000</v>
      </c>
    </row>
    <row r="26" spans="1:7" ht="15" thickBot="1">
      <c r="A26" s="73" t="s">
        <v>24</v>
      </c>
      <c r="B26" s="42"/>
      <c r="C26" s="46"/>
      <c r="D26" s="44">
        <f>D24+D25</f>
        <v>4000</v>
      </c>
      <c r="E26" s="44">
        <f>D26</f>
        <v>4000</v>
      </c>
    </row>
    <row r="27" spans="1:7" ht="15" thickBot="1">
      <c r="A27" s="47" t="s">
        <v>18</v>
      </c>
      <c r="B27" s="48"/>
      <c r="C27" s="49"/>
      <c r="D27" s="44">
        <v>500</v>
      </c>
      <c r="E27" s="45">
        <f>SUM(D27:D27)</f>
        <v>500</v>
      </c>
    </row>
    <row r="28" spans="1:7" ht="15" thickBot="1">
      <c r="A28" s="47" t="s">
        <v>19</v>
      </c>
      <c r="B28" s="48"/>
      <c r="C28" s="49"/>
      <c r="D28" s="44">
        <v>1500</v>
      </c>
      <c r="E28" s="45">
        <f>SUM(D28:D28)</f>
        <v>1500</v>
      </c>
    </row>
    <row r="29" spans="1:7" ht="15" thickBot="1">
      <c r="A29" s="9" t="s">
        <v>30</v>
      </c>
      <c r="B29" s="20"/>
      <c r="C29" s="21"/>
      <c r="D29" s="18">
        <v>25000</v>
      </c>
      <c r="E29" s="57">
        <f>SUM(D29:D29)</f>
        <v>25000</v>
      </c>
    </row>
    <row r="30" spans="1:7" ht="15" thickBot="1">
      <c r="A30" s="9" t="s">
        <v>34</v>
      </c>
      <c r="B30" s="20"/>
      <c r="C30" s="21"/>
      <c r="D30" s="18">
        <v>0</v>
      </c>
      <c r="E30" s="57">
        <f>SUM(D30:D30)</f>
        <v>0</v>
      </c>
    </row>
    <row r="31" spans="1:7" ht="15" thickBot="1">
      <c r="A31" s="69"/>
      <c r="B31" s="30"/>
      <c r="C31" s="31"/>
      <c r="D31" s="32"/>
      <c r="E31" s="57">
        <f>SUM(D31:D31)</f>
        <v>0</v>
      </c>
    </row>
    <row r="32" spans="1:7" ht="15" thickBot="1">
      <c r="A32" s="47" t="s">
        <v>20</v>
      </c>
      <c r="B32" s="48"/>
      <c r="C32" s="49"/>
      <c r="D32" s="44">
        <f>SUM(D29:D31)</f>
        <v>25000</v>
      </c>
      <c r="E32" s="45">
        <f>SUM(D32:D32)</f>
        <v>25000</v>
      </c>
    </row>
    <row r="33" spans="1:9" ht="15" thickBot="1">
      <c r="A33" s="62" t="s">
        <v>21</v>
      </c>
      <c r="B33" s="63"/>
      <c r="C33" s="64"/>
      <c r="D33" s="61">
        <f>D16+D21+D26+D27+D28+D32</f>
        <v>32423.125</v>
      </c>
      <c r="E33" s="61">
        <f>SUM(D33:D33)</f>
        <v>32423.125</v>
      </c>
    </row>
    <row r="34" spans="1:9" ht="15">
      <c r="A34" s="91" t="s">
        <v>32</v>
      </c>
      <c r="B34" s="92"/>
      <c r="C34" s="93"/>
      <c r="D34" s="78">
        <f>IF(E32&gt;25000, (D33-(D32-(25000)))*0.26, (D33)*0.26)</f>
        <v>8430.0125000000007</v>
      </c>
      <c r="E34" s="56">
        <f>SUM(D34:D34)</f>
        <v>8430.0125000000007</v>
      </c>
    </row>
    <row r="35" spans="1:9" ht="16" thickBot="1">
      <c r="A35" s="79" t="s">
        <v>31</v>
      </c>
      <c r="B35" s="81">
        <f>IF(E32&gt;25000, E33-(E32-25000), E33)</f>
        <v>32423.125</v>
      </c>
      <c r="C35" s="80"/>
      <c r="D35" s="78"/>
      <c r="E35" s="56"/>
    </row>
    <row r="36" spans="1:9" ht="15" thickBot="1">
      <c r="A36" s="58" t="s">
        <v>22</v>
      </c>
      <c r="B36" s="65"/>
      <c r="C36" s="64"/>
      <c r="D36" s="61">
        <f>SUM(D34:D35)</f>
        <v>8430.0125000000007</v>
      </c>
      <c r="E36" s="66">
        <f>IF((D36) =B35*0.26, D36, "Check Indirect")</f>
        <v>8430.0125000000007</v>
      </c>
    </row>
    <row r="37" spans="1:9" ht="15" thickBot="1">
      <c r="A37" s="68" t="s">
        <v>23</v>
      </c>
      <c r="B37" s="23"/>
      <c r="C37" s="24"/>
      <c r="D37" s="33">
        <f>D33+D36</f>
        <v>40853.137499999997</v>
      </c>
      <c r="E37" s="75">
        <f>E33+E36</f>
        <v>40853.137499999997</v>
      </c>
    </row>
    <row r="38" spans="1:9" ht="16" thickBot="1">
      <c r="A38" s="50" t="s">
        <v>8</v>
      </c>
      <c r="B38" s="51"/>
      <c r="C38" s="52"/>
      <c r="D38" s="53">
        <f>D37</f>
        <v>40853.137499999997</v>
      </c>
      <c r="E38" s="67">
        <f>SUM(D38:D38)</f>
        <v>40853.137499999997</v>
      </c>
      <c r="F38" s="83"/>
    </row>
    <row r="39" spans="1:9">
      <c r="A39" s="22"/>
      <c r="B39" s="22"/>
      <c r="C39" s="22"/>
      <c r="D39" s="22"/>
      <c r="E39" s="22"/>
      <c r="F39" s="22"/>
      <c r="G39" s="22"/>
      <c r="H39" s="22"/>
      <c r="I39" s="22"/>
    </row>
    <row r="42" spans="1:9">
      <c r="B42" s="82"/>
    </row>
    <row r="103" spans="1:4">
      <c r="A103" s="34"/>
      <c r="B103" s="34"/>
      <c r="C103" s="34"/>
      <c r="D103" s="34"/>
    </row>
    <row r="104" spans="1:4">
      <c r="A104" s="34"/>
      <c r="B104" s="34"/>
      <c r="C104" s="34"/>
      <c r="D104" s="34"/>
    </row>
  </sheetData>
  <mergeCells count="5">
    <mergeCell ref="E8:E10"/>
    <mergeCell ref="C9:D9"/>
    <mergeCell ref="C8:D8"/>
    <mergeCell ref="A34:C34"/>
    <mergeCell ref="A11"/>
  </mergeCells>
  <phoneticPr fontId="3" type="noConversion"/>
  <printOptions gridLines="1"/>
  <pageMargins left="0.7" right="0.7" top="0.75" bottom="0.75" header="0.3" footer="0.3"/>
  <pageSetup scale="84" orientation="landscape" horizontalDpi="4294967292" verticalDpi="4294967292"/>
  <ignoredErrors>
    <ignoredError sqref="E16" emptyCellReference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LASP, 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DiPasquale</dc:creator>
  <cp:lastModifiedBy>Michael Kirk</cp:lastModifiedBy>
  <cp:lastPrinted>2016-09-09T17:14:15Z</cp:lastPrinted>
  <dcterms:created xsi:type="dcterms:W3CDTF">2010-02-01T23:20:43Z</dcterms:created>
  <dcterms:modified xsi:type="dcterms:W3CDTF">2018-03-28T16:59:22Z</dcterms:modified>
</cp:coreProperties>
</file>