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obstsi/Documents/GitHub/gut_microbe_defluorination_paper/IC measurements/"/>
    </mc:Choice>
  </mc:AlternateContent>
  <xr:revisionPtr revIDLastSave="0" documentId="8_{016010BD-93A5-764A-B840-A13BB077C25A}" xr6:coauthVersionLast="47" xr6:coauthVersionMax="47" xr10:uidLastSave="{00000000-0000-0000-0000-000000000000}"/>
  <bookViews>
    <workbookView xWindow="3180" yWindow="2440" windowWidth="27640" windowHeight="16940" activeTab="1" xr2:uid="{6E2B194F-676F-D340-AEA7-A63F981D7618}"/>
  </bookViews>
  <sheets>
    <sheet name="raw data" sheetId="2" r:id="rId1"/>
    <sheet name="product concentr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H64" i="1" s="1"/>
  <c r="F63" i="1"/>
  <c r="F64" i="1" s="1"/>
  <c r="D63" i="1"/>
  <c r="D64" i="1" s="1"/>
  <c r="B63" i="1"/>
  <c r="B64" i="1" s="1"/>
  <c r="H60" i="1"/>
  <c r="H61" i="1" s="1"/>
  <c r="F60" i="1"/>
  <c r="F61" i="1" s="1"/>
  <c r="D60" i="1"/>
  <c r="D61" i="1" s="1"/>
  <c r="B60" i="1"/>
  <c r="B61" i="1" s="1"/>
  <c r="B58" i="1"/>
  <c r="H57" i="1"/>
  <c r="H58" i="1" s="1"/>
  <c r="F57" i="1"/>
  <c r="F58" i="1" s="1"/>
  <c r="D57" i="1"/>
  <c r="D58" i="1" s="1"/>
  <c r="B57" i="1"/>
  <c r="H54" i="1"/>
  <c r="H55" i="1" s="1"/>
  <c r="F54" i="1"/>
  <c r="F55" i="1" s="1"/>
  <c r="D54" i="1"/>
  <c r="D55" i="1" s="1"/>
  <c r="B54" i="1"/>
  <c r="B55" i="1" s="1"/>
  <c r="H51" i="1"/>
  <c r="H52" i="1" s="1"/>
  <c r="F51" i="1"/>
  <c r="F52" i="1" s="1"/>
  <c r="D51" i="1"/>
  <c r="D52" i="1" s="1"/>
  <c r="B51" i="1"/>
  <c r="B52" i="1" s="1"/>
  <c r="H48" i="1"/>
  <c r="H49" i="1" s="1"/>
  <c r="F48" i="1"/>
  <c r="F49" i="1" s="1"/>
  <c r="D48" i="1"/>
  <c r="D49" i="1" s="1"/>
  <c r="B48" i="1"/>
  <c r="B49" i="1" s="1"/>
  <c r="H42" i="1"/>
  <c r="H43" i="1" s="1"/>
  <c r="F42" i="1"/>
  <c r="F43" i="1" s="1"/>
  <c r="D42" i="1"/>
  <c r="D43" i="1" s="1"/>
  <c r="B42" i="1"/>
  <c r="B43" i="1" s="1"/>
  <c r="B46" i="1"/>
  <c r="H45" i="1"/>
  <c r="H46" i="1" s="1"/>
  <c r="F45" i="1"/>
  <c r="F46" i="1" s="1"/>
  <c r="D45" i="1"/>
  <c r="D46" i="1" s="1"/>
  <c r="B45" i="1"/>
  <c r="H39" i="1"/>
  <c r="H40" i="1" s="1"/>
  <c r="F39" i="1"/>
  <c r="F40" i="1" s="1"/>
  <c r="D39" i="1"/>
  <c r="D40" i="1" s="1"/>
  <c r="B39" i="1"/>
  <c r="B40" i="1" s="1"/>
  <c r="H36" i="1"/>
  <c r="H37" i="1" s="1"/>
  <c r="F36" i="1"/>
  <c r="F37" i="1" s="1"/>
  <c r="D36" i="1"/>
  <c r="D37" i="1" s="1"/>
  <c r="B36" i="1"/>
  <c r="B37" i="1" s="1"/>
  <c r="H33" i="1"/>
  <c r="H34" i="1" s="1"/>
  <c r="F33" i="1"/>
  <c r="F34" i="1" s="1"/>
  <c r="D33" i="1"/>
  <c r="D34" i="1" s="1"/>
  <c r="B33" i="1"/>
  <c r="B34" i="1" s="1"/>
  <c r="H30" i="1"/>
  <c r="H31" i="1" s="1"/>
  <c r="F30" i="1"/>
  <c r="F31" i="1" s="1"/>
  <c r="D30" i="1"/>
  <c r="D31" i="1" s="1"/>
  <c r="B30" i="1"/>
  <c r="B31" i="1" s="1"/>
  <c r="B28" i="1"/>
  <c r="H27" i="1"/>
  <c r="H28" i="1" s="1"/>
  <c r="F27" i="1"/>
  <c r="F28" i="1" s="1"/>
  <c r="D27" i="1"/>
  <c r="D28" i="1" s="1"/>
  <c r="B27" i="1"/>
  <c r="B25" i="1"/>
  <c r="H24" i="1"/>
  <c r="H25" i="1" s="1"/>
  <c r="F24" i="1"/>
  <c r="F25" i="1" s="1"/>
  <c r="D24" i="1"/>
  <c r="D25" i="1" s="1"/>
  <c r="B24" i="1"/>
  <c r="B21" i="1"/>
  <c r="B22" i="1" s="1"/>
  <c r="H18" i="1"/>
  <c r="H19" i="1" s="1"/>
  <c r="F18" i="1"/>
  <c r="F19" i="1" s="1"/>
  <c r="D18" i="1"/>
  <c r="D19" i="1" s="1"/>
  <c r="B18" i="1"/>
  <c r="B19" i="1" s="1"/>
  <c r="H15" i="1"/>
  <c r="H16" i="1" s="1"/>
  <c r="F15" i="1"/>
  <c r="F16" i="1" s="1"/>
  <c r="D15" i="1"/>
  <c r="D16" i="1" s="1"/>
  <c r="B15" i="1"/>
  <c r="B16" i="1" s="1"/>
  <c r="B12" i="1"/>
  <c r="B13" i="1" s="1"/>
  <c r="H9" i="1"/>
  <c r="H10" i="1" s="1"/>
  <c r="F9" i="1"/>
  <c r="F10" i="1" s="1"/>
  <c r="D9" i="1"/>
  <c r="D10" i="1" s="1"/>
  <c r="B9" i="1"/>
  <c r="B10" i="1" s="1"/>
  <c r="D6" i="1"/>
  <c r="D7" i="1" s="1"/>
  <c r="B6" i="1"/>
  <c r="B7" i="1" s="1"/>
  <c r="D3" i="1"/>
  <c r="D4" i="1" s="1"/>
  <c r="F3" i="1"/>
  <c r="F4" i="1" s="1"/>
  <c r="H3" i="1"/>
  <c r="H4" i="1" s="1"/>
  <c r="B3" i="1"/>
  <c r="B4" i="1" s="1"/>
</calcChain>
</file>

<file path=xl/sharedStrings.xml><?xml version="1.0" encoding="utf-8"?>
<sst xmlns="http://schemas.openxmlformats.org/spreadsheetml/2006/main" count="327" uniqueCount="208">
  <si>
    <t>t24</t>
  </si>
  <si>
    <t>glycolate</t>
  </si>
  <si>
    <t>DFA</t>
  </si>
  <si>
    <t>F</t>
  </si>
  <si>
    <t>Fac</t>
  </si>
  <si>
    <t>conv</t>
  </si>
  <si>
    <t>P8_fac</t>
  </si>
  <si>
    <t>*2conc</t>
  </si>
  <si>
    <t>P8_clac</t>
  </si>
  <si>
    <t>P7_fac</t>
  </si>
  <si>
    <t>P7_clac</t>
  </si>
  <si>
    <t>P6 fbal</t>
  </si>
  <si>
    <t>P6fac</t>
  </si>
  <si>
    <t>P6 clac</t>
  </si>
  <si>
    <t>P5_FP</t>
  </si>
  <si>
    <t>P5_DFA</t>
  </si>
  <si>
    <t>P5_Fac</t>
  </si>
  <si>
    <t>P5_Clac</t>
  </si>
  <si>
    <t>P4_Fac</t>
  </si>
  <si>
    <t>P4-clac</t>
  </si>
  <si>
    <t>P3_FP</t>
  </si>
  <si>
    <t>P3_dfa</t>
  </si>
  <si>
    <t>P3_fac</t>
  </si>
  <si>
    <t>P3_clac</t>
  </si>
  <si>
    <t>P2_FP</t>
  </si>
  <si>
    <t>P2_DFA</t>
  </si>
  <si>
    <t>P2_Fac</t>
  </si>
  <si>
    <t>P2_Clac</t>
  </si>
  <si>
    <t>Ident</t>
  </si>
  <si>
    <t>Anionen.Glycolate.Fl‰che</t>
  </si>
  <si>
    <t>Anionen.Glycolate.Konzentration</t>
  </si>
  <si>
    <t>Anionen.Difluoroacetate.Fl‰che</t>
  </si>
  <si>
    <t>Anionen.Difluoroacetate.Konzentration</t>
  </si>
  <si>
    <t>Anionen.Fluoride.Fl‰che</t>
  </si>
  <si>
    <t>Anionen.Fluoride.Konzentration</t>
  </si>
  <si>
    <t>Anionen.Fluoroacetat.Fl‰che</t>
  </si>
  <si>
    <t>Anionen.Fluoroacetat.Konzentration</t>
  </si>
  <si>
    <t>P4_FAc_2mM_t24_3</t>
  </si>
  <si>
    <t>P4_FAc_2mM_t24_1</t>
  </si>
  <si>
    <t>P4_FAc_2mM_t24_boiled</t>
  </si>
  <si>
    <t>P4_ClAc_2mM_t24_3</t>
  </si>
  <si>
    <t>P4_ClAc_2mM_t24_2</t>
  </si>
  <si>
    <t>P4_ClAc_2mM_t24_1</t>
  </si>
  <si>
    <t>P4_ClAc_2mM_t24_boiled</t>
  </si>
  <si>
    <t>P1_FAc_2mM_t24</t>
  </si>
  <si>
    <t>P1_FAc_2mM_t0_1</t>
  </si>
  <si>
    <t>P1_FAc_2mM_t24_boiled</t>
  </si>
  <si>
    <t>P1_ClAc_2mM_t24</t>
  </si>
  <si>
    <t>P1_ClAc_2mM_t0_1</t>
  </si>
  <si>
    <t>P1_ClAc_2mM_t24_boiled</t>
  </si>
  <si>
    <t>wasser</t>
  </si>
  <si>
    <t>P8_FAc_2mM_t24_3</t>
  </si>
  <si>
    <t>P8_FAc_2mM_t24_2</t>
  </si>
  <si>
    <t>P8_FAc_2mM_t24_1</t>
  </si>
  <si>
    <t>P8_FAc_2mM_t24_boiled</t>
  </si>
  <si>
    <t>P8_ClAc_2mM_t24_3</t>
  </si>
  <si>
    <t>P8_ClAc_2mM_t24_2</t>
  </si>
  <si>
    <t>P8_ClAc_2mM_t24_1</t>
  </si>
  <si>
    <t>P8_ClAc_2mM_t24_boiled</t>
  </si>
  <si>
    <t>P7_FAc_2mM_t24_3</t>
  </si>
  <si>
    <t>P7_FAc_2mM_t24_2</t>
  </si>
  <si>
    <t>P7_FAc_2mM_t24_1</t>
  </si>
  <si>
    <t>P7_FAc_2mM_t24_boiled</t>
  </si>
  <si>
    <t>P7_ClAc_2mM_t24_3</t>
  </si>
  <si>
    <t>P7_ClAc_2mM_t24_2</t>
  </si>
  <si>
    <t>P7_ClAc_2mM_t24_1</t>
  </si>
  <si>
    <t>P7_ClAc_2mM_t24_boiled</t>
  </si>
  <si>
    <t>Wassser</t>
  </si>
  <si>
    <t>P6_FBAL_2mM_t24_3</t>
  </si>
  <si>
    <t>P6_FBAL_2mM_t24_2</t>
  </si>
  <si>
    <t>P6_FBAL_2mM_t24_1</t>
  </si>
  <si>
    <t>P6_FBAL_2mM_t24_boiled</t>
  </si>
  <si>
    <t>P6_FAc_2mM_t24_3</t>
  </si>
  <si>
    <t>P6_FAc_2mM_t24_2</t>
  </si>
  <si>
    <t>P6_FAc_2mM_t24_1</t>
  </si>
  <si>
    <t>P6_FAc_2mM_t24_boiled</t>
  </si>
  <si>
    <t>P6_ClAc_2mM_t24_3</t>
  </si>
  <si>
    <t>P6_ClAc_2mM_t24_2</t>
  </si>
  <si>
    <t>P6_ClAc_2mM_t24_1</t>
  </si>
  <si>
    <t>P6_ClAc_2mM_t24_boiled</t>
  </si>
  <si>
    <t>Wasser</t>
  </si>
  <si>
    <t>P5_FP_2mM_t24_3</t>
  </si>
  <si>
    <t>P5_FP_2mM_t24_2</t>
  </si>
  <si>
    <t>P5_FP_2mM_t24_1</t>
  </si>
  <si>
    <t>P5_FP_2mM_t24_boiled</t>
  </si>
  <si>
    <t>P5_DFA_4mM_t24_3</t>
  </si>
  <si>
    <t>P5_DFA_4mM_t24_2</t>
  </si>
  <si>
    <t>P5_DFA_4mM_t24_1</t>
  </si>
  <si>
    <t>P5_DFA_4mM_t24_boiled</t>
  </si>
  <si>
    <t>P5_FAc_2mM_t24_3</t>
  </si>
  <si>
    <t>P5_FAc_2mM_t24_2</t>
  </si>
  <si>
    <t>P5_FAc_2mM_t24_1</t>
  </si>
  <si>
    <t>P5_FAc_2mM_t24_boiled</t>
  </si>
  <si>
    <t>P5_ClAc_2mM_t24_3</t>
  </si>
  <si>
    <t>P5_ClAc_2mM_t24_2</t>
  </si>
  <si>
    <t>P5_ClAc_2mM_t24_1</t>
  </si>
  <si>
    <t>P5_ClAc_2mM_t24_boiled</t>
  </si>
  <si>
    <t>P4_FAc_2mM_t24_2</t>
  </si>
  <si>
    <t>P3_FP_2mM_t24_3</t>
  </si>
  <si>
    <t>P3_FP_2mM_t24_2</t>
  </si>
  <si>
    <t>P3_FP_2mM_t24_1</t>
  </si>
  <si>
    <t>P3_FP_2mM_t24_boiled</t>
  </si>
  <si>
    <t>P3_DFA_4mM_t24_3</t>
  </si>
  <si>
    <t>P3_DFA_4mM_t24_2</t>
  </si>
  <si>
    <t>P3_DFA_4mM_t24_1</t>
  </si>
  <si>
    <t>P3_DFA_4mM_t24_boiled</t>
  </si>
  <si>
    <t>P3_FAc_2mM_t24_3</t>
  </si>
  <si>
    <t>P3_FAc_2mM_t24_2</t>
  </si>
  <si>
    <t>P3_FAc_2mM_t24_1</t>
  </si>
  <si>
    <t>P3_FAc_2mM_t24_boiled</t>
  </si>
  <si>
    <t>§b§§§§</t>
  </si>
  <si>
    <t>P3_ClAc_2mM_t24_3</t>
  </si>
  <si>
    <t>P3_ClAc_2mM_t24_2</t>
  </si>
  <si>
    <t>P3_ClAc_2mM_t24_1</t>
  </si>
  <si>
    <t>P3_ClAc_2mM_t24_boiled</t>
  </si>
  <si>
    <t>water</t>
  </si>
  <si>
    <t>P2_FP_2mM_t24_3</t>
  </si>
  <si>
    <t>P2_FP_2mM_t24_2</t>
  </si>
  <si>
    <t>P2_FP_2mM_t24_1</t>
  </si>
  <si>
    <t>P2_FP_2mM_t24_boiled</t>
  </si>
  <si>
    <t>P2_DFA_4mM_t24_3</t>
  </si>
  <si>
    <t>P2_DFA_4mM_t24_2</t>
  </si>
  <si>
    <t>P2_DFA_4mM_t24_1</t>
  </si>
  <si>
    <t>P2_DFA_4mM_t24_boiled</t>
  </si>
  <si>
    <t>P2_FAc_2mM_t24_3</t>
  </si>
  <si>
    <t>P2_FAc_2mM_t24_2</t>
  </si>
  <si>
    <t>P2_FAc_2mM_t24_1</t>
  </si>
  <si>
    <t>P2_FAc_2mM_t24_boiled</t>
  </si>
  <si>
    <t>P2_ClAc_2mM_t24_3</t>
  </si>
  <si>
    <t>P2_ClAc_2mM_t24_2</t>
  </si>
  <si>
    <t>P2_ClAc_2mM_t24_1</t>
  </si>
  <si>
    <t>P2_ClAc_2mM_t24_boiled</t>
  </si>
  <si>
    <t>wasser3</t>
  </si>
  <si>
    <t>P1_FAc_2mM_t24_2</t>
  </si>
  <si>
    <t>P1_FAc_2mM_t24_1</t>
  </si>
  <si>
    <t>P1_ClAc_2mM_t24_3</t>
  </si>
  <si>
    <t>P1_ClAc_2mM_t24_2</t>
  </si>
  <si>
    <t>P1_ClAc_2mM_t24_1</t>
  </si>
  <si>
    <t>P8_FAc_2mM_t0_3</t>
  </si>
  <si>
    <t>P8_FAc_2mM_t0_2</t>
  </si>
  <si>
    <t>P8_FAc_2mM_t0_1</t>
  </si>
  <si>
    <t>P8_ClAc_2mM_t0_3</t>
  </si>
  <si>
    <t>P8_ClAc_2mM_t0_2</t>
  </si>
  <si>
    <t>P8_ClAc_2mM_t0_1</t>
  </si>
  <si>
    <t>P7_FAc_2mM_t0_3</t>
  </si>
  <si>
    <t>P7_FAc_2mM_t0_2</t>
  </si>
  <si>
    <t>P7_FAc_2mM_t0_1</t>
  </si>
  <si>
    <t>P7_ClAc_2mM_t0_3</t>
  </si>
  <si>
    <t>P7_ClAc_2mM_t0_2</t>
  </si>
  <si>
    <t>P7_ClAc_2mM_t0_1</t>
  </si>
  <si>
    <t>P6_FBAL_2mM_t0_3</t>
  </si>
  <si>
    <t>P6_FBAL_2mM_t0_2</t>
  </si>
  <si>
    <t>P6_FBAL_2mM_t0_1</t>
  </si>
  <si>
    <t>P6_FAc_2mM_t0_3</t>
  </si>
  <si>
    <t>P6_FAc_2mM_t0_2</t>
  </si>
  <si>
    <t>P6_FAc_2mM_t0_1</t>
  </si>
  <si>
    <t>P6_ClAc_2mM_t0_3</t>
  </si>
  <si>
    <t>P6_ClAc_2mM_t0_2</t>
  </si>
  <si>
    <t>P6_ClAc_2mM_t0_1</t>
  </si>
  <si>
    <t>P5_FP_2mM_t0_3</t>
  </si>
  <si>
    <t>P5_FP_2mM_t0_2</t>
  </si>
  <si>
    <t>P5_FP_2mM_t0_1</t>
  </si>
  <si>
    <t>P5_DFA_4mM_t0_3</t>
  </si>
  <si>
    <t>P5_DFA_4mM_t0_2</t>
  </si>
  <si>
    <t>P5_DFA_4mM_t0_1</t>
  </si>
  <si>
    <t>P5_FAc_2mM_t0_3</t>
  </si>
  <si>
    <t>P5_FAc_2mM_t0_2</t>
  </si>
  <si>
    <t>P5_FAc_2mM_t0_1</t>
  </si>
  <si>
    <t>P5_ClAc_2mM_t0_3</t>
  </si>
  <si>
    <t>P5_ClAc_2mM_t0_2</t>
  </si>
  <si>
    <t>P5_ClAc_2mM_t0_1</t>
  </si>
  <si>
    <t>P4_FAc_2mM_t0_3</t>
  </si>
  <si>
    <t>P4_FAc_2mM_t0_2</t>
  </si>
  <si>
    <t>P4_FAc_2mM_t0_1</t>
  </si>
  <si>
    <t>P4_ClAc_2mM_t0_3</t>
  </si>
  <si>
    <t>P4_ClAc_2mM_t0_2</t>
  </si>
  <si>
    <t>P4_ClAc_2mM_t0_1</t>
  </si>
  <si>
    <t>P3_FP_2mM_t0_3</t>
  </si>
  <si>
    <t>P3_FP_2mM_t0_2</t>
  </si>
  <si>
    <t>P3_FP_2mM_t0_1</t>
  </si>
  <si>
    <t>P3_DFA_4mM_t0_3</t>
  </si>
  <si>
    <t>P3_DFA_4mM_t0_2</t>
  </si>
  <si>
    <t>P3_DFA_4mM_t0_1</t>
  </si>
  <si>
    <t>P3_Fac_2mM_t0_3</t>
  </si>
  <si>
    <t>P3_Fac_2mM_t0_2</t>
  </si>
  <si>
    <t>P3_Fac_2mM_t0_1</t>
  </si>
  <si>
    <t>P3_Clac_2mM_t0_3</t>
  </si>
  <si>
    <t>P3_Clac_2mM_t0_2</t>
  </si>
  <si>
    <t>P3_Clac_2mM_t0_1</t>
  </si>
  <si>
    <t>P2_FP_2mM_t0_3</t>
  </si>
  <si>
    <t>P2_FP_2mM_t0_2</t>
  </si>
  <si>
    <t>P2_FP_2mM_t0_1</t>
  </si>
  <si>
    <t>P2_DFA_4mM_t0_3</t>
  </si>
  <si>
    <t>P2_DFA_4mM_t0_2</t>
  </si>
  <si>
    <t>P2_DFA_4mM_t0_1</t>
  </si>
  <si>
    <t>P2_FAc_2mM_t0_3</t>
  </si>
  <si>
    <t>P2_FAc_2mM_t0_2</t>
  </si>
  <si>
    <t>P2_FAc_2mM_t0_1</t>
  </si>
  <si>
    <t>P2_ClAc_2mM_t0_3</t>
  </si>
  <si>
    <t>P2_ClAc_2mM_t0_2</t>
  </si>
  <si>
    <t>P2_ClAc_2mM_t0_1</t>
  </si>
  <si>
    <t>mean of concentrations measured in triplicates</t>
  </si>
  <si>
    <t>real concentration before 1:1 dilution for quenching</t>
  </si>
  <si>
    <t xml:space="preserve">conversion </t>
  </si>
  <si>
    <t xml:space="preserve">real Fac substrate conc. </t>
  </si>
  <si>
    <t>real DFA substrate conc.</t>
  </si>
  <si>
    <t>real Clac substate conc.</t>
  </si>
  <si>
    <t>real FP subst. 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</si>
</sst>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049F-1E76-0642-9AE7-E3AF0C88EA25}">
  <dimension ref="A1:K231"/>
  <sheetViews>
    <sheetView workbookViewId="0">
      <selection activeCell="A3" sqref="A3"/>
    </sheetView>
  </sheetViews>
  <sheetFormatPr baseColWidth="10" defaultRowHeight="16" x14ac:dyDescent="0.2"/>
  <cols>
    <col min="1" max="1" width="19.83203125" customWidth="1"/>
  </cols>
  <sheetData>
    <row r="1" spans="1:9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3" spans="1:9" x14ac:dyDescent="0.2">
      <c r="A3" t="s">
        <v>37</v>
      </c>
      <c r="B3">
        <v>0.63600000000000001</v>
      </c>
      <c r="C3">
        <v>0.29699999999999999</v>
      </c>
      <c r="D3">
        <v>7.9000000000000001E-2</v>
      </c>
      <c r="E3">
        <v>2.7E-2</v>
      </c>
      <c r="F3">
        <v>0.74099999999999999</v>
      </c>
      <c r="G3">
        <v>0.27600000000000002</v>
      </c>
    </row>
    <row r="4" spans="1:9" x14ac:dyDescent="0.2">
      <c r="A4" t="s">
        <v>38</v>
      </c>
      <c r="B4">
        <v>0.80700000000000005</v>
      </c>
      <c r="C4">
        <v>0.377</v>
      </c>
      <c r="D4">
        <v>0.13500000000000001</v>
      </c>
      <c r="E4">
        <v>4.5999999999999999E-2</v>
      </c>
      <c r="F4">
        <v>0.94299999999999995</v>
      </c>
      <c r="G4">
        <v>0.35199999999999998</v>
      </c>
    </row>
    <row r="5" spans="1:9" x14ac:dyDescent="0.2">
      <c r="B5">
        <v>0.72150000000000003</v>
      </c>
      <c r="C5">
        <v>0.33700000000000002</v>
      </c>
      <c r="D5">
        <v>0.107</v>
      </c>
      <c r="E5">
        <v>3.6499999999999998E-2</v>
      </c>
      <c r="F5">
        <v>0.84199999999999997</v>
      </c>
      <c r="G5">
        <v>0.314</v>
      </c>
      <c r="I5">
        <v>1.625</v>
      </c>
    </row>
    <row r="6" spans="1:9" x14ac:dyDescent="0.2">
      <c r="A6" t="s">
        <v>39</v>
      </c>
      <c r="D6">
        <v>4.1000000000000002E-2</v>
      </c>
      <c r="E6">
        <v>1.4E-2</v>
      </c>
      <c r="F6">
        <v>2.4E-2</v>
      </c>
      <c r="G6">
        <v>8.9999999999999993E-3</v>
      </c>
    </row>
    <row r="7" spans="1:9" x14ac:dyDescent="0.2">
      <c r="A7" t="s">
        <v>40</v>
      </c>
      <c r="B7">
        <v>4.3659999999999997</v>
      </c>
      <c r="C7">
        <v>2.0409999999999999</v>
      </c>
    </row>
    <row r="8" spans="1:9" x14ac:dyDescent="0.2">
      <c r="A8" t="s">
        <v>41</v>
      </c>
      <c r="B8">
        <v>5.7549999999999999</v>
      </c>
      <c r="C8">
        <v>2.69</v>
      </c>
      <c r="D8">
        <v>1.2999999999999999E-2</v>
      </c>
      <c r="E8">
        <v>5.0000000000000001E-3</v>
      </c>
    </row>
    <row r="9" spans="1:9" x14ac:dyDescent="0.2">
      <c r="A9" t="s">
        <v>42</v>
      </c>
      <c r="B9">
        <v>4.7069999999999999</v>
      </c>
      <c r="C9">
        <v>2.2000000000000002</v>
      </c>
    </row>
    <row r="10" spans="1:9" x14ac:dyDescent="0.2">
      <c r="B10">
        <v>4.9426666670000001</v>
      </c>
      <c r="C10">
        <v>2.310333333</v>
      </c>
    </row>
    <row r="11" spans="1:9" x14ac:dyDescent="0.2">
      <c r="A11" t="s">
        <v>43</v>
      </c>
      <c r="B11">
        <v>4.3999999999999997E-2</v>
      </c>
      <c r="C11">
        <v>0.02</v>
      </c>
    </row>
    <row r="12" spans="1:9" x14ac:dyDescent="0.2">
      <c r="A12" t="s">
        <v>44</v>
      </c>
      <c r="B12">
        <v>1.2999999999999999E-2</v>
      </c>
      <c r="C12">
        <v>6.0000000000000001E-3</v>
      </c>
      <c r="D12">
        <v>3.4000000000000002E-2</v>
      </c>
      <c r="E12">
        <v>1.2E-2</v>
      </c>
      <c r="F12">
        <v>3.3000000000000002E-2</v>
      </c>
      <c r="G12">
        <v>1.2E-2</v>
      </c>
      <c r="H12">
        <v>3.2109999999999999</v>
      </c>
      <c r="I12">
        <v>1.159</v>
      </c>
    </row>
    <row r="13" spans="1:9" x14ac:dyDescent="0.2">
      <c r="A13" t="s">
        <v>45</v>
      </c>
      <c r="B13">
        <v>1.2E-2</v>
      </c>
      <c r="C13">
        <v>6.0000000000000001E-3</v>
      </c>
      <c r="D13">
        <v>3.4000000000000002E-2</v>
      </c>
      <c r="E13">
        <v>1.2E-2</v>
      </c>
      <c r="F13">
        <v>0.03</v>
      </c>
      <c r="G13">
        <v>1.0999999999999999E-2</v>
      </c>
      <c r="H13">
        <v>2.9350000000000001</v>
      </c>
      <c r="I13">
        <v>1.0589999999999999</v>
      </c>
    </row>
    <row r="15" spans="1:9" x14ac:dyDescent="0.2">
      <c r="A15" t="s">
        <v>46</v>
      </c>
      <c r="D15">
        <v>2.4E-2</v>
      </c>
      <c r="E15">
        <v>8.0000000000000002E-3</v>
      </c>
    </row>
    <row r="16" spans="1:9" x14ac:dyDescent="0.2">
      <c r="A16" t="s">
        <v>47</v>
      </c>
      <c r="B16">
        <v>1.9E-2</v>
      </c>
      <c r="C16">
        <v>8.9999999999999993E-3</v>
      </c>
      <c r="D16">
        <v>3.1E-2</v>
      </c>
      <c r="E16">
        <v>1.0999999999999999E-2</v>
      </c>
    </row>
    <row r="17" spans="1:10" x14ac:dyDescent="0.2">
      <c r="A17" t="s">
        <v>48</v>
      </c>
      <c r="B17">
        <v>0.03</v>
      </c>
      <c r="C17">
        <v>1.4E-2</v>
      </c>
      <c r="D17">
        <v>3.7999999999999999E-2</v>
      </c>
      <c r="E17">
        <v>1.2999999999999999E-2</v>
      </c>
    </row>
    <row r="19" spans="1:10" x14ac:dyDescent="0.2">
      <c r="A19" t="s">
        <v>49</v>
      </c>
      <c r="D19">
        <v>1.2E-2</v>
      </c>
      <c r="E19">
        <v>4.0000000000000001E-3</v>
      </c>
    </row>
    <row r="20" spans="1:10" x14ac:dyDescent="0.2">
      <c r="A20" t="s">
        <v>51</v>
      </c>
      <c r="B20">
        <v>4.8000000000000001E-2</v>
      </c>
      <c r="C20">
        <v>2.1999999999999999E-2</v>
      </c>
      <c r="D20">
        <v>7.6999999999999999E-2</v>
      </c>
      <c r="E20">
        <v>2.5999999999999999E-2</v>
      </c>
      <c r="F20">
        <v>9.2999999999999999E-2</v>
      </c>
      <c r="G20">
        <v>3.5000000000000003E-2</v>
      </c>
    </row>
    <row r="21" spans="1:10" x14ac:dyDescent="0.2">
      <c r="A21" t="s">
        <v>52</v>
      </c>
      <c r="B21">
        <v>3.3000000000000002E-2</v>
      </c>
      <c r="C21">
        <v>1.6E-2</v>
      </c>
      <c r="D21">
        <v>4.3999999999999997E-2</v>
      </c>
      <c r="E21">
        <v>1.4999999999999999E-2</v>
      </c>
      <c r="F21">
        <v>5.0999999999999997E-2</v>
      </c>
      <c r="G21">
        <v>1.9E-2</v>
      </c>
      <c r="H21">
        <v>3.7679999999999998</v>
      </c>
      <c r="I21">
        <v>1.36</v>
      </c>
    </row>
    <row r="22" spans="1:10" x14ac:dyDescent="0.2">
      <c r="A22" t="s">
        <v>53</v>
      </c>
      <c r="B22">
        <v>3.7999999999999999E-2</v>
      </c>
      <c r="C22">
        <v>1.7999999999999999E-2</v>
      </c>
      <c r="D22">
        <v>6.8000000000000005E-2</v>
      </c>
      <c r="E22">
        <v>2.3E-2</v>
      </c>
      <c r="F22">
        <v>7.1999999999999995E-2</v>
      </c>
      <c r="G22">
        <v>2.7E-2</v>
      </c>
      <c r="H22">
        <v>5.835</v>
      </c>
      <c r="I22">
        <v>2.1059999999999999</v>
      </c>
    </row>
    <row r="23" spans="1:10" x14ac:dyDescent="0.2">
      <c r="B23">
        <v>3.9666667000000003E-2</v>
      </c>
      <c r="C23">
        <v>1.8666667000000001E-2</v>
      </c>
      <c r="D23">
        <v>6.3E-2</v>
      </c>
      <c r="E23">
        <v>2.1333332999999999E-2</v>
      </c>
      <c r="F23">
        <v>7.1999999999999995E-2</v>
      </c>
      <c r="G23">
        <v>2.7E-2</v>
      </c>
      <c r="H23">
        <v>3.2010000000000001</v>
      </c>
      <c r="I23">
        <v>1.7330000000000001</v>
      </c>
    </row>
    <row r="24" spans="1:10" x14ac:dyDescent="0.2">
      <c r="A24" t="s">
        <v>54</v>
      </c>
      <c r="B24">
        <v>3.5000000000000003E-2</v>
      </c>
      <c r="C24">
        <v>1.7000000000000001E-2</v>
      </c>
      <c r="D24">
        <v>6.4000000000000001E-2</v>
      </c>
      <c r="E24">
        <v>2.1999999999999999E-2</v>
      </c>
      <c r="F24">
        <v>6.7000000000000004E-2</v>
      </c>
      <c r="G24">
        <v>2.5000000000000001E-2</v>
      </c>
      <c r="H24">
        <v>5.9720000000000004</v>
      </c>
      <c r="I24">
        <v>2.1549999999999998</v>
      </c>
      <c r="J24">
        <v>4.3099999999999996</v>
      </c>
    </row>
    <row r="25" spans="1:10" x14ac:dyDescent="0.2">
      <c r="A25" t="s">
        <v>55</v>
      </c>
      <c r="B25">
        <v>3.6080000000000001</v>
      </c>
      <c r="C25">
        <v>1.6859999999999999</v>
      </c>
    </row>
    <row r="26" spans="1:10" x14ac:dyDescent="0.2">
      <c r="A26" t="s">
        <v>56</v>
      </c>
      <c r="B26">
        <v>4.8879999999999999</v>
      </c>
      <c r="C26">
        <v>2.2850000000000001</v>
      </c>
      <c r="D26">
        <v>1.4999999999999999E-2</v>
      </c>
      <c r="E26">
        <v>5.0000000000000001E-3</v>
      </c>
    </row>
    <row r="27" spans="1:10" x14ac:dyDescent="0.2">
      <c r="A27" t="s">
        <v>57</v>
      </c>
      <c r="B27">
        <v>3.8479999999999999</v>
      </c>
      <c r="C27">
        <v>1.7989999999999999</v>
      </c>
      <c r="D27">
        <v>1.0999999999999999E-2</v>
      </c>
      <c r="E27">
        <v>4.0000000000000001E-3</v>
      </c>
    </row>
    <row r="28" spans="1:10" x14ac:dyDescent="0.2">
      <c r="B28">
        <v>4.1146666669999998</v>
      </c>
      <c r="C28">
        <v>1.923333333</v>
      </c>
      <c r="D28">
        <v>8.6666669999999994E-3</v>
      </c>
      <c r="E28">
        <v>3.0000000000000001E-3</v>
      </c>
    </row>
    <row r="29" spans="1:10" x14ac:dyDescent="0.2">
      <c r="A29" t="s">
        <v>58</v>
      </c>
      <c r="B29">
        <v>4.5999999999999999E-2</v>
      </c>
      <c r="C29">
        <v>2.1000000000000001E-2</v>
      </c>
    </row>
    <row r="30" spans="1:10" x14ac:dyDescent="0.2">
      <c r="A30" t="s">
        <v>50</v>
      </c>
    </row>
    <row r="31" spans="1:10" x14ac:dyDescent="0.2">
      <c r="A31" t="s">
        <v>59</v>
      </c>
      <c r="B31">
        <v>0.16900000000000001</v>
      </c>
      <c r="C31">
        <v>7.9000000000000001E-2</v>
      </c>
      <c r="D31">
        <v>6.9000000000000006E-2</v>
      </c>
      <c r="E31">
        <v>2.4E-2</v>
      </c>
      <c r="F31">
        <v>0.22600000000000001</v>
      </c>
      <c r="G31">
        <v>8.4000000000000005E-2</v>
      </c>
      <c r="H31">
        <v>6.4969999999999999</v>
      </c>
      <c r="I31">
        <v>2.3450000000000002</v>
      </c>
      <c r="J31">
        <v>4.6900000000000004</v>
      </c>
    </row>
    <row r="32" spans="1:10" x14ac:dyDescent="0.2">
      <c r="A32" t="s">
        <v>60</v>
      </c>
      <c r="B32">
        <v>0.125</v>
      </c>
      <c r="C32">
        <v>5.8000000000000003E-2</v>
      </c>
      <c r="D32">
        <v>4.8000000000000001E-2</v>
      </c>
      <c r="E32">
        <v>1.6E-2</v>
      </c>
      <c r="F32">
        <v>0.161</v>
      </c>
      <c r="G32">
        <v>0.06</v>
      </c>
      <c r="H32">
        <v>4.6319999999999997</v>
      </c>
      <c r="I32">
        <v>1.6719999999999999</v>
      </c>
      <c r="J32">
        <v>3.3439999999999999</v>
      </c>
    </row>
    <row r="33" spans="1:10" x14ac:dyDescent="0.2">
      <c r="A33" t="s">
        <v>61</v>
      </c>
      <c r="B33">
        <v>0.113</v>
      </c>
      <c r="C33">
        <v>5.2999999999999999E-2</v>
      </c>
      <c r="D33">
        <v>4.4999999999999998E-2</v>
      </c>
      <c r="E33">
        <v>1.4999999999999999E-2</v>
      </c>
      <c r="F33">
        <v>0.152</v>
      </c>
      <c r="G33">
        <v>5.7000000000000002E-2</v>
      </c>
      <c r="H33">
        <v>4.4450000000000003</v>
      </c>
      <c r="I33">
        <v>1.6040000000000001</v>
      </c>
      <c r="J33">
        <v>3.2080000000000002</v>
      </c>
    </row>
    <row r="34" spans="1:10" x14ac:dyDescent="0.2">
      <c r="B34">
        <v>0.13566666699999999</v>
      </c>
      <c r="C34">
        <v>6.3333333000000006E-2</v>
      </c>
      <c r="D34">
        <v>5.3999999999999999E-2</v>
      </c>
      <c r="E34">
        <v>1.8333333E-2</v>
      </c>
      <c r="F34">
        <v>0.179666667</v>
      </c>
      <c r="G34">
        <v>6.7000000000000004E-2</v>
      </c>
      <c r="H34">
        <v>5.1913333330000002</v>
      </c>
      <c r="I34">
        <v>1.873666667</v>
      </c>
      <c r="J34">
        <v>3.7473333329999998</v>
      </c>
    </row>
    <row r="35" spans="1:10" x14ac:dyDescent="0.2">
      <c r="A35" t="s">
        <v>62</v>
      </c>
      <c r="B35">
        <v>2.7E-2</v>
      </c>
      <c r="C35">
        <v>1.2E-2</v>
      </c>
      <c r="D35">
        <v>4.2999999999999997E-2</v>
      </c>
      <c r="E35">
        <v>1.4999999999999999E-2</v>
      </c>
      <c r="F35">
        <v>4.1000000000000002E-2</v>
      </c>
      <c r="G35">
        <v>1.4999999999999999E-2</v>
      </c>
      <c r="H35">
        <v>3.6720000000000002</v>
      </c>
      <c r="I35">
        <v>1.325</v>
      </c>
      <c r="J35">
        <v>2.65</v>
      </c>
    </row>
    <row r="36" spans="1:10" x14ac:dyDescent="0.2">
      <c r="A36" t="s">
        <v>63</v>
      </c>
      <c r="B36">
        <v>4.157</v>
      </c>
      <c r="C36">
        <v>1.9430000000000001</v>
      </c>
    </row>
    <row r="37" spans="1:10" x14ac:dyDescent="0.2">
      <c r="A37" t="s">
        <v>64</v>
      </c>
      <c r="B37">
        <v>2.6659999999999999</v>
      </c>
      <c r="C37">
        <v>1.246</v>
      </c>
    </row>
    <row r="38" spans="1:10" x14ac:dyDescent="0.2">
      <c r="A38" t="s">
        <v>65</v>
      </c>
      <c r="B38">
        <v>3.5790000000000002</v>
      </c>
      <c r="C38">
        <v>1.673</v>
      </c>
    </row>
    <row r="39" spans="1:10" x14ac:dyDescent="0.2">
      <c r="B39">
        <v>3.467333333</v>
      </c>
      <c r="C39">
        <v>1.6206666670000001</v>
      </c>
    </row>
    <row r="40" spans="1:10" x14ac:dyDescent="0.2">
      <c r="A40" t="s">
        <v>66</v>
      </c>
      <c r="B40">
        <v>4.1000000000000002E-2</v>
      </c>
      <c r="C40">
        <v>1.9E-2</v>
      </c>
    </row>
    <row r="41" spans="1:10" x14ac:dyDescent="0.2">
      <c r="A41" t="s">
        <v>67</v>
      </c>
    </row>
    <row r="42" spans="1:10" x14ac:dyDescent="0.2">
      <c r="A42" t="s">
        <v>68</v>
      </c>
      <c r="D42">
        <v>4.4999999999999998E-2</v>
      </c>
      <c r="E42">
        <v>1.6E-2</v>
      </c>
      <c r="F42">
        <v>1.008</v>
      </c>
      <c r="G42">
        <v>0.376</v>
      </c>
    </row>
    <row r="43" spans="1:10" x14ac:dyDescent="0.2">
      <c r="A43" t="s">
        <v>69</v>
      </c>
      <c r="D43">
        <v>3.7999999999999999E-2</v>
      </c>
      <c r="E43">
        <v>1.2999999999999999E-2</v>
      </c>
      <c r="F43">
        <v>1.052</v>
      </c>
      <c r="G43">
        <v>0.39200000000000002</v>
      </c>
    </row>
    <row r="44" spans="1:10" x14ac:dyDescent="0.2">
      <c r="A44" t="s">
        <v>70</v>
      </c>
      <c r="D44">
        <v>2.9000000000000001E-2</v>
      </c>
      <c r="E44">
        <v>0.01</v>
      </c>
      <c r="F44">
        <v>0.84099999999999997</v>
      </c>
      <c r="G44">
        <v>0.314</v>
      </c>
    </row>
    <row r="45" spans="1:10" x14ac:dyDescent="0.2">
      <c r="D45">
        <v>3.7333333000000003E-2</v>
      </c>
      <c r="E45">
        <v>1.2999999999999999E-2</v>
      </c>
      <c r="F45">
        <v>0.96699999999999997</v>
      </c>
      <c r="G45">
        <v>0.360666667</v>
      </c>
      <c r="H45">
        <v>0</v>
      </c>
    </row>
    <row r="46" spans="1:10" x14ac:dyDescent="0.2">
      <c r="A46" t="s">
        <v>71</v>
      </c>
      <c r="D46">
        <v>2.7E-2</v>
      </c>
      <c r="E46">
        <v>8.9999999999999993E-3</v>
      </c>
      <c r="F46">
        <v>1.4E-2</v>
      </c>
      <c r="G46">
        <v>5.0000000000000001E-3</v>
      </c>
    </row>
    <row r="47" spans="1:10" x14ac:dyDescent="0.2">
      <c r="A47" t="s">
        <v>72</v>
      </c>
      <c r="B47">
        <v>3.5350000000000001</v>
      </c>
      <c r="C47">
        <v>1.6519999999999999</v>
      </c>
      <c r="D47">
        <v>5.2999999999999999E-2</v>
      </c>
      <c r="E47">
        <v>1.7999999999999999E-2</v>
      </c>
      <c r="F47">
        <v>4.25</v>
      </c>
      <c r="G47">
        <v>1.5840000000000001</v>
      </c>
    </row>
    <row r="48" spans="1:10" x14ac:dyDescent="0.2">
      <c r="A48" t="s">
        <v>73</v>
      </c>
      <c r="B48">
        <v>3.758</v>
      </c>
      <c r="C48">
        <v>1.7569999999999999</v>
      </c>
      <c r="D48">
        <v>5.3999999999999999E-2</v>
      </c>
      <c r="E48">
        <v>1.9E-2</v>
      </c>
      <c r="F48">
        <v>4.5430000000000001</v>
      </c>
      <c r="G48">
        <v>1.6930000000000001</v>
      </c>
    </row>
    <row r="49" spans="1:10" x14ac:dyDescent="0.2">
      <c r="A49" t="s">
        <v>74</v>
      </c>
      <c r="B49">
        <v>4.5869999999999997</v>
      </c>
      <c r="C49">
        <v>2.1440000000000001</v>
      </c>
      <c r="D49">
        <v>6.6000000000000003E-2</v>
      </c>
      <c r="E49">
        <v>2.3E-2</v>
      </c>
      <c r="F49">
        <v>5.6070000000000002</v>
      </c>
      <c r="G49">
        <v>2.09</v>
      </c>
    </row>
    <row r="50" spans="1:10" x14ac:dyDescent="0.2">
      <c r="B50">
        <v>3.96</v>
      </c>
      <c r="C50">
        <v>1.851</v>
      </c>
      <c r="D50">
        <v>5.7666666999999998E-2</v>
      </c>
      <c r="E50">
        <v>0.02</v>
      </c>
      <c r="F50">
        <v>4.8</v>
      </c>
      <c r="G50">
        <v>1.7889999999999999</v>
      </c>
    </row>
    <row r="51" spans="1:10" x14ac:dyDescent="0.2">
      <c r="A51" t="s">
        <v>75</v>
      </c>
      <c r="B51">
        <v>2.1000000000000001E-2</v>
      </c>
      <c r="C51">
        <v>0.01</v>
      </c>
      <c r="D51">
        <v>7.0999999999999994E-2</v>
      </c>
      <c r="E51">
        <v>2.4E-2</v>
      </c>
      <c r="F51">
        <v>5.3999999999999999E-2</v>
      </c>
      <c r="G51">
        <v>0.02</v>
      </c>
      <c r="H51">
        <v>5.0389999999999997</v>
      </c>
      <c r="I51">
        <v>1.8180000000000001</v>
      </c>
      <c r="J51">
        <v>3.6360000000000001</v>
      </c>
    </row>
    <row r="52" spans="1:10" x14ac:dyDescent="0.2">
      <c r="A52" t="s">
        <v>76</v>
      </c>
      <c r="B52">
        <v>3.9449999999999998</v>
      </c>
      <c r="C52">
        <v>1.8440000000000001</v>
      </c>
      <c r="J52">
        <v>0</v>
      </c>
    </row>
    <row r="53" spans="1:10" x14ac:dyDescent="0.2">
      <c r="A53" t="s">
        <v>77</v>
      </c>
      <c r="B53">
        <v>4.4429999999999996</v>
      </c>
      <c r="C53">
        <v>2.077</v>
      </c>
      <c r="J53">
        <v>0</v>
      </c>
    </row>
    <row r="54" spans="1:10" x14ac:dyDescent="0.2">
      <c r="A54" t="s">
        <v>78</v>
      </c>
      <c r="B54">
        <v>2.952</v>
      </c>
      <c r="C54">
        <v>1.38</v>
      </c>
      <c r="J54">
        <v>0</v>
      </c>
    </row>
    <row r="55" spans="1:10" x14ac:dyDescent="0.2">
      <c r="B55">
        <v>3.78</v>
      </c>
      <c r="C55">
        <v>1.7669999999999999</v>
      </c>
      <c r="J55">
        <v>0</v>
      </c>
    </row>
    <row r="56" spans="1:10" x14ac:dyDescent="0.2">
      <c r="A56" t="s">
        <v>79</v>
      </c>
      <c r="B56">
        <v>2.9000000000000001E-2</v>
      </c>
      <c r="C56">
        <v>1.4E-2</v>
      </c>
      <c r="J56">
        <v>0</v>
      </c>
    </row>
    <row r="57" spans="1:10" x14ac:dyDescent="0.2">
      <c r="A57" t="s">
        <v>80</v>
      </c>
      <c r="J57">
        <v>0</v>
      </c>
    </row>
    <row r="58" spans="1:10" x14ac:dyDescent="0.2">
      <c r="A58" t="s">
        <v>81</v>
      </c>
      <c r="D58">
        <v>3.7999999999999999E-2</v>
      </c>
      <c r="E58">
        <v>1.2999999999999999E-2</v>
      </c>
      <c r="F58">
        <v>1.7789999999999999</v>
      </c>
      <c r="G58">
        <v>0.66300000000000003</v>
      </c>
      <c r="J58">
        <v>0</v>
      </c>
    </row>
    <row r="59" spans="1:10" x14ac:dyDescent="0.2">
      <c r="A59" t="s">
        <v>82</v>
      </c>
      <c r="D59">
        <v>3.3000000000000002E-2</v>
      </c>
      <c r="E59">
        <v>1.0999999999999999E-2</v>
      </c>
      <c r="F59">
        <v>1.865</v>
      </c>
      <c r="G59">
        <v>0.69499999999999995</v>
      </c>
      <c r="J59">
        <v>0</v>
      </c>
    </row>
    <row r="60" spans="1:10" x14ac:dyDescent="0.2">
      <c r="A60" t="s">
        <v>83</v>
      </c>
      <c r="D60">
        <v>6.3E-2</v>
      </c>
      <c r="E60">
        <v>2.1999999999999999E-2</v>
      </c>
      <c r="F60">
        <v>2.82</v>
      </c>
      <c r="G60">
        <v>1.0509999999999999</v>
      </c>
      <c r="J60">
        <v>0</v>
      </c>
    </row>
    <row r="61" spans="1:10" x14ac:dyDescent="0.2">
      <c r="D61">
        <v>4.4666667E-2</v>
      </c>
      <c r="E61">
        <v>1.5333332999999999E-2</v>
      </c>
      <c r="F61">
        <v>2.1546666669999999</v>
      </c>
      <c r="G61">
        <v>0.80300000000000005</v>
      </c>
      <c r="J61">
        <v>0</v>
      </c>
    </row>
    <row r="62" spans="1:10" x14ac:dyDescent="0.2">
      <c r="A62" t="s">
        <v>84</v>
      </c>
      <c r="D62">
        <v>2.5000000000000001E-2</v>
      </c>
      <c r="E62">
        <v>8.0000000000000002E-3</v>
      </c>
      <c r="J62">
        <v>0</v>
      </c>
    </row>
    <row r="63" spans="1:10" x14ac:dyDescent="0.2">
      <c r="A63" t="s">
        <v>85</v>
      </c>
      <c r="D63">
        <v>7.4960000000000004</v>
      </c>
      <c r="E63">
        <v>2.5680000000000001</v>
      </c>
      <c r="F63">
        <v>0.36499999999999999</v>
      </c>
      <c r="G63">
        <v>0.13600000000000001</v>
      </c>
      <c r="J63">
        <v>0</v>
      </c>
    </row>
    <row r="64" spans="1:10" x14ac:dyDescent="0.2">
      <c r="A64" t="s">
        <v>86</v>
      </c>
      <c r="D64">
        <v>13.087</v>
      </c>
      <c r="E64">
        <v>4.4850000000000003</v>
      </c>
      <c r="F64">
        <v>0.64</v>
      </c>
      <c r="G64">
        <v>0.23899999999999999</v>
      </c>
      <c r="J64">
        <v>0</v>
      </c>
    </row>
    <row r="65" spans="1:11" x14ac:dyDescent="0.2">
      <c r="A65" t="s">
        <v>87</v>
      </c>
      <c r="D65">
        <v>8.5719999999999992</v>
      </c>
      <c r="E65">
        <v>2.9369999999999998</v>
      </c>
      <c r="F65">
        <v>0.41799999999999998</v>
      </c>
      <c r="G65">
        <v>0.156</v>
      </c>
      <c r="J65">
        <v>0</v>
      </c>
    </row>
    <row r="66" spans="1:11" x14ac:dyDescent="0.2">
      <c r="D66">
        <v>9.7183333330000004</v>
      </c>
      <c r="E66">
        <v>3.33</v>
      </c>
      <c r="F66">
        <v>0.47433333300000002</v>
      </c>
      <c r="G66">
        <v>0.17699999999999999</v>
      </c>
      <c r="J66">
        <v>0</v>
      </c>
    </row>
    <row r="67" spans="1:11" x14ac:dyDescent="0.2">
      <c r="A67" t="s">
        <v>88</v>
      </c>
      <c r="D67">
        <v>5.476</v>
      </c>
      <c r="E67">
        <v>1.8759999999999999</v>
      </c>
      <c r="J67">
        <v>0</v>
      </c>
      <c r="K67">
        <v>3.7519999999999998</v>
      </c>
    </row>
    <row r="68" spans="1:11" x14ac:dyDescent="0.2">
      <c r="A68" t="s">
        <v>89</v>
      </c>
      <c r="B68">
        <v>2.86</v>
      </c>
      <c r="C68">
        <v>1.337</v>
      </c>
      <c r="D68">
        <v>4.8000000000000001E-2</v>
      </c>
      <c r="E68">
        <v>1.6E-2</v>
      </c>
      <c r="F68">
        <v>3.423</v>
      </c>
      <c r="G68">
        <v>1.276</v>
      </c>
      <c r="J68">
        <v>0</v>
      </c>
    </row>
    <row r="69" spans="1:11" x14ac:dyDescent="0.2">
      <c r="A69" t="s">
        <v>90</v>
      </c>
      <c r="B69">
        <v>3.3610000000000002</v>
      </c>
      <c r="C69">
        <v>1.571</v>
      </c>
      <c r="D69">
        <v>5.5E-2</v>
      </c>
      <c r="E69">
        <v>1.9E-2</v>
      </c>
      <c r="F69">
        <v>4.0410000000000004</v>
      </c>
      <c r="G69">
        <v>1.506</v>
      </c>
      <c r="J69">
        <v>0</v>
      </c>
    </row>
    <row r="70" spans="1:11" x14ac:dyDescent="0.2">
      <c r="A70" t="s">
        <v>91</v>
      </c>
      <c r="B70">
        <v>5.7430000000000003</v>
      </c>
      <c r="C70">
        <v>2.6840000000000002</v>
      </c>
      <c r="D70">
        <v>0.11700000000000001</v>
      </c>
      <c r="E70">
        <v>0.04</v>
      </c>
      <c r="F70">
        <v>7.14</v>
      </c>
      <c r="G70">
        <v>2.661</v>
      </c>
      <c r="J70">
        <v>0</v>
      </c>
    </row>
    <row r="71" spans="1:11" x14ac:dyDescent="0.2">
      <c r="B71">
        <v>3.988</v>
      </c>
      <c r="C71">
        <v>1.8640000000000001</v>
      </c>
      <c r="D71">
        <v>7.3333333000000001E-2</v>
      </c>
      <c r="E71">
        <v>2.5000000000000001E-2</v>
      </c>
      <c r="F71">
        <v>4.8680000000000003</v>
      </c>
      <c r="G71">
        <v>1.814333333</v>
      </c>
      <c r="J71">
        <v>0</v>
      </c>
    </row>
    <row r="72" spans="1:11" x14ac:dyDescent="0.2">
      <c r="A72" t="s">
        <v>92</v>
      </c>
      <c r="B72">
        <v>3.2000000000000001E-2</v>
      </c>
      <c r="C72">
        <v>1.4999999999999999E-2</v>
      </c>
      <c r="D72">
        <v>8.6999999999999994E-2</v>
      </c>
      <c r="E72">
        <v>0.03</v>
      </c>
      <c r="F72">
        <v>6.5000000000000002E-2</v>
      </c>
      <c r="G72">
        <v>2.4E-2</v>
      </c>
      <c r="H72">
        <v>6.4790000000000001</v>
      </c>
      <c r="I72">
        <v>2.3380000000000001</v>
      </c>
      <c r="J72">
        <v>4.6760000000000002</v>
      </c>
    </row>
    <row r="73" spans="1:11" x14ac:dyDescent="0.2">
      <c r="A73" t="s">
        <v>93</v>
      </c>
      <c r="B73">
        <v>3.629</v>
      </c>
      <c r="C73">
        <v>1.696</v>
      </c>
      <c r="J73">
        <v>0</v>
      </c>
    </row>
    <row r="74" spans="1:11" x14ac:dyDescent="0.2">
      <c r="A74" t="s">
        <v>94</v>
      </c>
      <c r="B74">
        <v>3.7109999999999999</v>
      </c>
      <c r="C74">
        <v>1.7350000000000001</v>
      </c>
      <c r="J74">
        <v>0</v>
      </c>
    </row>
    <row r="75" spans="1:11" x14ac:dyDescent="0.2">
      <c r="A75" t="s">
        <v>95</v>
      </c>
      <c r="B75">
        <v>3.0169999999999999</v>
      </c>
      <c r="C75">
        <v>1.41</v>
      </c>
      <c r="J75">
        <v>0</v>
      </c>
    </row>
    <row r="76" spans="1:11" x14ac:dyDescent="0.2">
      <c r="B76">
        <v>3.4523333329999999</v>
      </c>
      <c r="C76">
        <v>1.6136666669999999</v>
      </c>
      <c r="J76">
        <v>0</v>
      </c>
    </row>
    <row r="77" spans="1:11" x14ac:dyDescent="0.2">
      <c r="A77" t="s">
        <v>96</v>
      </c>
      <c r="B77">
        <v>4.8000000000000001E-2</v>
      </c>
      <c r="C77">
        <v>2.3E-2</v>
      </c>
      <c r="J77">
        <v>0</v>
      </c>
    </row>
    <row r="78" spans="1:11" x14ac:dyDescent="0.2">
      <c r="A78" t="s">
        <v>67</v>
      </c>
      <c r="J78">
        <v>0</v>
      </c>
    </row>
    <row r="79" spans="1:11" x14ac:dyDescent="0.2">
      <c r="A79" t="s">
        <v>37</v>
      </c>
      <c r="B79">
        <v>0.47299999999999998</v>
      </c>
      <c r="C79">
        <v>0.221</v>
      </c>
      <c r="D79">
        <v>6.0999999999999999E-2</v>
      </c>
      <c r="E79">
        <v>2.1000000000000001E-2</v>
      </c>
      <c r="F79">
        <v>0.55200000000000005</v>
      </c>
      <c r="G79">
        <v>0.20599999999999999</v>
      </c>
      <c r="H79">
        <v>3.3220000000000001</v>
      </c>
      <c r="I79">
        <v>1.1990000000000001</v>
      </c>
      <c r="J79">
        <v>2.3980000000000001</v>
      </c>
    </row>
    <row r="80" spans="1:11" x14ac:dyDescent="0.2">
      <c r="A80" t="s">
        <v>97</v>
      </c>
      <c r="B80">
        <v>1.155</v>
      </c>
      <c r="C80">
        <v>0.54</v>
      </c>
      <c r="D80">
        <v>0.185</v>
      </c>
      <c r="E80">
        <v>6.3E-2</v>
      </c>
      <c r="F80">
        <v>1.1359999999999999</v>
      </c>
      <c r="G80">
        <v>0.42299999999999999</v>
      </c>
      <c r="J80">
        <v>0</v>
      </c>
    </row>
    <row r="81" spans="1:10" x14ac:dyDescent="0.2">
      <c r="A81" t="s">
        <v>38</v>
      </c>
      <c r="B81">
        <v>0.377</v>
      </c>
      <c r="C81">
        <v>0.17599999999999999</v>
      </c>
      <c r="D81">
        <v>6.0999999999999999E-2</v>
      </c>
      <c r="E81">
        <v>2.1000000000000001E-2</v>
      </c>
      <c r="F81">
        <v>0.44</v>
      </c>
      <c r="G81">
        <v>0.16400000000000001</v>
      </c>
      <c r="H81">
        <v>2.6040000000000001</v>
      </c>
      <c r="I81">
        <v>0.94</v>
      </c>
      <c r="J81">
        <v>1.88</v>
      </c>
    </row>
    <row r="82" spans="1:10" x14ac:dyDescent="0.2">
      <c r="B82">
        <v>0.66833333299999997</v>
      </c>
      <c r="C82">
        <v>0.31233333299999999</v>
      </c>
      <c r="D82">
        <v>0.102333333</v>
      </c>
      <c r="E82">
        <v>3.5000000000000003E-2</v>
      </c>
      <c r="F82">
        <v>0.70933333300000001</v>
      </c>
      <c r="G82">
        <v>0.264333333</v>
      </c>
      <c r="H82">
        <v>1.975333333</v>
      </c>
      <c r="I82">
        <v>0.71299999999999997</v>
      </c>
      <c r="J82">
        <v>1.4259999999999999</v>
      </c>
    </row>
    <row r="83" spans="1:10" x14ac:dyDescent="0.2">
      <c r="A83" t="s">
        <v>39</v>
      </c>
      <c r="B83">
        <v>1.4E-2</v>
      </c>
      <c r="C83">
        <v>7.0000000000000001E-3</v>
      </c>
      <c r="D83">
        <v>5.7000000000000002E-2</v>
      </c>
      <c r="E83">
        <v>0.02</v>
      </c>
      <c r="F83">
        <v>3.5000000000000003E-2</v>
      </c>
      <c r="G83">
        <v>1.2999999999999999E-2</v>
      </c>
      <c r="H83">
        <v>3.5720000000000001</v>
      </c>
      <c r="I83">
        <v>1.2889999999999999</v>
      </c>
      <c r="J83">
        <v>2.5779999999999998</v>
      </c>
    </row>
    <row r="84" spans="1:10" x14ac:dyDescent="0.2">
      <c r="A84" t="s">
        <v>40</v>
      </c>
      <c r="B84">
        <v>2.5310000000000001</v>
      </c>
      <c r="C84">
        <v>1.1830000000000001</v>
      </c>
      <c r="J84">
        <v>0</v>
      </c>
    </row>
    <row r="85" spans="1:10" x14ac:dyDescent="0.2">
      <c r="A85" t="s">
        <v>41</v>
      </c>
      <c r="B85">
        <v>2.8620000000000001</v>
      </c>
      <c r="C85">
        <v>1.3380000000000001</v>
      </c>
      <c r="J85">
        <v>0</v>
      </c>
    </row>
    <row r="86" spans="1:10" x14ac:dyDescent="0.2">
      <c r="A86" t="s">
        <v>42</v>
      </c>
      <c r="B86">
        <v>2.8940000000000001</v>
      </c>
      <c r="C86">
        <v>1.353</v>
      </c>
      <c r="J86">
        <v>0</v>
      </c>
    </row>
    <row r="87" spans="1:10" x14ac:dyDescent="0.2">
      <c r="B87">
        <v>2.7623333329999999</v>
      </c>
      <c r="C87">
        <v>1.2913333330000001</v>
      </c>
      <c r="J87">
        <v>0</v>
      </c>
    </row>
    <row r="88" spans="1:10" x14ac:dyDescent="0.2">
      <c r="A88" t="s">
        <v>43</v>
      </c>
      <c r="B88">
        <v>2.1999999999999999E-2</v>
      </c>
      <c r="C88">
        <v>0.01</v>
      </c>
      <c r="J88">
        <v>0</v>
      </c>
    </row>
    <row r="89" spans="1:10" x14ac:dyDescent="0.2">
      <c r="A89" t="s">
        <v>50</v>
      </c>
      <c r="J89">
        <v>0</v>
      </c>
    </row>
    <row r="90" spans="1:10" x14ac:dyDescent="0.2">
      <c r="A90" t="s">
        <v>98</v>
      </c>
      <c r="D90">
        <v>3.9E-2</v>
      </c>
      <c r="E90">
        <v>1.2999999999999999E-2</v>
      </c>
      <c r="F90">
        <v>1.008</v>
      </c>
      <c r="G90">
        <v>0.376</v>
      </c>
      <c r="J90">
        <v>0</v>
      </c>
    </row>
    <row r="91" spans="1:10" x14ac:dyDescent="0.2">
      <c r="A91" t="s">
        <v>99</v>
      </c>
      <c r="D91">
        <v>3.5000000000000003E-2</v>
      </c>
      <c r="E91">
        <v>1.2E-2</v>
      </c>
      <c r="F91">
        <v>1.0669999999999999</v>
      </c>
      <c r="G91">
        <v>0.39700000000000002</v>
      </c>
      <c r="J91">
        <v>0</v>
      </c>
    </row>
    <row r="92" spans="1:10" x14ac:dyDescent="0.2">
      <c r="A92" t="s">
        <v>100</v>
      </c>
      <c r="D92">
        <v>2.8000000000000001E-2</v>
      </c>
      <c r="E92">
        <v>0.01</v>
      </c>
      <c r="F92">
        <v>1.0389999999999999</v>
      </c>
      <c r="G92">
        <v>0.38700000000000001</v>
      </c>
      <c r="J92">
        <v>0</v>
      </c>
    </row>
    <row r="93" spans="1:10" x14ac:dyDescent="0.2">
      <c r="D93">
        <v>3.4000000000000002E-2</v>
      </c>
      <c r="E93">
        <v>1.1666667E-2</v>
      </c>
      <c r="F93">
        <v>1.038</v>
      </c>
      <c r="G93">
        <v>0.38666666700000002</v>
      </c>
      <c r="J93">
        <v>0</v>
      </c>
    </row>
    <row r="94" spans="1:10" x14ac:dyDescent="0.2">
      <c r="A94" t="s">
        <v>101</v>
      </c>
      <c r="D94">
        <v>1.4999999999999999E-2</v>
      </c>
      <c r="E94">
        <v>5.0000000000000001E-3</v>
      </c>
      <c r="J94">
        <v>0</v>
      </c>
    </row>
    <row r="95" spans="1:10" x14ac:dyDescent="0.2">
      <c r="A95" t="s">
        <v>102</v>
      </c>
      <c r="D95">
        <v>4.0529999999999999</v>
      </c>
      <c r="E95">
        <v>1.389</v>
      </c>
      <c r="F95">
        <v>3.5089999999999999</v>
      </c>
      <c r="G95">
        <v>1.3080000000000001</v>
      </c>
      <c r="J95">
        <v>0</v>
      </c>
    </row>
    <row r="96" spans="1:10" x14ac:dyDescent="0.2">
      <c r="A96" t="s">
        <v>103</v>
      </c>
      <c r="D96">
        <v>4.1139999999999999</v>
      </c>
      <c r="E96">
        <v>1.41</v>
      </c>
      <c r="F96">
        <v>3.5430000000000001</v>
      </c>
      <c r="G96">
        <v>1.32</v>
      </c>
      <c r="J96">
        <v>0</v>
      </c>
    </row>
    <row r="97" spans="1:11" x14ac:dyDescent="0.2">
      <c r="A97" t="s">
        <v>104</v>
      </c>
      <c r="D97">
        <v>4.1689999999999996</v>
      </c>
      <c r="E97">
        <v>1.429</v>
      </c>
      <c r="F97">
        <v>3.5379999999999998</v>
      </c>
      <c r="G97">
        <v>1.3180000000000001</v>
      </c>
      <c r="J97">
        <v>0</v>
      </c>
    </row>
    <row r="98" spans="1:11" x14ac:dyDescent="0.2">
      <c r="D98">
        <v>4.1120000000000001</v>
      </c>
      <c r="E98">
        <v>1.409333333</v>
      </c>
      <c r="F98">
        <v>3.53</v>
      </c>
      <c r="G98">
        <v>1.3153333330000001</v>
      </c>
      <c r="J98">
        <v>0</v>
      </c>
    </row>
    <row r="99" spans="1:11" x14ac:dyDescent="0.2">
      <c r="A99" t="s">
        <v>105</v>
      </c>
      <c r="D99">
        <v>5.4359999999999999</v>
      </c>
      <c r="E99">
        <v>1.863</v>
      </c>
      <c r="J99">
        <v>0</v>
      </c>
      <c r="K99">
        <v>3.726</v>
      </c>
    </row>
    <row r="100" spans="1:11" x14ac:dyDescent="0.2">
      <c r="A100" t="s">
        <v>106</v>
      </c>
      <c r="B100">
        <v>2.649</v>
      </c>
      <c r="C100">
        <v>1.238</v>
      </c>
      <c r="F100">
        <v>3.1480000000000001</v>
      </c>
      <c r="G100">
        <v>1.173</v>
      </c>
      <c r="J100">
        <v>0</v>
      </c>
    </row>
    <row r="101" spans="1:11" x14ac:dyDescent="0.2">
      <c r="A101" t="s">
        <v>107</v>
      </c>
      <c r="B101">
        <v>2.601</v>
      </c>
      <c r="C101">
        <v>1.216</v>
      </c>
      <c r="F101">
        <v>3.0870000000000002</v>
      </c>
      <c r="G101">
        <v>1.1499999999999999</v>
      </c>
      <c r="J101">
        <v>0</v>
      </c>
    </row>
    <row r="102" spans="1:11" x14ac:dyDescent="0.2">
      <c r="A102" t="s">
        <v>108</v>
      </c>
      <c r="B102">
        <v>2.62</v>
      </c>
      <c r="C102">
        <v>1.2250000000000001</v>
      </c>
      <c r="F102">
        <v>3.1110000000000002</v>
      </c>
      <c r="G102">
        <v>1.159</v>
      </c>
      <c r="J102">
        <v>0</v>
      </c>
    </row>
    <row r="103" spans="1:11" x14ac:dyDescent="0.2">
      <c r="B103">
        <v>2.6233333330000002</v>
      </c>
      <c r="C103">
        <v>1.2263333329999999</v>
      </c>
      <c r="D103">
        <v>0</v>
      </c>
      <c r="E103">
        <v>0</v>
      </c>
      <c r="F103">
        <v>3.1153333330000001</v>
      </c>
      <c r="G103">
        <v>1.1606666670000001</v>
      </c>
      <c r="J103">
        <v>0</v>
      </c>
    </row>
    <row r="104" spans="1:11" x14ac:dyDescent="0.2">
      <c r="A104" t="s">
        <v>109</v>
      </c>
      <c r="C104">
        <v>8.0000000000000002E-3</v>
      </c>
      <c r="D104">
        <v>3.1E-2</v>
      </c>
      <c r="E104">
        <v>1.0999999999999999E-2</v>
      </c>
      <c r="F104">
        <v>2.8000000000000001E-2</v>
      </c>
      <c r="G104" t="s">
        <v>110</v>
      </c>
      <c r="H104">
        <v>3.31</v>
      </c>
      <c r="I104">
        <v>1.194</v>
      </c>
      <c r="J104">
        <v>2.3879999999999999</v>
      </c>
    </row>
    <row r="105" spans="1:11" x14ac:dyDescent="0.2">
      <c r="A105" t="s">
        <v>111</v>
      </c>
      <c r="B105">
        <v>2.5419999999999998</v>
      </c>
      <c r="C105">
        <v>1.1879999999999999</v>
      </c>
      <c r="J105">
        <v>0</v>
      </c>
    </row>
    <row r="106" spans="1:11" x14ac:dyDescent="0.2">
      <c r="A106" t="s">
        <v>112</v>
      </c>
      <c r="B106">
        <v>2.516</v>
      </c>
      <c r="C106">
        <v>1.1759999999999999</v>
      </c>
      <c r="J106">
        <v>0</v>
      </c>
    </row>
    <row r="107" spans="1:11" x14ac:dyDescent="0.2">
      <c r="A107" t="s">
        <v>113</v>
      </c>
      <c r="B107">
        <v>2.5449999999999999</v>
      </c>
      <c r="C107">
        <v>1.1890000000000001</v>
      </c>
      <c r="J107">
        <v>0</v>
      </c>
    </row>
    <row r="108" spans="1:11" x14ac:dyDescent="0.2">
      <c r="B108">
        <v>2.5343333330000002</v>
      </c>
      <c r="C108">
        <v>1.1843333330000001</v>
      </c>
      <c r="J108">
        <v>0</v>
      </c>
    </row>
    <row r="109" spans="1:11" x14ac:dyDescent="0.2">
      <c r="A109" t="s">
        <v>114</v>
      </c>
      <c r="B109">
        <v>2.4E-2</v>
      </c>
      <c r="C109">
        <v>1.0999999999999999E-2</v>
      </c>
      <c r="J109">
        <v>0</v>
      </c>
    </row>
    <row r="110" spans="1:11" x14ac:dyDescent="0.2">
      <c r="A110" t="s">
        <v>115</v>
      </c>
      <c r="J110">
        <v>0</v>
      </c>
    </row>
    <row r="111" spans="1:11" x14ac:dyDescent="0.2">
      <c r="A111" t="s">
        <v>116</v>
      </c>
      <c r="D111">
        <v>0.03</v>
      </c>
      <c r="E111">
        <v>0.01</v>
      </c>
      <c r="F111">
        <v>1.498</v>
      </c>
      <c r="G111">
        <v>0.55800000000000005</v>
      </c>
      <c r="J111">
        <v>0</v>
      </c>
    </row>
    <row r="112" spans="1:11" x14ac:dyDescent="0.2">
      <c r="A112" t="s">
        <v>117</v>
      </c>
      <c r="D112">
        <v>2.8000000000000001E-2</v>
      </c>
      <c r="E112">
        <v>0.01</v>
      </c>
      <c r="F112">
        <v>1.4790000000000001</v>
      </c>
      <c r="G112">
        <v>0.55100000000000005</v>
      </c>
      <c r="J112">
        <v>0</v>
      </c>
    </row>
    <row r="113" spans="1:11" x14ac:dyDescent="0.2">
      <c r="A113" t="s">
        <v>118</v>
      </c>
      <c r="D113">
        <v>2.4E-2</v>
      </c>
      <c r="E113">
        <v>8.0000000000000002E-3</v>
      </c>
      <c r="F113">
        <v>1.74</v>
      </c>
      <c r="G113">
        <v>0.64900000000000002</v>
      </c>
      <c r="J113">
        <v>0</v>
      </c>
    </row>
    <row r="114" spans="1:11" x14ac:dyDescent="0.2">
      <c r="B114">
        <v>0</v>
      </c>
      <c r="C114">
        <v>0</v>
      </c>
      <c r="D114">
        <v>2.7333333000000001E-2</v>
      </c>
      <c r="E114">
        <v>9.3333329999999992E-3</v>
      </c>
      <c r="F114">
        <v>1.572333333</v>
      </c>
      <c r="G114">
        <v>0.58599999999999997</v>
      </c>
      <c r="H114">
        <v>0</v>
      </c>
      <c r="I114">
        <v>0</v>
      </c>
      <c r="J114">
        <v>0</v>
      </c>
    </row>
    <row r="115" spans="1:11" x14ac:dyDescent="0.2">
      <c r="A115" t="s">
        <v>119</v>
      </c>
      <c r="D115">
        <v>2.1000000000000001E-2</v>
      </c>
      <c r="E115">
        <v>7.0000000000000001E-3</v>
      </c>
      <c r="J115">
        <v>0</v>
      </c>
    </row>
    <row r="116" spans="1:11" x14ac:dyDescent="0.2">
      <c r="A116" t="s">
        <v>120</v>
      </c>
      <c r="D116">
        <v>5.6989999999999998</v>
      </c>
      <c r="E116">
        <v>1.9530000000000001</v>
      </c>
      <c r="F116">
        <v>1.0680000000000001</v>
      </c>
      <c r="G116">
        <v>0.39800000000000002</v>
      </c>
      <c r="J116">
        <v>0</v>
      </c>
    </row>
    <row r="117" spans="1:11" x14ac:dyDescent="0.2">
      <c r="A117" t="s">
        <v>121</v>
      </c>
      <c r="D117">
        <v>6.04</v>
      </c>
      <c r="E117">
        <v>2.0699999999999998</v>
      </c>
      <c r="F117">
        <v>1.0900000000000001</v>
      </c>
      <c r="G117">
        <v>0.40600000000000003</v>
      </c>
      <c r="J117">
        <v>0</v>
      </c>
    </row>
    <row r="118" spans="1:11" x14ac:dyDescent="0.2">
      <c r="A118" t="s">
        <v>122</v>
      </c>
      <c r="D118">
        <v>5.5819999999999999</v>
      </c>
      <c r="E118">
        <v>1.913</v>
      </c>
      <c r="F118">
        <v>1.0529999999999999</v>
      </c>
      <c r="G118">
        <v>0.39200000000000002</v>
      </c>
      <c r="J118">
        <v>0</v>
      </c>
    </row>
    <row r="119" spans="1:11" x14ac:dyDescent="0.2">
      <c r="D119">
        <v>5.7736666669999996</v>
      </c>
      <c r="E119">
        <v>1.9786666669999999</v>
      </c>
      <c r="F119">
        <v>1.070333333</v>
      </c>
      <c r="G119">
        <v>0.39866666699999997</v>
      </c>
      <c r="J119">
        <v>0</v>
      </c>
    </row>
    <row r="120" spans="1:11" x14ac:dyDescent="0.2">
      <c r="A120" t="s">
        <v>123</v>
      </c>
      <c r="D120">
        <v>5.3380000000000001</v>
      </c>
      <c r="E120">
        <v>1.829</v>
      </c>
      <c r="J120">
        <v>0</v>
      </c>
      <c r="K120">
        <v>3.6579999999999999</v>
      </c>
    </row>
    <row r="121" spans="1:11" x14ac:dyDescent="0.2">
      <c r="A121" t="s">
        <v>124</v>
      </c>
      <c r="B121">
        <v>2.581</v>
      </c>
      <c r="C121">
        <v>1.2070000000000001</v>
      </c>
      <c r="F121">
        <v>3.07</v>
      </c>
      <c r="G121">
        <v>1.1439999999999999</v>
      </c>
      <c r="J121">
        <v>0</v>
      </c>
    </row>
    <row r="122" spans="1:11" x14ac:dyDescent="0.2">
      <c r="A122" t="s">
        <v>125</v>
      </c>
      <c r="B122">
        <v>2.593</v>
      </c>
      <c r="C122">
        <v>1.212</v>
      </c>
      <c r="F122">
        <v>3.0859999999999999</v>
      </c>
      <c r="G122">
        <v>1.1499999999999999</v>
      </c>
      <c r="J122">
        <v>0</v>
      </c>
    </row>
    <row r="123" spans="1:11" x14ac:dyDescent="0.2">
      <c r="A123" t="s">
        <v>126</v>
      </c>
      <c r="B123">
        <v>2.7229999999999999</v>
      </c>
      <c r="C123">
        <v>1.2729999999999999</v>
      </c>
      <c r="F123">
        <v>3.246</v>
      </c>
      <c r="G123">
        <v>1.21</v>
      </c>
      <c r="J123">
        <v>0</v>
      </c>
    </row>
    <row r="124" spans="1:11" x14ac:dyDescent="0.2">
      <c r="B124">
        <v>2.6323333330000001</v>
      </c>
      <c r="C124">
        <v>1.2306666669999999</v>
      </c>
      <c r="D124">
        <v>0</v>
      </c>
      <c r="E124">
        <v>0</v>
      </c>
      <c r="F124">
        <v>3.1339999999999999</v>
      </c>
      <c r="G124">
        <v>1.1679999999999999</v>
      </c>
      <c r="J124">
        <v>0</v>
      </c>
    </row>
    <row r="125" spans="1:11" x14ac:dyDescent="0.2">
      <c r="A125" t="s">
        <v>127</v>
      </c>
      <c r="B125">
        <v>1.6E-2</v>
      </c>
      <c r="C125">
        <v>7.0000000000000001E-3</v>
      </c>
      <c r="F125">
        <v>0.03</v>
      </c>
      <c r="G125">
        <v>1.0999999999999999E-2</v>
      </c>
      <c r="H125">
        <v>3.028</v>
      </c>
      <c r="I125">
        <v>1.093</v>
      </c>
      <c r="J125">
        <v>2.1859999999999999</v>
      </c>
    </row>
    <row r="126" spans="1:11" x14ac:dyDescent="0.2">
      <c r="A126" t="s">
        <v>128</v>
      </c>
      <c r="B126">
        <v>2.5680000000000001</v>
      </c>
      <c r="C126">
        <v>1.2</v>
      </c>
    </row>
    <row r="127" spans="1:11" x14ac:dyDescent="0.2">
      <c r="A127" t="s">
        <v>129</v>
      </c>
      <c r="B127">
        <v>2.3540000000000001</v>
      </c>
      <c r="C127">
        <v>1.1000000000000001</v>
      </c>
    </row>
    <row r="128" spans="1:11" x14ac:dyDescent="0.2">
      <c r="A128" t="s">
        <v>130</v>
      </c>
      <c r="B128">
        <v>2.593</v>
      </c>
      <c r="C128">
        <v>1.212</v>
      </c>
    </row>
    <row r="129" spans="1:9" x14ac:dyDescent="0.2">
      <c r="B129">
        <v>2.5049999999999999</v>
      </c>
      <c r="C129">
        <v>1.1706666670000001</v>
      </c>
    </row>
    <row r="130" spans="1:9" x14ac:dyDescent="0.2">
      <c r="A130" t="s">
        <v>131</v>
      </c>
      <c r="B130">
        <v>2.1000000000000001E-2</v>
      </c>
      <c r="C130">
        <v>0.01</v>
      </c>
    </row>
    <row r="131" spans="1:9" x14ac:dyDescent="0.2">
      <c r="A131" t="s">
        <v>132</v>
      </c>
    </row>
    <row r="132" spans="1:9" x14ac:dyDescent="0.2">
      <c r="A132" t="s">
        <v>133</v>
      </c>
      <c r="B132">
        <v>0.82</v>
      </c>
      <c r="C132">
        <v>0.38300000000000001</v>
      </c>
    </row>
    <row r="133" spans="1:9" x14ac:dyDescent="0.2">
      <c r="A133" t="s">
        <v>134</v>
      </c>
      <c r="B133">
        <v>0.32700000000000001</v>
      </c>
      <c r="C133">
        <v>0.153</v>
      </c>
      <c r="H133">
        <v>2.9710000000000001</v>
      </c>
      <c r="I133">
        <v>1.0720000000000001</v>
      </c>
    </row>
    <row r="135" spans="1:9" x14ac:dyDescent="0.2">
      <c r="A135" t="s">
        <v>46</v>
      </c>
      <c r="B135">
        <v>2.5999999999999999E-2</v>
      </c>
      <c r="C135">
        <v>1.2E-2</v>
      </c>
      <c r="H135">
        <v>3.407</v>
      </c>
      <c r="I135">
        <v>1.2290000000000001</v>
      </c>
    </row>
    <row r="136" spans="1:9" x14ac:dyDescent="0.2">
      <c r="A136" t="s">
        <v>135</v>
      </c>
      <c r="B136">
        <v>2.3079999999999998</v>
      </c>
      <c r="C136">
        <v>1.079</v>
      </c>
    </row>
    <row r="137" spans="1:9" x14ac:dyDescent="0.2">
      <c r="A137" t="s">
        <v>136</v>
      </c>
      <c r="B137">
        <v>2.3460000000000001</v>
      </c>
      <c r="C137">
        <v>1.097</v>
      </c>
    </row>
    <row r="138" spans="1:9" x14ac:dyDescent="0.2">
      <c r="A138" t="s">
        <v>50</v>
      </c>
    </row>
    <row r="139" spans="1:9" x14ac:dyDescent="0.2">
      <c r="A139" t="s">
        <v>137</v>
      </c>
    </row>
    <row r="140" spans="1:9" x14ac:dyDescent="0.2">
      <c r="A140" t="s">
        <v>49</v>
      </c>
      <c r="B140">
        <v>0.13100000000000001</v>
      </c>
      <c r="C140">
        <v>0</v>
      </c>
    </row>
    <row r="141" spans="1:9" x14ac:dyDescent="0.2">
      <c r="A141" t="s">
        <v>80</v>
      </c>
    </row>
    <row r="142" spans="1:9" x14ac:dyDescent="0.2">
      <c r="A142" t="s">
        <v>55</v>
      </c>
    </row>
    <row r="143" spans="1:9" x14ac:dyDescent="0.2">
      <c r="A143" t="s">
        <v>138</v>
      </c>
      <c r="B143">
        <v>1.2999999999999999E-2</v>
      </c>
      <c r="C143">
        <v>6.0000000000000001E-3</v>
      </c>
      <c r="F143">
        <v>2.7E-2</v>
      </c>
      <c r="G143">
        <v>0.01</v>
      </c>
      <c r="H143">
        <v>2.7879999999999998</v>
      </c>
      <c r="I143">
        <v>1.006</v>
      </c>
    </row>
    <row r="144" spans="1:9" x14ac:dyDescent="0.2">
      <c r="A144" t="s">
        <v>139</v>
      </c>
      <c r="B144">
        <v>1.2999999999999999E-2</v>
      </c>
      <c r="C144">
        <v>6.0000000000000001E-3</v>
      </c>
      <c r="F144">
        <v>2.7E-2</v>
      </c>
      <c r="G144">
        <v>0.01</v>
      </c>
      <c r="H144">
        <v>2.8170000000000002</v>
      </c>
      <c r="I144">
        <v>1.016</v>
      </c>
    </row>
    <row r="145" spans="1:9" x14ac:dyDescent="0.2">
      <c r="A145" t="s">
        <v>140</v>
      </c>
      <c r="B145">
        <v>1.2999999999999999E-2</v>
      </c>
      <c r="C145">
        <v>6.0000000000000001E-3</v>
      </c>
      <c r="F145">
        <v>2.8000000000000001E-2</v>
      </c>
      <c r="G145">
        <v>0.01</v>
      </c>
      <c r="H145">
        <v>2.8730000000000002</v>
      </c>
      <c r="I145">
        <v>1.0369999999999999</v>
      </c>
    </row>
    <row r="146" spans="1:9" x14ac:dyDescent="0.2">
      <c r="B146">
        <v>1.2999999999999999E-2</v>
      </c>
      <c r="C146">
        <v>6.0000000000000001E-3</v>
      </c>
      <c r="D146">
        <v>0</v>
      </c>
      <c r="E146">
        <v>0</v>
      </c>
      <c r="F146">
        <v>2.7333333000000001E-2</v>
      </c>
      <c r="G146">
        <v>0.01</v>
      </c>
      <c r="H146">
        <v>2.8260000000000001</v>
      </c>
      <c r="I146">
        <v>1.0196666670000001</v>
      </c>
    </row>
    <row r="147" spans="1:9" x14ac:dyDescent="0.2">
      <c r="A147" t="s">
        <v>141</v>
      </c>
      <c r="B147">
        <v>2.54</v>
      </c>
      <c r="C147">
        <v>1.1870000000000001</v>
      </c>
    </row>
    <row r="148" spans="1:9" x14ac:dyDescent="0.2">
      <c r="A148" t="s">
        <v>142</v>
      </c>
      <c r="B148">
        <v>2.601</v>
      </c>
      <c r="C148">
        <v>1.216</v>
      </c>
    </row>
    <row r="149" spans="1:9" x14ac:dyDescent="0.2">
      <c r="A149" t="s">
        <v>143</v>
      </c>
      <c r="B149">
        <v>2.621</v>
      </c>
      <c r="C149">
        <v>1.2250000000000001</v>
      </c>
    </row>
    <row r="150" spans="1:9" x14ac:dyDescent="0.2">
      <c r="B150">
        <v>2.5873333330000001</v>
      </c>
      <c r="C150">
        <v>1.209333333</v>
      </c>
    </row>
    <row r="151" spans="1:9" x14ac:dyDescent="0.2">
      <c r="A151" t="s">
        <v>144</v>
      </c>
      <c r="B151">
        <v>1.2999999999999999E-2</v>
      </c>
      <c r="C151">
        <v>6.0000000000000001E-3</v>
      </c>
      <c r="F151">
        <v>2.8000000000000001E-2</v>
      </c>
      <c r="G151">
        <v>0.01</v>
      </c>
      <c r="H151">
        <v>2.8029999999999999</v>
      </c>
      <c r="I151">
        <v>1.012</v>
      </c>
    </row>
    <row r="152" spans="1:9" x14ac:dyDescent="0.2">
      <c r="A152" t="s">
        <v>145</v>
      </c>
      <c r="B152">
        <v>1.4999999999999999E-2</v>
      </c>
      <c r="C152">
        <v>7.0000000000000001E-3</v>
      </c>
      <c r="F152">
        <v>3.2000000000000001E-2</v>
      </c>
      <c r="G152">
        <v>1.2E-2</v>
      </c>
      <c r="H152">
        <v>3.238</v>
      </c>
      <c r="I152">
        <v>1.169</v>
      </c>
    </row>
    <row r="153" spans="1:9" x14ac:dyDescent="0.2">
      <c r="A153" t="s">
        <v>146</v>
      </c>
      <c r="B153">
        <v>1.4E-2</v>
      </c>
      <c r="C153">
        <v>7.0000000000000001E-3</v>
      </c>
      <c r="F153">
        <v>0.03</v>
      </c>
      <c r="G153">
        <v>1.0999999999999999E-2</v>
      </c>
      <c r="H153">
        <v>2.9910000000000001</v>
      </c>
      <c r="I153">
        <v>1.079</v>
      </c>
    </row>
    <row r="154" spans="1:9" x14ac:dyDescent="0.2">
      <c r="B154">
        <v>1.4E-2</v>
      </c>
      <c r="C154">
        <v>6.6666670000000003E-3</v>
      </c>
      <c r="D154">
        <v>0</v>
      </c>
      <c r="E154">
        <v>0</v>
      </c>
      <c r="F154">
        <v>0.03</v>
      </c>
      <c r="G154">
        <v>1.0999999999999999E-2</v>
      </c>
      <c r="H154">
        <v>3.0106666670000002</v>
      </c>
      <c r="I154">
        <v>1.086666667</v>
      </c>
    </row>
    <row r="155" spans="1:9" x14ac:dyDescent="0.2">
      <c r="A155" t="s">
        <v>147</v>
      </c>
      <c r="B155">
        <v>2.4630000000000001</v>
      </c>
      <c r="C155">
        <v>1.151</v>
      </c>
    </row>
    <row r="156" spans="1:9" x14ac:dyDescent="0.2">
      <c r="A156" t="s">
        <v>148</v>
      </c>
      <c r="B156">
        <v>2.5339999999999998</v>
      </c>
      <c r="C156">
        <v>1.1850000000000001</v>
      </c>
    </row>
    <row r="157" spans="1:9" x14ac:dyDescent="0.2">
      <c r="A157" t="s">
        <v>149</v>
      </c>
      <c r="B157">
        <v>3.2269999999999999</v>
      </c>
      <c r="C157">
        <v>1.508</v>
      </c>
    </row>
    <row r="158" spans="1:9" x14ac:dyDescent="0.2">
      <c r="B158">
        <v>2.741333333</v>
      </c>
      <c r="C158">
        <v>1.2813333330000001</v>
      </c>
    </row>
    <row r="159" spans="1:9" x14ac:dyDescent="0.2">
      <c r="A159" t="s">
        <v>80</v>
      </c>
    </row>
    <row r="160" spans="1:9" x14ac:dyDescent="0.2">
      <c r="A160" t="s">
        <v>150</v>
      </c>
      <c r="F160">
        <v>0.01</v>
      </c>
      <c r="G160">
        <v>4.0000000000000001E-3</v>
      </c>
    </row>
    <row r="161" spans="1:9" x14ac:dyDescent="0.2">
      <c r="A161" t="s">
        <v>151</v>
      </c>
      <c r="F161">
        <v>0.01</v>
      </c>
      <c r="G161">
        <v>4.0000000000000001E-3</v>
      </c>
    </row>
    <row r="162" spans="1:9" x14ac:dyDescent="0.2">
      <c r="A162" t="s">
        <v>152</v>
      </c>
      <c r="F162">
        <v>6.6666670000000003E-3</v>
      </c>
      <c r="G162">
        <v>2.6666670000000002E-3</v>
      </c>
    </row>
    <row r="164" spans="1:9" x14ac:dyDescent="0.2">
      <c r="A164" t="s">
        <v>153</v>
      </c>
      <c r="B164">
        <v>3.9E-2</v>
      </c>
      <c r="C164">
        <v>1.7999999999999999E-2</v>
      </c>
      <c r="F164">
        <v>5.8000000000000003E-2</v>
      </c>
      <c r="G164">
        <v>2.1999999999999999E-2</v>
      </c>
      <c r="H164">
        <v>2.8570000000000002</v>
      </c>
      <c r="I164">
        <v>1.0309999999999999</v>
      </c>
    </row>
    <row r="165" spans="1:9" x14ac:dyDescent="0.2">
      <c r="A165" t="s">
        <v>154</v>
      </c>
      <c r="B165">
        <v>3.9E-2</v>
      </c>
      <c r="C165">
        <v>1.7999999999999999E-2</v>
      </c>
      <c r="F165">
        <v>5.7000000000000002E-2</v>
      </c>
      <c r="G165">
        <v>2.1000000000000001E-2</v>
      </c>
      <c r="H165">
        <v>2.8180000000000001</v>
      </c>
      <c r="I165">
        <v>1.0169999999999999</v>
      </c>
    </row>
    <row r="166" spans="1:9" x14ac:dyDescent="0.2">
      <c r="A166" t="s">
        <v>155</v>
      </c>
      <c r="B166">
        <v>3.7999999999999999E-2</v>
      </c>
      <c r="C166">
        <v>1.7999999999999999E-2</v>
      </c>
      <c r="F166">
        <v>5.6000000000000001E-2</v>
      </c>
      <c r="G166">
        <v>2.1000000000000001E-2</v>
      </c>
      <c r="H166">
        <v>2.81</v>
      </c>
      <c r="I166">
        <v>1.014</v>
      </c>
    </row>
    <row r="167" spans="1:9" x14ac:dyDescent="0.2">
      <c r="B167">
        <v>3.8666667000000002E-2</v>
      </c>
      <c r="C167">
        <v>1.7999999999999999E-2</v>
      </c>
      <c r="D167">
        <v>0</v>
      </c>
      <c r="E167">
        <v>0</v>
      </c>
      <c r="F167">
        <v>5.7000000000000002E-2</v>
      </c>
      <c r="G167">
        <v>2.1333332999999999E-2</v>
      </c>
      <c r="H167">
        <v>2.8283333329999998</v>
      </c>
      <c r="I167">
        <v>1.020666667</v>
      </c>
    </row>
    <row r="168" spans="1:9" x14ac:dyDescent="0.2">
      <c r="A168" t="s">
        <v>156</v>
      </c>
      <c r="B168">
        <v>0.503</v>
      </c>
      <c r="C168">
        <v>0.23499999999999999</v>
      </c>
    </row>
    <row r="169" spans="1:9" x14ac:dyDescent="0.2">
      <c r="A169" t="s">
        <v>157</v>
      </c>
      <c r="B169">
        <v>0.48099999999999998</v>
      </c>
      <c r="C169">
        <v>0.22500000000000001</v>
      </c>
    </row>
    <row r="170" spans="1:9" x14ac:dyDescent="0.2">
      <c r="A170" t="s">
        <v>158</v>
      </c>
      <c r="B170">
        <v>0.505</v>
      </c>
      <c r="C170">
        <v>0.23599999999999999</v>
      </c>
    </row>
    <row r="171" spans="1:9" x14ac:dyDescent="0.2">
      <c r="B171">
        <v>0.49633333299999999</v>
      </c>
      <c r="C171">
        <v>0.23200000000000001</v>
      </c>
    </row>
    <row r="172" spans="1:9" x14ac:dyDescent="0.2">
      <c r="A172" t="s">
        <v>50</v>
      </c>
    </row>
    <row r="173" spans="1:9" x14ac:dyDescent="0.2">
      <c r="A173" t="s">
        <v>159</v>
      </c>
    </row>
    <row r="174" spans="1:9" x14ac:dyDescent="0.2">
      <c r="A174" t="s">
        <v>160</v>
      </c>
    </row>
    <row r="175" spans="1:9" x14ac:dyDescent="0.2">
      <c r="A175" t="s">
        <v>161</v>
      </c>
    </row>
    <row r="177" spans="1:9" x14ac:dyDescent="0.2">
      <c r="A177" t="s">
        <v>162</v>
      </c>
      <c r="D177">
        <v>5.6859999999999999</v>
      </c>
      <c r="E177">
        <v>1.948</v>
      </c>
    </row>
    <row r="178" spans="1:9" x14ac:dyDescent="0.2">
      <c r="A178" t="s">
        <v>163</v>
      </c>
      <c r="D178">
        <v>5.7590000000000003</v>
      </c>
      <c r="E178">
        <v>1.9730000000000001</v>
      </c>
    </row>
    <row r="179" spans="1:9" x14ac:dyDescent="0.2">
      <c r="A179" t="s">
        <v>164</v>
      </c>
      <c r="D179">
        <v>6.1619999999999999</v>
      </c>
      <c r="E179">
        <v>2.1110000000000002</v>
      </c>
    </row>
    <row r="180" spans="1:9" x14ac:dyDescent="0.2">
      <c r="D180">
        <v>5.8689999999999998</v>
      </c>
      <c r="E180">
        <v>2.0106666670000002</v>
      </c>
    </row>
    <row r="181" spans="1:9" x14ac:dyDescent="0.2">
      <c r="A181" t="s">
        <v>165</v>
      </c>
      <c r="B181">
        <v>0.13800000000000001</v>
      </c>
      <c r="C181">
        <v>6.4000000000000001E-2</v>
      </c>
      <c r="F181">
        <v>0.16600000000000001</v>
      </c>
      <c r="G181">
        <v>6.2E-2</v>
      </c>
      <c r="H181">
        <v>2.6379999999999999</v>
      </c>
      <c r="I181">
        <v>0.95199999999999996</v>
      </c>
    </row>
    <row r="182" spans="1:9" x14ac:dyDescent="0.2">
      <c r="A182" t="s">
        <v>166</v>
      </c>
      <c r="B182">
        <v>0.14299999999999999</v>
      </c>
      <c r="C182">
        <v>6.7000000000000004E-2</v>
      </c>
      <c r="F182">
        <v>0.17299999999999999</v>
      </c>
      <c r="G182">
        <v>6.4000000000000001E-2</v>
      </c>
      <c r="H182">
        <v>2.6989999999999998</v>
      </c>
      <c r="I182">
        <v>0.97399999999999998</v>
      </c>
    </row>
    <row r="183" spans="1:9" x14ac:dyDescent="0.2">
      <c r="A183" t="s">
        <v>167</v>
      </c>
      <c r="B183">
        <v>0.13700000000000001</v>
      </c>
      <c r="C183">
        <v>6.4000000000000001E-2</v>
      </c>
      <c r="F183">
        <v>0.16600000000000001</v>
      </c>
      <c r="G183">
        <v>6.2E-2</v>
      </c>
      <c r="H183">
        <v>2.5830000000000002</v>
      </c>
      <c r="I183">
        <v>0.93200000000000005</v>
      </c>
    </row>
    <row r="184" spans="1:9" x14ac:dyDescent="0.2">
      <c r="B184">
        <v>0.139333333</v>
      </c>
      <c r="C184">
        <v>6.5000000000000002E-2</v>
      </c>
      <c r="D184">
        <v>0</v>
      </c>
      <c r="E184">
        <v>0</v>
      </c>
      <c r="F184">
        <v>0.168333333</v>
      </c>
      <c r="G184">
        <v>6.2666666999999995E-2</v>
      </c>
      <c r="H184">
        <v>2.64</v>
      </c>
      <c r="I184">
        <v>0.95266666700000002</v>
      </c>
    </row>
    <row r="185" spans="1:9" x14ac:dyDescent="0.2">
      <c r="A185" t="s">
        <v>168</v>
      </c>
      <c r="B185">
        <v>2.5409999999999999</v>
      </c>
      <c r="C185">
        <v>1.1879999999999999</v>
      </c>
    </row>
    <row r="186" spans="1:9" x14ac:dyDescent="0.2">
      <c r="A186" t="s">
        <v>169</v>
      </c>
      <c r="B186">
        <v>2.5990000000000002</v>
      </c>
      <c r="C186">
        <v>1.2150000000000001</v>
      </c>
    </row>
    <row r="187" spans="1:9" x14ac:dyDescent="0.2">
      <c r="A187" t="s">
        <v>170</v>
      </c>
      <c r="B187">
        <v>2.488</v>
      </c>
      <c r="C187">
        <v>1.163</v>
      </c>
    </row>
    <row r="188" spans="1:9" x14ac:dyDescent="0.2">
      <c r="B188">
        <v>2.5426666670000002</v>
      </c>
      <c r="C188">
        <v>1.1886666669999999</v>
      </c>
    </row>
    <row r="189" spans="1:9" x14ac:dyDescent="0.2">
      <c r="A189" t="s">
        <v>50</v>
      </c>
    </row>
    <row r="190" spans="1:9" x14ac:dyDescent="0.2">
      <c r="A190" t="s">
        <v>171</v>
      </c>
      <c r="B190">
        <v>4.3999999999999997E-2</v>
      </c>
      <c r="C190">
        <v>2.1000000000000001E-2</v>
      </c>
      <c r="F190">
        <v>6.5000000000000002E-2</v>
      </c>
      <c r="G190">
        <v>2.4E-2</v>
      </c>
      <c r="H190">
        <v>2.8290000000000002</v>
      </c>
      <c r="I190">
        <v>1.0209999999999999</v>
      </c>
    </row>
    <row r="191" spans="1:9" x14ac:dyDescent="0.2">
      <c r="A191" t="s">
        <v>172</v>
      </c>
      <c r="B191">
        <v>4.2999999999999997E-2</v>
      </c>
      <c r="C191">
        <v>0.02</v>
      </c>
      <c r="F191">
        <v>6.4000000000000001E-2</v>
      </c>
      <c r="G191">
        <v>2.4E-2</v>
      </c>
      <c r="H191">
        <v>2.8250000000000002</v>
      </c>
      <c r="I191">
        <v>1.0189999999999999</v>
      </c>
    </row>
    <row r="192" spans="1:9" x14ac:dyDescent="0.2">
      <c r="A192" t="s">
        <v>173</v>
      </c>
      <c r="B192">
        <v>4.2999999999999997E-2</v>
      </c>
      <c r="C192">
        <v>0.02</v>
      </c>
      <c r="F192">
        <v>6.2E-2</v>
      </c>
      <c r="G192">
        <v>2.3E-2</v>
      </c>
      <c r="H192">
        <v>2.8029999999999999</v>
      </c>
      <c r="I192">
        <v>1.0109999999999999</v>
      </c>
    </row>
    <row r="193" spans="1:9" x14ac:dyDescent="0.2">
      <c r="B193">
        <v>4.3333333000000002E-2</v>
      </c>
      <c r="C193">
        <v>2.0333332999999999E-2</v>
      </c>
      <c r="D193">
        <v>0</v>
      </c>
      <c r="E193">
        <v>0</v>
      </c>
      <c r="F193">
        <v>6.3666666999999996E-2</v>
      </c>
      <c r="G193">
        <v>2.3666666999999999E-2</v>
      </c>
      <c r="H193">
        <v>2.819</v>
      </c>
      <c r="I193">
        <v>1.0169999999999999</v>
      </c>
    </row>
    <row r="194" spans="1:9" x14ac:dyDescent="0.2">
      <c r="A194" t="s">
        <v>174</v>
      </c>
      <c r="B194">
        <v>0.39900000000000002</v>
      </c>
      <c r="C194">
        <v>0.186</v>
      </c>
    </row>
    <row r="195" spans="1:9" x14ac:dyDescent="0.2">
      <c r="A195" t="s">
        <v>175</v>
      </c>
      <c r="B195">
        <v>0.40500000000000003</v>
      </c>
      <c r="C195">
        <v>0.189</v>
      </c>
    </row>
    <row r="196" spans="1:9" x14ac:dyDescent="0.2">
      <c r="A196" t="s">
        <v>176</v>
      </c>
      <c r="B196">
        <v>0.41299999999999998</v>
      </c>
      <c r="C196">
        <v>0.193</v>
      </c>
    </row>
    <row r="197" spans="1:9" x14ac:dyDescent="0.2">
      <c r="B197">
        <v>0.40566666699999998</v>
      </c>
      <c r="C197">
        <v>0.18933333299999999</v>
      </c>
    </row>
    <row r="198" spans="1:9" x14ac:dyDescent="0.2">
      <c r="A198" t="s">
        <v>80</v>
      </c>
    </row>
    <row r="199" spans="1:9" x14ac:dyDescent="0.2">
      <c r="A199" t="s">
        <v>177</v>
      </c>
    </row>
    <row r="200" spans="1:9" x14ac:dyDescent="0.2">
      <c r="A200" t="s">
        <v>178</v>
      </c>
    </row>
    <row r="201" spans="1:9" x14ac:dyDescent="0.2">
      <c r="A201" t="s">
        <v>179</v>
      </c>
    </row>
    <row r="203" spans="1:9" x14ac:dyDescent="0.2">
      <c r="A203" t="s">
        <v>180</v>
      </c>
      <c r="D203">
        <v>5.3310000000000004</v>
      </c>
      <c r="E203">
        <v>1.827</v>
      </c>
    </row>
    <row r="204" spans="1:9" x14ac:dyDescent="0.2">
      <c r="A204" t="s">
        <v>181</v>
      </c>
      <c r="B204">
        <v>0.01</v>
      </c>
      <c r="C204">
        <v>5.0000000000000001E-3</v>
      </c>
      <c r="D204">
        <v>5.4180000000000001</v>
      </c>
      <c r="E204">
        <v>1.8560000000000001</v>
      </c>
    </row>
    <row r="205" spans="1:9" x14ac:dyDescent="0.2">
      <c r="A205" t="s">
        <v>182</v>
      </c>
      <c r="B205">
        <v>8.9999999999999993E-3</v>
      </c>
      <c r="C205">
        <v>4.0000000000000001E-3</v>
      </c>
      <c r="D205">
        <v>5.4749999999999996</v>
      </c>
      <c r="E205">
        <v>1.8759999999999999</v>
      </c>
    </row>
    <row r="206" spans="1:9" x14ac:dyDescent="0.2">
      <c r="B206">
        <v>6.333333E-3</v>
      </c>
      <c r="C206">
        <v>3.0000000000000001E-3</v>
      </c>
      <c r="D206">
        <v>5.4080000000000004</v>
      </c>
      <c r="E206">
        <v>1.853</v>
      </c>
      <c r="F206">
        <v>0</v>
      </c>
    </row>
    <row r="207" spans="1:9" x14ac:dyDescent="0.2">
      <c r="A207" t="s">
        <v>183</v>
      </c>
      <c r="B207">
        <v>0.186</v>
      </c>
      <c r="C207">
        <v>8.6999999999999994E-2</v>
      </c>
      <c r="F207">
        <v>0.20599999999999999</v>
      </c>
      <c r="G207">
        <v>7.6999999999999999E-2</v>
      </c>
      <c r="H207">
        <v>2.9809999999999999</v>
      </c>
      <c r="I207">
        <v>1.0760000000000001</v>
      </c>
    </row>
    <row r="208" spans="1:9" x14ac:dyDescent="0.2">
      <c r="A208" t="s">
        <v>184</v>
      </c>
      <c r="B208">
        <v>0.189</v>
      </c>
      <c r="C208">
        <v>8.7999999999999995E-2</v>
      </c>
      <c r="F208">
        <v>0.21</v>
      </c>
      <c r="G208">
        <v>7.8E-2</v>
      </c>
      <c r="H208">
        <v>2.9990000000000001</v>
      </c>
      <c r="I208">
        <v>1.0820000000000001</v>
      </c>
    </row>
    <row r="209" spans="1:9" x14ac:dyDescent="0.2">
      <c r="A209" t="s">
        <v>185</v>
      </c>
      <c r="B209">
        <v>0.17499999999999999</v>
      </c>
      <c r="C209">
        <v>8.2000000000000003E-2</v>
      </c>
      <c r="F209">
        <v>0.193</v>
      </c>
      <c r="G209">
        <v>7.1999999999999995E-2</v>
      </c>
      <c r="H209">
        <v>2.891</v>
      </c>
      <c r="I209">
        <v>1.0429999999999999</v>
      </c>
    </row>
    <row r="210" spans="1:9" x14ac:dyDescent="0.2">
      <c r="B210">
        <v>0.18333333299999999</v>
      </c>
      <c r="C210">
        <v>8.5666667000000002E-2</v>
      </c>
      <c r="D210">
        <v>0</v>
      </c>
      <c r="E210">
        <v>0</v>
      </c>
      <c r="F210">
        <v>0.20300000000000001</v>
      </c>
      <c r="G210">
        <v>7.5666667000000007E-2</v>
      </c>
      <c r="H210">
        <v>2.9569999999999999</v>
      </c>
      <c r="I210">
        <v>1.0669999999999999</v>
      </c>
    </row>
    <row r="211" spans="1:9" x14ac:dyDescent="0.2">
      <c r="A211" t="s">
        <v>186</v>
      </c>
      <c r="B211">
        <v>2.56</v>
      </c>
      <c r="C211">
        <v>1.196</v>
      </c>
    </row>
    <row r="212" spans="1:9" x14ac:dyDescent="0.2">
      <c r="A212" t="s">
        <v>187</v>
      </c>
      <c r="B212">
        <v>2.5299999999999998</v>
      </c>
      <c r="C212">
        <v>1.1830000000000001</v>
      </c>
    </row>
    <row r="213" spans="1:9" x14ac:dyDescent="0.2">
      <c r="A213" t="s">
        <v>188</v>
      </c>
      <c r="B213">
        <v>2.516</v>
      </c>
      <c r="C213">
        <v>1.1759999999999999</v>
      </c>
    </row>
    <row r="214" spans="1:9" x14ac:dyDescent="0.2">
      <c r="B214">
        <v>2.5353333330000001</v>
      </c>
      <c r="C214">
        <v>1.1850000000000001</v>
      </c>
    </row>
    <row r="215" spans="1:9" x14ac:dyDescent="0.2">
      <c r="A215" t="s">
        <v>50</v>
      </c>
    </row>
    <row r="216" spans="1:9" x14ac:dyDescent="0.2">
      <c r="A216" t="s">
        <v>189</v>
      </c>
    </row>
    <row r="217" spans="1:9" x14ac:dyDescent="0.2">
      <c r="A217" t="s">
        <v>190</v>
      </c>
    </row>
    <row r="218" spans="1:9" x14ac:dyDescent="0.2">
      <c r="A218" t="s">
        <v>191</v>
      </c>
    </row>
    <row r="220" spans="1:9" x14ac:dyDescent="0.2">
      <c r="A220" t="s">
        <v>192</v>
      </c>
      <c r="D220">
        <v>5.7480000000000002</v>
      </c>
      <c r="E220">
        <v>1.97</v>
      </c>
    </row>
    <row r="221" spans="1:9" x14ac:dyDescent="0.2">
      <c r="A221" t="s">
        <v>193</v>
      </c>
      <c r="D221">
        <v>6.1189999999999998</v>
      </c>
      <c r="E221">
        <v>2.097</v>
      </c>
    </row>
    <row r="222" spans="1:9" x14ac:dyDescent="0.2">
      <c r="A222" t="s">
        <v>194</v>
      </c>
      <c r="D222">
        <v>5.5759999999999996</v>
      </c>
      <c r="E222">
        <v>1.911</v>
      </c>
    </row>
    <row r="223" spans="1:9" x14ac:dyDescent="0.2">
      <c r="D223">
        <v>5.8143333330000004</v>
      </c>
      <c r="E223">
        <v>1.9926666669999999</v>
      </c>
    </row>
    <row r="224" spans="1:9" x14ac:dyDescent="0.2">
      <c r="A224" t="s">
        <v>195</v>
      </c>
      <c r="B224">
        <v>5.5E-2</v>
      </c>
      <c r="C224">
        <v>2.5999999999999999E-2</v>
      </c>
      <c r="F224">
        <v>7.3999999999999996E-2</v>
      </c>
      <c r="G224">
        <v>2.8000000000000001E-2</v>
      </c>
      <c r="H224">
        <v>2.6760000000000002</v>
      </c>
      <c r="I224">
        <v>0.96599999999999997</v>
      </c>
    </row>
    <row r="225" spans="1:9" x14ac:dyDescent="0.2">
      <c r="A225" t="s">
        <v>196</v>
      </c>
      <c r="B225">
        <v>5.5E-2</v>
      </c>
      <c r="C225">
        <v>2.5000000000000001E-2</v>
      </c>
      <c r="F225">
        <v>7.3999999999999996E-2</v>
      </c>
      <c r="G225">
        <v>2.8000000000000001E-2</v>
      </c>
      <c r="H225">
        <v>2.6749999999999998</v>
      </c>
      <c r="I225">
        <v>0.96499999999999997</v>
      </c>
    </row>
    <row r="226" spans="1:9" x14ac:dyDescent="0.2">
      <c r="A226" t="s">
        <v>197</v>
      </c>
      <c r="B226">
        <v>0.05</v>
      </c>
      <c r="C226">
        <v>2.3E-2</v>
      </c>
      <c r="F226">
        <v>6.9000000000000006E-2</v>
      </c>
      <c r="G226">
        <v>2.5999999999999999E-2</v>
      </c>
      <c r="H226">
        <v>2.5249999999999999</v>
      </c>
      <c r="I226">
        <v>0.91100000000000003</v>
      </c>
    </row>
    <row r="227" spans="1:9" x14ac:dyDescent="0.2">
      <c r="B227">
        <v>5.3333332999999997E-2</v>
      </c>
      <c r="C227">
        <v>2.4666667E-2</v>
      </c>
      <c r="D227">
        <v>0</v>
      </c>
      <c r="E227">
        <v>0</v>
      </c>
      <c r="F227">
        <v>7.2333333E-2</v>
      </c>
      <c r="G227">
        <v>2.7333333000000001E-2</v>
      </c>
      <c r="H227">
        <v>2.6253333329999999</v>
      </c>
      <c r="I227">
        <v>0.947333333</v>
      </c>
    </row>
    <row r="228" spans="1:9" x14ac:dyDescent="0.2">
      <c r="A228" t="s">
        <v>198</v>
      </c>
      <c r="B228">
        <v>2.5910000000000002</v>
      </c>
      <c r="C228">
        <v>1.2110000000000001</v>
      </c>
    </row>
    <row r="229" spans="1:9" x14ac:dyDescent="0.2">
      <c r="A229" t="s">
        <v>199</v>
      </c>
      <c r="B229">
        <v>2.6869999999999998</v>
      </c>
      <c r="C229">
        <v>1.256</v>
      </c>
    </row>
    <row r="230" spans="1:9" x14ac:dyDescent="0.2">
      <c r="A230" t="s">
        <v>200</v>
      </c>
      <c r="B230">
        <v>2.8719999999999999</v>
      </c>
      <c r="C230">
        <v>1.3420000000000001</v>
      </c>
    </row>
    <row r="231" spans="1:9" x14ac:dyDescent="0.2">
      <c r="B231">
        <v>2.7166666670000001</v>
      </c>
      <c r="C231">
        <v>1.2696666670000001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B91E-A638-B348-B933-FC11402EBB8D}">
  <dimension ref="A1:M64"/>
  <sheetViews>
    <sheetView tabSelected="1" workbookViewId="0">
      <selection activeCell="S11" sqref="S11"/>
    </sheetView>
  </sheetViews>
  <sheetFormatPr baseColWidth="10" defaultRowHeight="16" x14ac:dyDescent="0.2"/>
  <cols>
    <col min="2" max="2" width="10.83203125" style="1"/>
    <col min="4" max="4" width="10.83203125" style="2"/>
    <col min="6" max="6" width="10.83203125" style="3"/>
    <col min="8" max="8" width="10.83203125" style="4"/>
    <col min="9" max="9" width="13.33203125" customWidth="1"/>
    <col min="11" max="11" width="11.6640625" customWidth="1"/>
  </cols>
  <sheetData>
    <row r="1" spans="1:13" x14ac:dyDescent="0.2">
      <c r="A1" s="15" t="s">
        <v>6</v>
      </c>
      <c r="B1" s="16" t="s">
        <v>1</v>
      </c>
      <c r="C1" s="17"/>
      <c r="D1" s="18" t="s">
        <v>2</v>
      </c>
      <c r="E1" s="17"/>
      <c r="F1" s="19" t="s">
        <v>3</v>
      </c>
      <c r="G1" s="17"/>
      <c r="H1" s="20" t="s">
        <v>4</v>
      </c>
      <c r="I1" s="17" t="s">
        <v>204</v>
      </c>
      <c r="J1" s="17" t="s">
        <v>205</v>
      </c>
      <c r="K1" s="17" t="s">
        <v>206</v>
      </c>
      <c r="L1" s="21" t="s">
        <v>207</v>
      </c>
      <c r="M1" s="5"/>
    </row>
    <row r="2" spans="1:13" x14ac:dyDescent="0.2">
      <c r="A2" s="22" t="s">
        <v>0</v>
      </c>
      <c r="B2" s="6">
        <v>1.8666666666666665E-2</v>
      </c>
      <c r="C2" s="5"/>
      <c r="D2" s="7">
        <v>2.1333333333333333E-2</v>
      </c>
      <c r="E2" s="5"/>
      <c r="F2" s="8">
        <v>2.7E-2</v>
      </c>
      <c r="G2" s="5"/>
      <c r="H2" s="9">
        <v>1.7330000000000001</v>
      </c>
      <c r="I2" s="5"/>
      <c r="J2" s="5"/>
      <c r="K2" s="5"/>
      <c r="L2" s="23"/>
      <c r="M2" s="5" t="s">
        <v>201</v>
      </c>
    </row>
    <row r="3" spans="1:13" x14ac:dyDescent="0.2">
      <c r="A3" s="22" t="s">
        <v>7</v>
      </c>
      <c r="B3" s="6">
        <f t="shared" ref="B3:H3" si="0">B2*2</f>
        <v>3.7333333333333329E-2</v>
      </c>
      <c r="C3" s="5"/>
      <c r="D3" s="7">
        <f t="shared" si="0"/>
        <v>4.2666666666666665E-2</v>
      </c>
      <c r="E3" s="5"/>
      <c r="F3" s="8">
        <f t="shared" si="0"/>
        <v>5.3999999999999999E-2</v>
      </c>
      <c r="G3" s="5"/>
      <c r="H3" s="9">
        <f t="shared" si="0"/>
        <v>3.4660000000000002</v>
      </c>
      <c r="I3" s="5"/>
      <c r="J3" s="5"/>
      <c r="K3" s="5"/>
      <c r="L3" s="23"/>
      <c r="M3" s="5" t="s">
        <v>202</v>
      </c>
    </row>
    <row r="4" spans="1:13" x14ac:dyDescent="0.2">
      <c r="A4" s="24" t="s">
        <v>5</v>
      </c>
      <c r="B4" s="11">
        <f>100/4.31*B3</f>
        <v>0.86620262954369676</v>
      </c>
      <c r="C4" s="10"/>
      <c r="D4" s="12">
        <f>100/4*D3</f>
        <v>1.0666666666666667</v>
      </c>
      <c r="E4" s="10"/>
      <c r="F4" s="13">
        <f t="shared" ref="C4:G4" si="1">100/2*F3</f>
        <v>2.7</v>
      </c>
      <c r="G4" s="10"/>
      <c r="H4" s="14">
        <f>100/2*H3</f>
        <v>173.3</v>
      </c>
      <c r="I4" s="10">
        <v>4.3099999999999996</v>
      </c>
      <c r="J4" s="10"/>
      <c r="K4" s="10"/>
      <c r="L4" s="25"/>
      <c r="M4" s="5" t="s">
        <v>203</v>
      </c>
    </row>
    <row r="5" spans="1:13" x14ac:dyDescent="0.2">
      <c r="A5" s="15" t="s">
        <v>8</v>
      </c>
      <c r="B5" s="16">
        <v>1.9233333333333331</v>
      </c>
      <c r="C5" s="17"/>
      <c r="D5" s="18">
        <v>3.0000000000000005E-3</v>
      </c>
      <c r="E5" s="17"/>
      <c r="F5" s="19"/>
      <c r="G5" s="17"/>
      <c r="H5" s="20"/>
      <c r="I5" s="17"/>
      <c r="J5" s="17"/>
      <c r="K5" s="17"/>
      <c r="L5" s="21"/>
      <c r="M5" s="5" t="s">
        <v>201</v>
      </c>
    </row>
    <row r="6" spans="1:13" x14ac:dyDescent="0.2">
      <c r="A6" s="22" t="s">
        <v>7</v>
      </c>
      <c r="B6" s="6">
        <f>B5*2</f>
        <v>3.8466666666666662</v>
      </c>
      <c r="C6" s="5"/>
      <c r="D6" s="7">
        <f>D5*2</f>
        <v>6.000000000000001E-3</v>
      </c>
      <c r="E6" s="5"/>
      <c r="F6" s="8"/>
      <c r="G6" s="5"/>
      <c r="H6" s="9"/>
      <c r="I6" s="5"/>
      <c r="J6" s="5"/>
      <c r="K6" s="5"/>
      <c r="L6" s="23"/>
      <c r="M6" s="5" t="s">
        <v>202</v>
      </c>
    </row>
    <row r="7" spans="1:13" x14ac:dyDescent="0.2">
      <c r="A7" s="24" t="s">
        <v>5</v>
      </c>
      <c r="B7" s="11">
        <f>100/4.3*B6</f>
        <v>89.457364341085267</v>
      </c>
      <c r="C7" s="10"/>
      <c r="D7" s="12">
        <f>100/4*D6</f>
        <v>0.15000000000000002</v>
      </c>
      <c r="E7" s="10"/>
      <c r="F7" s="13"/>
      <c r="G7" s="10"/>
      <c r="H7" s="14"/>
      <c r="I7" s="10"/>
      <c r="J7" s="10"/>
      <c r="K7" s="10">
        <v>4.3</v>
      </c>
      <c r="L7" s="25"/>
      <c r="M7" s="5" t="s">
        <v>203</v>
      </c>
    </row>
    <row r="8" spans="1:13" x14ac:dyDescent="0.2">
      <c r="A8" s="15" t="s">
        <v>9</v>
      </c>
      <c r="B8" s="16">
        <v>6.3333333333333339E-2</v>
      </c>
      <c r="C8" s="17"/>
      <c r="D8" s="18">
        <v>1.8333333333333333E-2</v>
      </c>
      <c r="E8" s="17"/>
      <c r="F8" s="19">
        <v>6.7000000000000004E-2</v>
      </c>
      <c r="G8" s="17"/>
      <c r="H8" s="20">
        <v>1.8736666666666668</v>
      </c>
      <c r="I8" s="17"/>
      <c r="J8" s="17"/>
      <c r="K8" s="17"/>
      <c r="L8" s="21"/>
      <c r="M8" s="5" t="s">
        <v>201</v>
      </c>
    </row>
    <row r="9" spans="1:13" x14ac:dyDescent="0.2">
      <c r="A9" s="22" t="s">
        <v>7</v>
      </c>
      <c r="B9" s="6">
        <f t="shared" ref="B9:H9" si="2">B8*2</f>
        <v>0.12666666666666668</v>
      </c>
      <c r="C9" s="5"/>
      <c r="D9" s="7">
        <f t="shared" si="2"/>
        <v>3.6666666666666667E-2</v>
      </c>
      <c r="E9" s="5"/>
      <c r="F9" s="8">
        <f t="shared" si="2"/>
        <v>0.13400000000000001</v>
      </c>
      <c r="G9" s="5"/>
      <c r="H9" s="9">
        <f t="shared" si="2"/>
        <v>3.7473333333333336</v>
      </c>
      <c r="I9" s="5"/>
      <c r="J9" s="5"/>
      <c r="K9" s="5"/>
      <c r="L9" s="23"/>
      <c r="M9" s="5" t="s">
        <v>202</v>
      </c>
    </row>
    <row r="10" spans="1:13" x14ac:dyDescent="0.2">
      <c r="A10" s="24" t="s">
        <v>5</v>
      </c>
      <c r="B10" s="11">
        <f>100/2.65*B9</f>
        <v>4.7798742138364787</v>
      </c>
      <c r="C10" s="10"/>
      <c r="D10" s="12">
        <f>100/4*D9</f>
        <v>0.91666666666666663</v>
      </c>
      <c r="E10" s="10"/>
      <c r="F10" s="13">
        <f t="shared" ref="F10" si="3">100/2*F9</f>
        <v>6.7</v>
      </c>
      <c r="G10" s="10"/>
      <c r="H10" s="14">
        <f t="shared" ref="H10" si="4">100/2*H9</f>
        <v>187.36666666666667</v>
      </c>
      <c r="I10" s="10">
        <v>2.65</v>
      </c>
      <c r="J10" s="10"/>
      <c r="K10" s="10"/>
      <c r="L10" s="25"/>
      <c r="M10" s="5" t="s">
        <v>203</v>
      </c>
    </row>
    <row r="11" spans="1:13" x14ac:dyDescent="0.2">
      <c r="A11" s="15" t="s">
        <v>10</v>
      </c>
      <c r="B11" s="16">
        <v>1.6206666666666667</v>
      </c>
      <c r="C11" s="17"/>
      <c r="D11" s="18"/>
      <c r="E11" s="17"/>
      <c r="F11" s="19"/>
      <c r="G11" s="17"/>
      <c r="H11" s="20"/>
      <c r="I11" s="17"/>
      <c r="J11" s="17"/>
      <c r="K11" s="17"/>
      <c r="L11" s="21"/>
      <c r="M11" s="5" t="s">
        <v>201</v>
      </c>
    </row>
    <row r="12" spans="1:13" x14ac:dyDescent="0.2">
      <c r="A12" s="22" t="s">
        <v>7</v>
      </c>
      <c r="B12" s="6">
        <f>B11*2</f>
        <v>3.2413333333333334</v>
      </c>
      <c r="C12" s="26"/>
      <c r="D12" s="7"/>
      <c r="E12" s="5"/>
      <c r="F12" s="8"/>
      <c r="G12" s="5"/>
      <c r="H12" s="9"/>
      <c r="I12" s="5"/>
      <c r="J12" s="5"/>
      <c r="K12" s="5"/>
      <c r="L12" s="23"/>
      <c r="M12" s="5" t="s">
        <v>202</v>
      </c>
    </row>
    <row r="13" spans="1:13" x14ac:dyDescent="0.2">
      <c r="A13" s="24" t="s">
        <v>5</v>
      </c>
      <c r="B13" s="11">
        <f>100/3.5*B12</f>
        <v>92.609523809523822</v>
      </c>
      <c r="C13" s="27"/>
      <c r="D13" s="28"/>
      <c r="E13" s="27"/>
      <c r="F13" s="29"/>
      <c r="G13" s="27"/>
      <c r="H13" s="30"/>
      <c r="I13" s="10"/>
      <c r="J13" s="10"/>
      <c r="K13" s="10">
        <v>3.5</v>
      </c>
      <c r="L13" s="25"/>
      <c r="M13" s="5" t="s">
        <v>203</v>
      </c>
    </row>
    <row r="14" spans="1:13" x14ac:dyDescent="0.2">
      <c r="A14" s="31" t="s">
        <v>11</v>
      </c>
      <c r="B14" s="32"/>
      <c r="C14" s="33"/>
      <c r="D14" s="34">
        <v>1.2999999999999999E-2</v>
      </c>
      <c r="E14" s="33"/>
      <c r="F14" s="35">
        <v>0.36066666666666669</v>
      </c>
      <c r="G14" s="33"/>
      <c r="H14" s="36"/>
      <c r="I14" s="17"/>
      <c r="J14" s="17"/>
      <c r="K14" s="17"/>
      <c r="L14" s="21"/>
      <c r="M14" s="5" t="s">
        <v>201</v>
      </c>
    </row>
    <row r="15" spans="1:13" x14ac:dyDescent="0.2">
      <c r="A15" s="22" t="s">
        <v>7</v>
      </c>
      <c r="B15" s="6">
        <f t="shared" ref="B15:H15" si="5">B14*2</f>
        <v>0</v>
      </c>
      <c r="C15" s="5"/>
      <c r="D15" s="7">
        <f t="shared" si="5"/>
        <v>2.5999999999999999E-2</v>
      </c>
      <c r="E15" s="5"/>
      <c r="F15" s="8">
        <f t="shared" si="5"/>
        <v>0.72133333333333338</v>
      </c>
      <c r="G15" s="5"/>
      <c r="H15" s="9">
        <f t="shared" si="5"/>
        <v>0</v>
      </c>
      <c r="I15" s="5"/>
      <c r="J15" s="5"/>
      <c r="K15" s="5"/>
      <c r="L15" s="23"/>
      <c r="M15" s="5" t="s">
        <v>202</v>
      </c>
    </row>
    <row r="16" spans="1:13" x14ac:dyDescent="0.2">
      <c r="A16" s="24" t="s">
        <v>5</v>
      </c>
      <c r="B16" s="11">
        <f>100/2*B15</f>
        <v>0</v>
      </c>
      <c r="C16" s="10"/>
      <c r="D16" s="12">
        <f>100/4*D15</f>
        <v>0.65</v>
      </c>
      <c r="E16" s="10"/>
      <c r="F16" s="13">
        <f t="shared" ref="F16" si="6">100/2*F15</f>
        <v>36.06666666666667</v>
      </c>
      <c r="G16" s="10"/>
      <c r="H16" s="14">
        <f t="shared" ref="H16" si="7">100/2*H15</f>
        <v>0</v>
      </c>
      <c r="I16" s="10"/>
      <c r="J16" s="10"/>
      <c r="K16" s="10"/>
      <c r="L16" s="25"/>
      <c r="M16" s="5" t="s">
        <v>203</v>
      </c>
    </row>
    <row r="17" spans="1:13" x14ac:dyDescent="0.2">
      <c r="A17" s="15" t="s">
        <v>12</v>
      </c>
      <c r="B17" s="16">
        <v>1.851</v>
      </c>
      <c r="C17" s="17"/>
      <c r="D17" s="18">
        <v>0.02</v>
      </c>
      <c r="E17" s="17"/>
      <c r="F17" s="19">
        <v>1.7889999999999999</v>
      </c>
      <c r="G17" s="17"/>
      <c r="H17" s="20"/>
      <c r="I17" s="17"/>
      <c r="J17" s="17"/>
      <c r="K17" s="17"/>
      <c r="L17" s="21"/>
      <c r="M17" s="5" t="s">
        <v>201</v>
      </c>
    </row>
    <row r="18" spans="1:13" x14ac:dyDescent="0.2">
      <c r="A18" s="22" t="s">
        <v>7</v>
      </c>
      <c r="B18" s="6">
        <f t="shared" ref="B18:H18" si="8">B17*2</f>
        <v>3.702</v>
      </c>
      <c r="C18" s="5"/>
      <c r="D18" s="7">
        <f t="shared" si="8"/>
        <v>0.04</v>
      </c>
      <c r="E18" s="5"/>
      <c r="F18" s="8">
        <f t="shared" si="8"/>
        <v>3.5779999999999998</v>
      </c>
      <c r="G18" s="5"/>
      <c r="H18" s="9">
        <f t="shared" si="8"/>
        <v>0</v>
      </c>
      <c r="I18" s="5"/>
      <c r="J18" s="5"/>
      <c r="K18" s="5"/>
      <c r="L18" s="23"/>
      <c r="M18" s="5" t="s">
        <v>202</v>
      </c>
    </row>
    <row r="19" spans="1:13" x14ac:dyDescent="0.2">
      <c r="A19" s="24" t="s">
        <v>5</v>
      </c>
      <c r="B19" s="11">
        <f>100/3.63*B18</f>
        <v>101.98347107438016</v>
      </c>
      <c r="C19" s="10"/>
      <c r="D19" s="12">
        <f>100/4*D18</f>
        <v>1</v>
      </c>
      <c r="E19" s="10"/>
      <c r="F19" s="13">
        <f t="shared" ref="F19" si="9">100/2*F18</f>
        <v>178.9</v>
      </c>
      <c r="G19" s="10"/>
      <c r="H19" s="14">
        <f t="shared" ref="H19" si="10">100/2*H18</f>
        <v>0</v>
      </c>
      <c r="I19" s="10">
        <v>3.6360000000000001</v>
      </c>
      <c r="J19" s="10"/>
      <c r="K19" s="10"/>
      <c r="L19" s="25"/>
      <c r="M19" s="5" t="s">
        <v>203</v>
      </c>
    </row>
    <row r="20" spans="1:13" x14ac:dyDescent="0.2">
      <c r="A20" s="15" t="s">
        <v>13</v>
      </c>
      <c r="B20" s="16">
        <v>1.7670000000000001</v>
      </c>
      <c r="C20" s="17"/>
      <c r="D20" s="18"/>
      <c r="E20" s="17"/>
      <c r="F20" s="19"/>
      <c r="G20" s="17"/>
      <c r="H20" s="20"/>
      <c r="I20" s="17"/>
      <c r="J20" s="17"/>
      <c r="K20" s="17"/>
      <c r="L20" s="21"/>
      <c r="M20" s="5" t="s">
        <v>201</v>
      </c>
    </row>
    <row r="21" spans="1:13" x14ac:dyDescent="0.2">
      <c r="A21" s="22" t="s">
        <v>7</v>
      </c>
      <c r="B21" s="6">
        <f>B20*2</f>
        <v>3.5340000000000003</v>
      </c>
      <c r="C21" s="5"/>
      <c r="D21" s="7"/>
      <c r="E21" s="5"/>
      <c r="F21" s="8"/>
      <c r="G21" s="5"/>
      <c r="H21" s="9"/>
      <c r="I21" s="5"/>
      <c r="J21" s="5"/>
      <c r="K21" s="5"/>
      <c r="L21" s="23"/>
      <c r="M21" s="5" t="s">
        <v>202</v>
      </c>
    </row>
    <row r="22" spans="1:13" x14ac:dyDescent="0.2">
      <c r="A22" s="22" t="s">
        <v>5</v>
      </c>
      <c r="B22" s="6">
        <f>100/2.91*B21</f>
        <v>121.44329896907217</v>
      </c>
      <c r="C22" s="5"/>
      <c r="D22" s="7"/>
      <c r="E22" s="5"/>
      <c r="F22" s="8"/>
      <c r="G22" s="5"/>
      <c r="H22" s="9"/>
      <c r="I22" s="5"/>
      <c r="J22" s="5"/>
      <c r="K22" s="5">
        <v>2.91</v>
      </c>
      <c r="L22" s="23"/>
      <c r="M22" s="5" t="s">
        <v>203</v>
      </c>
    </row>
    <row r="23" spans="1:13" x14ac:dyDescent="0.2">
      <c r="A23" s="15" t="s">
        <v>14</v>
      </c>
      <c r="B23" s="16"/>
      <c r="C23" s="17"/>
      <c r="D23" s="18">
        <v>1.5333333333333332E-2</v>
      </c>
      <c r="E23" s="17"/>
      <c r="F23" s="19">
        <v>0.80299999999999994</v>
      </c>
      <c r="G23" s="17"/>
      <c r="H23" s="20"/>
      <c r="I23" s="17"/>
      <c r="J23" s="17"/>
      <c r="K23" s="17"/>
      <c r="L23" s="21"/>
      <c r="M23" s="5" t="s">
        <v>201</v>
      </c>
    </row>
    <row r="24" spans="1:13" x14ac:dyDescent="0.2">
      <c r="A24" s="22" t="s">
        <v>7</v>
      </c>
      <c r="B24" s="6">
        <f t="shared" ref="B24:H24" si="11">B23*2</f>
        <v>0</v>
      </c>
      <c r="C24" s="5"/>
      <c r="D24" s="7">
        <f t="shared" si="11"/>
        <v>3.0666666666666665E-2</v>
      </c>
      <c r="E24" s="5"/>
      <c r="F24" s="8">
        <f t="shared" si="11"/>
        <v>1.6059999999999999</v>
      </c>
      <c r="G24" s="5"/>
      <c r="H24" s="9">
        <f t="shared" si="11"/>
        <v>0</v>
      </c>
      <c r="I24" s="5"/>
      <c r="J24" s="5"/>
      <c r="K24" s="5"/>
      <c r="L24" s="23"/>
      <c r="M24" s="5" t="s">
        <v>202</v>
      </c>
    </row>
    <row r="25" spans="1:13" x14ac:dyDescent="0.2">
      <c r="A25" s="24" t="s">
        <v>5</v>
      </c>
      <c r="B25" s="11">
        <f>100/2*B24</f>
        <v>0</v>
      </c>
      <c r="C25" s="10"/>
      <c r="D25" s="12">
        <f>100/4*D24</f>
        <v>0.76666666666666661</v>
      </c>
      <c r="E25" s="10"/>
      <c r="F25" s="13">
        <f>100/2.35*F24</f>
        <v>68.340425531914889</v>
      </c>
      <c r="G25" s="10"/>
      <c r="H25" s="14">
        <f t="shared" ref="H25" si="12">100/2*H24</f>
        <v>0</v>
      </c>
      <c r="I25" s="10"/>
      <c r="J25" s="10"/>
      <c r="K25" s="10"/>
      <c r="L25" s="25">
        <v>2.35</v>
      </c>
      <c r="M25" s="5" t="s">
        <v>203</v>
      </c>
    </row>
    <row r="26" spans="1:13" x14ac:dyDescent="0.2">
      <c r="A26" s="15" t="s">
        <v>15</v>
      </c>
      <c r="B26" s="16"/>
      <c r="C26" s="17"/>
      <c r="D26" s="37">
        <v>3.33</v>
      </c>
      <c r="E26" s="33"/>
      <c r="F26" s="38">
        <v>0.17699999999999999</v>
      </c>
      <c r="G26" s="17"/>
      <c r="H26" s="20"/>
      <c r="I26" s="17"/>
      <c r="J26" s="17"/>
      <c r="K26" s="17"/>
      <c r="L26" s="21"/>
      <c r="M26" s="5" t="s">
        <v>201</v>
      </c>
    </row>
    <row r="27" spans="1:13" x14ac:dyDescent="0.2">
      <c r="A27" s="22" t="s">
        <v>7</v>
      </c>
      <c r="B27" s="6">
        <f t="shared" ref="B27:H27" si="13">B26*2</f>
        <v>0</v>
      </c>
      <c r="C27" s="5"/>
      <c r="D27" s="7">
        <f t="shared" si="13"/>
        <v>6.66</v>
      </c>
      <c r="E27" s="5"/>
      <c r="F27" s="8">
        <f t="shared" si="13"/>
        <v>0.35399999999999998</v>
      </c>
      <c r="G27" s="5"/>
      <c r="H27" s="9">
        <f t="shared" si="13"/>
        <v>0</v>
      </c>
      <c r="I27" s="5"/>
      <c r="J27" s="5"/>
      <c r="K27" s="5"/>
      <c r="L27" s="23"/>
      <c r="M27" s="5" t="s">
        <v>202</v>
      </c>
    </row>
    <row r="28" spans="1:13" x14ac:dyDescent="0.2">
      <c r="A28" s="24" t="s">
        <v>5</v>
      </c>
      <c r="B28" s="11">
        <f>100/2*B27</f>
        <v>0</v>
      </c>
      <c r="C28" s="10"/>
      <c r="D28" s="12">
        <f>100/4*D27</f>
        <v>166.5</v>
      </c>
      <c r="E28" s="10"/>
      <c r="F28" s="13">
        <f>100/3.75*F27</f>
        <v>9.44</v>
      </c>
      <c r="G28" s="10"/>
      <c r="H28" s="14">
        <f t="shared" ref="H28" si="14">100/2*H27</f>
        <v>0</v>
      </c>
      <c r="I28" s="10"/>
      <c r="J28" s="10">
        <v>3.7519999999999998</v>
      </c>
      <c r="K28" s="10"/>
      <c r="L28" s="25"/>
      <c r="M28" s="5" t="s">
        <v>203</v>
      </c>
    </row>
    <row r="29" spans="1:13" x14ac:dyDescent="0.2">
      <c r="A29" s="15" t="s">
        <v>16</v>
      </c>
      <c r="B29" s="16">
        <v>1.8640000000000001</v>
      </c>
      <c r="C29" s="17"/>
      <c r="D29" s="18">
        <v>2.5000000000000005E-2</v>
      </c>
      <c r="E29" s="17"/>
      <c r="F29" s="19">
        <v>1.8143333333333331</v>
      </c>
      <c r="G29" s="17"/>
      <c r="H29" s="20"/>
      <c r="I29" s="17"/>
      <c r="J29" s="17"/>
      <c r="K29" s="17"/>
      <c r="L29" s="21"/>
      <c r="M29" s="5" t="s">
        <v>201</v>
      </c>
    </row>
    <row r="30" spans="1:13" x14ac:dyDescent="0.2">
      <c r="A30" s="22" t="s">
        <v>7</v>
      </c>
      <c r="B30" s="6">
        <f t="shared" ref="B30:H30" si="15">B29*2</f>
        <v>3.7280000000000002</v>
      </c>
      <c r="C30" s="5"/>
      <c r="D30" s="7">
        <f t="shared" si="15"/>
        <v>5.000000000000001E-2</v>
      </c>
      <c r="E30" s="5"/>
      <c r="F30" s="8">
        <f t="shared" si="15"/>
        <v>3.6286666666666663</v>
      </c>
      <c r="G30" s="5"/>
      <c r="H30" s="9">
        <f t="shared" si="15"/>
        <v>0</v>
      </c>
      <c r="I30" s="5"/>
      <c r="J30" s="5"/>
      <c r="K30" s="5"/>
      <c r="L30" s="23"/>
      <c r="M30" s="5" t="s">
        <v>202</v>
      </c>
    </row>
    <row r="31" spans="1:13" x14ac:dyDescent="0.2">
      <c r="A31" s="24" t="s">
        <v>5</v>
      </c>
      <c r="B31" s="11">
        <f>100/4.67*B30</f>
        <v>79.828693790149899</v>
      </c>
      <c r="C31" s="10"/>
      <c r="D31" s="12">
        <f>100/4*D30</f>
        <v>1.2500000000000002</v>
      </c>
      <c r="E31" s="10"/>
      <c r="F31" s="13">
        <f t="shared" ref="F31" si="16">100/2*F30</f>
        <v>181.43333333333331</v>
      </c>
      <c r="G31" s="10"/>
      <c r="H31" s="14">
        <f t="shared" ref="H31" si="17">100/2*H30</f>
        <v>0</v>
      </c>
      <c r="I31" s="10">
        <v>4.6760000000000002</v>
      </c>
      <c r="J31" s="10"/>
      <c r="K31" s="10"/>
      <c r="L31" s="25"/>
      <c r="M31" s="5" t="s">
        <v>203</v>
      </c>
    </row>
    <row r="32" spans="1:13" x14ac:dyDescent="0.2">
      <c r="A32" s="15" t="s">
        <v>17</v>
      </c>
      <c r="B32" s="16">
        <v>1.6136666666666668</v>
      </c>
      <c r="C32" s="17"/>
      <c r="D32" s="18"/>
      <c r="E32" s="17"/>
      <c r="F32" s="19"/>
      <c r="G32" s="17"/>
      <c r="H32" s="20"/>
      <c r="I32" s="17"/>
      <c r="J32" s="17"/>
      <c r="K32" s="17"/>
      <c r="L32" s="21"/>
      <c r="M32" s="5" t="s">
        <v>201</v>
      </c>
    </row>
    <row r="33" spans="1:13" x14ac:dyDescent="0.2">
      <c r="A33" s="22" t="s">
        <v>7</v>
      </c>
      <c r="B33" s="6">
        <f t="shared" ref="B33:H33" si="18">B32*2</f>
        <v>3.2273333333333336</v>
      </c>
      <c r="C33" s="5"/>
      <c r="D33" s="7">
        <f t="shared" si="18"/>
        <v>0</v>
      </c>
      <c r="E33" s="5"/>
      <c r="F33" s="8">
        <f t="shared" si="18"/>
        <v>0</v>
      </c>
      <c r="G33" s="5"/>
      <c r="H33" s="9">
        <f t="shared" si="18"/>
        <v>0</v>
      </c>
      <c r="I33" s="5"/>
      <c r="J33" s="5"/>
      <c r="K33" s="5"/>
      <c r="L33" s="23"/>
      <c r="M33" s="5" t="s">
        <v>202</v>
      </c>
    </row>
    <row r="34" spans="1:13" x14ac:dyDescent="0.2">
      <c r="A34" s="24" t="s">
        <v>5</v>
      </c>
      <c r="B34" s="11">
        <f>100/3.9*B33</f>
        <v>82.752136752136764</v>
      </c>
      <c r="C34" s="10"/>
      <c r="D34" s="12">
        <f>100/4*D33</f>
        <v>0</v>
      </c>
      <c r="E34" s="10"/>
      <c r="F34" s="13">
        <f t="shared" ref="F34" si="19">100/2*F33</f>
        <v>0</v>
      </c>
      <c r="G34" s="10"/>
      <c r="H34" s="14">
        <f t="shared" ref="H34" si="20">100/2*H33</f>
        <v>0</v>
      </c>
      <c r="I34" s="10"/>
      <c r="J34" s="10"/>
      <c r="K34" s="10">
        <v>3.9</v>
      </c>
      <c r="L34" s="25"/>
      <c r="M34" s="5" t="s">
        <v>203</v>
      </c>
    </row>
    <row r="35" spans="1:13" x14ac:dyDescent="0.2">
      <c r="A35" s="15" t="s">
        <v>18</v>
      </c>
      <c r="B35" s="16">
        <v>0.33699999999999997</v>
      </c>
      <c r="C35" s="17"/>
      <c r="D35" s="18">
        <v>3.6499999999999998E-2</v>
      </c>
      <c r="E35" s="17"/>
      <c r="F35" s="19">
        <v>0.314</v>
      </c>
      <c r="G35" s="17"/>
      <c r="H35" s="20">
        <v>1.625</v>
      </c>
      <c r="I35" s="17"/>
      <c r="J35" s="17"/>
      <c r="K35" s="17"/>
      <c r="L35" s="21"/>
      <c r="M35" s="5" t="s">
        <v>201</v>
      </c>
    </row>
    <row r="36" spans="1:13" x14ac:dyDescent="0.2">
      <c r="A36" s="22" t="s">
        <v>7</v>
      </c>
      <c r="B36" s="6">
        <f t="shared" ref="B36:H36" si="21">B35*2</f>
        <v>0.67399999999999993</v>
      </c>
      <c r="C36" s="5"/>
      <c r="D36" s="7">
        <f t="shared" si="21"/>
        <v>7.2999999999999995E-2</v>
      </c>
      <c r="E36" s="5"/>
      <c r="F36" s="8">
        <f t="shared" si="21"/>
        <v>0.628</v>
      </c>
      <c r="G36" s="5"/>
      <c r="H36" s="9">
        <f t="shared" si="21"/>
        <v>3.25</v>
      </c>
      <c r="I36" s="5"/>
      <c r="J36" s="5"/>
      <c r="K36" s="5"/>
      <c r="L36" s="23"/>
      <c r="M36" s="5" t="s">
        <v>202</v>
      </c>
    </row>
    <row r="37" spans="1:13" x14ac:dyDescent="0.2">
      <c r="A37" s="24" t="s">
        <v>5</v>
      </c>
      <c r="B37" s="11">
        <f>100/2.57*B36</f>
        <v>26.225680933852139</v>
      </c>
      <c r="C37" s="10"/>
      <c r="D37" s="12">
        <f>100/4*D36</f>
        <v>1.825</v>
      </c>
      <c r="E37" s="10"/>
      <c r="F37" s="13">
        <f t="shared" ref="F37" si="22">100/2*F36</f>
        <v>31.4</v>
      </c>
      <c r="G37" s="10"/>
      <c r="H37" s="14">
        <f t="shared" ref="H37" si="23">100/2*H36</f>
        <v>162.5</v>
      </c>
      <c r="I37" s="10">
        <v>2.5779999999999998</v>
      </c>
      <c r="J37" s="10"/>
      <c r="K37" s="10"/>
      <c r="L37" s="25"/>
      <c r="M37" s="5" t="s">
        <v>203</v>
      </c>
    </row>
    <row r="38" spans="1:13" x14ac:dyDescent="0.2">
      <c r="A38" s="15" t="s">
        <v>19</v>
      </c>
      <c r="B38" s="16">
        <v>2.3103333333333333</v>
      </c>
      <c r="C38" s="17"/>
      <c r="D38" s="18"/>
      <c r="E38" s="17"/>
      <c r="F38" s="19"/>
      <c r="G38" s="17"/>
      <c r="H38" s="20"/>
      <c r="I38" s="17"/>
      <c r="J38" s="17"/>
      <c r="K38" s="17"/>
      <c r="L38" s="21"/>
      <c r="M38" s="5" t="s">
        <v>201</v>
      </c>
    </row>
    <row r="39" spans="1:13" x14ac:dyDescent="0.2">
      <c r="A39" s="22" t="s">
        <v>7</v>
      </c>
      <c r="B39" s="6">
        <f t="shared" ref="B39:H39" si="24">B38*2</f>
        <v>4.6206666666666667</v>
      </c>
      <c r="C39" s="5"/>
      <c r="D39" s="7">
        <f t="shared" si="24"/>
        <v>0</v>
      </c>
      <c r="E39" s="5"/>
      <c r="F39" s="8">
        <f t="shared" si="24"/>
        <v>0</v>
      </c>
      <c r="G39" s="5"/>
      <c r="H39" s="9">
        <f t="shared" si="24"/>
        <v>0</v>
      </c>
      <c r="I39" s="5"/>
      <c r="J39" s="5"/>
      <c r="K39" s="5"/>
      <c r="L39" s="23"/>
      <c r="M39" s="5" t="s">
        <v>202</v>
      </c>
    </row>
    <row r="40" spans="1:13" x14ac:dyDescent="0.2">
      <c r="A40" s="24" t="s">
        <v>5</v>
      </c>
      <c r="B40" s="11">
        <f>100/4.4*B39</f>
        <v>105.01515151515152</v>
      </c>
      <c r="C40" s="10"/>
      <c r="D40" s="12">
        <f>100/4*D39</f>
        <v>0</v>
      </c>
      <c r="E40" s="10"/>
      <c r="F40" s="13">
        <f t="shared" ref="F40" si="25">100/2*F39</f>
        <v>0</v>
      </c>
      <c r="G40" s="10"/>
      <c r="H40" s="14">
        <f t="shared" ref="H40" si="26">100/2*H39</f>
        <v>0</v>
      </c>
      <c r="I40" s="10"/>
      <c r="J40" s="10"/>
      <c r="K40" s="10">
        <v>4.4000000000000004</v>
      </c>
      <c r="L40" s="25"/>
      <c r="M40" s="5" t="s">
        <v>203</v>
      </c>
    </row>
    <row r="41" spans="1:13" x14ac:dyDescent="0.2">
      <c r="A41" s="15" t="s">
        <v>20</v>
      </c>
      <c r="B41" s="16"/>
      <c r="C41" s="17"/>
      <c r="D41" s="18">
        <v>1.1666666666666667E-2</v>
      </c>
      <c r="E41" s="17"/>
      <c r="F41" s="19">
        <v>0.38666666666666671</v>
      </c>
      <c r="G41" s="17"/>
      <c r="H41" s="20"/>
      <c r="I41" s="17"/>
      <c r="J41" s="17"/>
      <c r="K41" s="17"/>
      <c r="L41" s="21"/>
      <c r="M41" s="5" t="s">
        <v>201</v>
      </c>
    </row>
    <row r="42" spans="1:13" x14ac:dyDescent="0.2">
      <c r="A42" s="22" t="s">
        <v>7</v>
      </c>
      <c r="B42" s="6">
        <f t="shared" ref="B42:H42" si="27">B41*2</f>
        <v>0</v>
      </c>
      <c r="C42" s="5"/>
      <c r="D42" s="7">
        <f t="shared" si="27"/>
        <v>2.3333333333333334E-2</v>
      </c>
      <c r="E42" s="5"/>
      <c r="F42" s="8">
        <f t="shared" si="27"/>
        <v>0.77333333333333343</v>
      </c>
      <c r="G42" s="5"/>
      <c r="H42" s="9">
        <f t="shared" si="27"/>
        <v>0</v>
      </c>
      <c r="I42" s="5"/>
      <c r="J42" s="5"/>
      <c r="K42" s="5"/>
      <c r="L42" s="23"/>
      <c r="M42" s="5" t="s">
        <v>202</v>
      </c>
    </row>
    <row r="43" spans="1:13" x14ac:dyDescent="0.2">
      <c r="A43" s="24" t="s">
        <v>5</v>
      </c>
      <c r="B43" s="11">
        <f>100/2*B42</f>
        <v>0</v>
      </c>
      <c r="C43" s="10"/>
      <c r="D43" s="12">
        <f>100/4*D42</f>
        <v>0.58333333333333337</v>
      </c>
      <c r="E43" s="10"/>
      <c r="F43" s="13">
        <f>100/1.7*F42</f>
        <v>45.490196078431381</v>
      </c>
      <c r="G43" s="10"/>
      <c r="H43" s="14">
        <f t="shared" ref="H43" si="28">100/2*H42</f>
        <v>0</v>
      </c>
      <c r="I43" s="10"/>
      <c r="J43" s="10"/>
      <c r="K43" s="10"/>
      <c r="L43" s="25">
        <v>1.7</v>
      </c>
      <c r="M43" s="5" t="s">
        <v>203</v>
      </c>
    </row>
    <row r="44" spans="1:13" x14ac:dyDescent="0.2">
      <c r="A44" s="15" t="s">
        <v>21</v>
      </c>
      <c r="B44" s="16">
        <v>3.0000000000000005E-3</v>
      </c>
      <c r="C44" s="17"/>
      <c r="D44" s="18">
        <v>1.4093333333333333</v>
      </c>
      <c r="E44" s="17"/>
      <c r="F44" s="19">
        <v>1.3153333333333335</v>
      </c>
      <c r="G44" s="17"/>
      <c r="H44" s="20"/>
      <c r="I44" s="17"/>
      <c r="K44" s="17"/>
      <c r="L44" s="21"/>
      <c r="M44" s="5" t="s">
        <v>201</v>
      </c>
    </row>
    <row r="45" spans="1:13" x14ac:dyDescent="0.2">
      <c r="A45" s="22" t="s">
        <v>7</v>
      </c>
      <c r="B45" s="6">
        <f t="shared" ref="B45:H45" si="29">B44*2</f>
        <v>6.000000000000001E-3</v>
      </c>
      <c r="C45" s="5"/>
      <c r="D45" s="7">
        <f t="shared" si="29"/>
        <v>2.8186666666666667</v>
      </c>
      <c r="E45" s="5"/>
      <c r="F45" s="8">
        <f t="shared" si="29"/>
        <v>2.6306666666666669</v>
      </c>
      <c r="G45" s="5"/>
      <c r="H45" s="9">
        <f t="shared" si="29"/>
        <v>0</v>
      </c>
      <c r="I45" s="5"/>
      <c r="J45" s="5"/>
      <c r="K45" s="5"/>
      <c r="L45" s="23"/>
      <c r="M45" s="5" t="s">
        <v>202</v>
      </c>
    </row>
    <row r="46" spans="1:13" x14ac:dyDescent="0.2">
      <c r="A46" s="24" t="s">
        <v>5</v>
      </c>
      <c r="B46" s="11">
        <f>100/2*B45</f>
        <v>0.30000000000000004</v>
      </c>
      <c r="C46" s="10"/>
      <c r="D46" s="12">
        <f>100/4*D45</f>
        <v>70.466666666666669</v>
      </c>
      <c r="E46" s="10"/>
      <c r="F46" s="13">
        <f>100/3.72*F45</f>
        <v>70.716845878136198</v>
      </c>
      <c r="G46" s="10"/>
      <c r="H46" s="14">
        <f t="shared" ref="H46" si="30">100/2*H45</f>
        <v>0</v>
      </c>
      <c r="I46" s="10"/>
      <c r="J46" s="17">
        <v>3.726</v>
      </c>
      <c r="K46" s="10"/>
      <c r="L46" s="25"/>
      <c r="M46" s="5" t="s">
        <v>203</v>
      </c>
    </row>
    <row r="47" spans="1:13" x14ac:dyDescent="0.2">
      <c r="A47" s="15" t="s">
        <v>22</v>
      </c>
      <c r="B47" s="16">
        <v>1.2263333333333333</v>
      </c>
      <c r="C47" s="17"/>
      <c r="D47" s="18">
        <v>0</v>
      </c>
      <c r="E47" s="17"/>
      <c r="F47" s="19">
        <v>1.1606666666666667</v>
      </c>
      <c r="G47" s="17"/>
      <c r="H47" s="20"/>
      <c r="I47" s="17"/>
      <c r="J47" s="17"/>
      <c r="K47" s="17"/>
      <c r="L47" s="21"/>
      <c r="M47" s="5" t="s">
        <v>201</v>
      </c>
    </row>
    <row r="48" spans="1:13" x14ac:dyDescent="0.2">
      <c r="A48" s="22" t="s">
        <v>7</v>
      </c>
      <c r="B48" s="6">
        <f t="shared" ref="B48:H48" si="31">B47*2</f>
        <v>2.4526666666666666</v>
      </c>
      <c r="C48" s="5"/>
      <c r="D48" s="7">
        <f t="shared" si="31"/>
        <v>0</v>
      </c>
      <c r="E48" s="5"/>
      <c r="F48" s="8">
        <f t="shared" si="31"/>
        <v>2.3213333333333335</v>
      </c>
      <c r="G48" s="5"/>
      <c r="H48" s="9">
        <f t="shared" si="31"/>
        <v>0</v>
      </c>
      <c r="I48" s="5"/>
      <c r="J48" s="5"/>
      <c r="K48" s="5"/>
      <c r="L48" s="23"/>
      <c r="M48" s="5" t="s">
        <v>202</v>
      </c>
    </row>
    <row r="49" spans="1:13" x14ac:dyDescent="0.2">
      <c r="A49" s="24" t="s">
        <v>5</v>
      </c>
      <c r="B49" s="11">
        <f>100/2.38*B48</f>
        <v>103.0532212885154</v>
      </c>
      <c r="C49" s="10"/>
      <c r="D49" s="12">
        <f>100/4*D48</f>
        <v>0</v>
      </c>
      <c r="E49" s="10"/>
      <c r="F49" s="13">
        <f t="shared" ref="F49" si="32">100/2*F48</f>
        <v>116.06666666666668</v>
      </c>
      <c r="G49" s="10"/>
      <c r="H49" s="14">
        <f t="shared" ref="H49" si="33">100/2*H48</f>
        <v>0</v>
      </c>
      <c r="I49" s="10">
        <v>2.3879999999999999</v>
      </c>
      <c r="J49" s="10"/>
      <c r="K49" s="10"/>
      <c r="L49" s="25"/>
      <c r="M49" s="5" t="s">
        <v>203</v>
      </c>
    </row>
    <row r="50" spans="1:13" x14ac:dyDescent="0.2">
      <c r="A50" s="15" t="s">
        <v>23</v>
      </c>
      <c r="B50" s="16">
        <v>1.1843333333333332</v>
      </c>
      <c r="C50" s="17"/>
      <c r="D50" s="18"/>
      <c r="E50" s="17"/>
      <c r="F50" s="19"/>
      <c r="G50" s="17"/>
      <c r="H50" s="20"/>
      <c r="I50" s="17"/>
      <c r="J50" s="17"/>
      <c r="K50" s="17"/>
      <c r="L50" s="21"/>
      <c r="M50" s="5" t="s">
        <v>201</v>
      </c>
    </row>
    <row r="51" spans="1:13" x14ac:dyDescent="0.2">
      <c r="A51" s="22" t="s">
        <v>7</v>
      </c>
      <c r="B51" s="6">
        <f t="shared" ref="B51:H51" si="34">B50*2</f>
        <v>2.3686666666666665</v>
      </c>
      <c r="C51" s="5"/>
      <c r="D51" s="7">
        <f t="shared" si="34"/>
        <v>0</v>
      </c>
      <c r="E51" s="5"/>
      <c r="F51" s="8">
        <f t="shared" si="34"/>
        <v>0</v>
      </c>
      <c r="G51" s="5"/>
      <c r="H51" s="9">
        <f t="shared" si="34"/>
        <v>0</v>
      </c>
      <c r="I51" s="5"/>
      <c r="J51" s="5"/>
      <c r="K51" s="5"/>
      <c r="L51" s="23"/>
      <c r="M51" s="5" t="s">
        <v>202</v>
      </c>
    </row>
    <row r="52" spans="1:13" x14ac:dyDescent="0.2">
      <c r="A52" s="24" t="s">
        <v>5</v>
      </c>
      <c r="B52" s="11">
        <f>100/3.4*B51</f>
        <v>69.666666666666671</v>
      </c>
      <c r="C52" s="10"/>
      <c r="D52" s="12">
        <f>100/4*D51</f>
        <v>0</v>
      </c>
      <c r="E52" s="10"/>
      <c r="F52" s="13">
        <f t="shared" ref="F52" si="35">100/2*F51</f>
        <v>0</v>
      </c>
      <c r="G52" s="10"/>
      <c r="H52" s="14">
        <f t="shared" ref="H52" si="36">100/2*H51</f>
        <v>0</v>
      </c>
      <c r="I52" s="10"/>
      <c r="J52" s="10"/>
      <c r="K52" s="10">
        <v>3.4</v>
      </c>
      <c r="L52" s="25"/>
      <c r="M52" s="5" t="s">
        <v>203</v>
      </c>
    </row>
    <row r="53" spans="1:13" x14ac:dyDescent="0.2">
      <c r="A53" s="15" t="s">
        <v>24</v>
      </c>
      <c r="B53" s="16"/>
      <c r="C53" s="17"/>
      <c r="D53" s="18">
        <v>9.3333333333333341E-3</v>
      </c>
      <c r="E53" s="17"/>
      <c r="F53" s="19">
        <v>0.58599999999999997</v>
      </c>
      <c r="G53" s="17"/>
      <c r="H53" s="20"/>
      <c r="I53" s="17"/>
      <c r="J53" s="17"/>
      <c r="K53" s="17"/>
      <c r="L53" s="21"/>
      <c r="M53" s="5" t="s">
        <v>201</v>
      </c>
    </row>
    <row r="54" spans="1:13" x14ac:dyDescent="0.2">
      <c r="A54" s="22" t="s">
        <v>7</v>
      </c>
      <c r="B54" s="6">
        <f t="shared" ref="B54:H54" si="37">B53*2</f>
        <v>0</v>
      </c>
      <c r="C54" s="5"/>
      <c r="D54" s="7">
        <f t="shared" si="37"/>
        <v>1.8666666666666668E-2</v>
      </c>
      <c r="E54" s="5"/>
      <c r="F54" s="8">
        <f t="shared" si="37"/>
        <v>1.1719999999999999</v>
      </c>
      <c r="G54" s="5"/>
      <c r="H54" s="9">
        <f t="shared" si="37"/>
        <v>0</v>
      </c>
      <c r="I54" s="5"/>
      <c r="J54" s="5"/>
      <c r="K54" s="5"/>
      <c r="L54" s="23">
        <v>1.7</v>
      </c>
      <c r="M54" s="5" t="s">
        <v>202</v>
      </c>
    </row>
    <row r="55" spans="1:13" x14ac:dyDescent="0.2">
      <c r="A55" s="24" t="s">
        <v>5</v>
      </c>
      <c r="B55" s="11">
        <f>100/2*B54</f>
        <v>0</v>
      </c>
      <c r="C55" s="10"/>
      <c r="D55" s="12">
        <f>100/4*D54</f>
        <v>0.46666666666666673</v>
      </c>
      <c r="E55" s="10"/>
      <c r="F55" s="13">
        <f>100/1.7*F54</f>
        <v>68.941176470588232</v>
      </c>
      <c r="G55" s="10"/>
      <c r="H55" s="14">
        <f t="shared" ref="H55" si="38">100/2*H54</f>
        <v>0</v>
      </c>
      <c r="I55" s="10"/>
      <c r="J55" s="10"/>
      <c r="K55" s="10"/>
      <c r="L55" s="25"/>
      <c r="M55" s="5" t="s">
        <v>203</v>
      </c>
    </row>
    <row r="56" spans="1:13" x14ac:dyDescent="0.2">
      <c r="A56" s="15" t="s">
        <v>25</v>
      </c>
      <c r="B56" s="16"/>
      <c r="C56" s="17"/>
      <c r="D56" s="18">
        <v>1.9786666666666666</v>
      </c>
      <c r="E56" s="17"/>
      <c r="F56" s="19">
        <v>0.39866666666666672</v>
      </c>
      <c r="G56" s="17"/>
      <c r="H56" s="20"/>
      <c r="I56" s="17"/>
      <c r="J56" s="17">
        <v>3.6579999999999999</v>
      </c>
      <c r="K56" s="17"/>
      <c r="L56" s="21"/>
      <c r="M56" s="5" t="s">
        <v>201</v>
      </c>
    </row>
    <row r="57" spans="1:13" x14ac:dyDescent="0.2">
      <c r="A57" s="22" t="s">
        <v>7</v>
      </c>
      <c r="B57" s="6">
        <f t="shared" ref="B57:H57" si="39">B56*2</f>
        <v>0</v>
      </c>
      <c r="C57" s="5"/>
      <c r="D57" s="7">
        <f t="shared" si="39"/>
        <v>3.9573333333333331</v>
      </c>
      <c r="E57" s="5"/>
      <c r="F57" s="8">
        <f t="shared" si="39"/>
        <v>0.79733333333333345</v>
      </c>
      <c r="G57" s="5"/>
      <c r="H57" s="9">
        <f t="shared" si="39"/>
        <v>0</v>
      </c>
      <c r="I57" s="5"/>
      <c r="J57" s="5"/>
      <c r="K57" s="5"/>
      <c r="L57" s="23"/>
      <c r="M57" s="5" t="s">
        <v>202</v>
      </c>
    </row>
    <row r="58" spans="1:13" x14ac:dyDescent="0.2">
      <c r="A58" s="24" t="s">
        <v>5</v>
      </c>
      <c r="B58" s="11">
        <f>100/2*B57</f>
        <v>0</v>
      </c>
      <c r="C58" s="10"/>
      <c r="D58" s="12">
        <f>100/4*D57</f>
        <v>98.933333333333323</v>
      </c>
      <c r="E58" s="10"/>
      <c r="F58" s="13">
        <f>100/3.658*F57</f>
        <v>21.796974667395666</v>
      </c>
      <c r="G58" s="10"/>
      <c r="H58" s="14">
        <f t="shared" ref="H58" si="40">100/2*H57</f>
        <v>0</v>
      </c>
      <c r="I58" s="10"/>
      <c r="J58" s="10"/>
      <c r="K58" s="10"/>
      <c r="L58" s="25"/>
      <c r="M58" s="5" t="s">
        <v>203</v>
      </c>
    </row>
    <row r="59" spans="1:13" x14ac:dyDescent="0.2">
      <c r="A59" s="15" t="s">
        <v>26</v>
      </c>
      <c r="B59" s="16">
        <v>1.2306666666666668</v>
      </c>
      <c r="C59" s="17"/>
      <c r="D59" s="18">
        <v>0</v>
      </c>
      <c r="E59" s="17"/>
      <c r="F59" s="19">
        <v>1.1679999999999999</v>
      </c>
      <c r="G59" s="17"/>
      <c r="H59" s="20"/>
      <c r="I59" s="17"/>
      <c r="J59" s="17"/>
      <c r="K59" s="17"/>
      <c r="L59" s="21"/>
      <c r="M59" s="5" t="s">
        <v>201</v>
      </c>
    </row>
    <row r="60" spans="1:13" x14ac:dyDescent="0.2">
      <c r="A60" s="22" t="s">
        <v>7</v>
      </c>
      <c r="B60" s="6">
        <f t="shared" ref="B60:H60" si="41">B59*2</f>
        <v>2.4613333333333336</v>
      </c>
      <c r="C60" s="5"/>
      <c r="D60" s="7">
        <f t="shared" si="41"/>
        <v>0</v>
      </c>
      <c r="E60" s="5"/>
      <c r="F60" s="8">
        <f t="shared" si="41"/>
        <v>2.3359999999999999</v>
      </c>
      <c r="G60" s="5"/>
      <c r="H60" s="9">
        <f t="shared" si="41"/>
        <v>0</v>
      </c>
      <c r="I60" s="5"/>
      <c r="J60" s="5"/>
      <c r="K60" s="5"/>
      <c r="L60" s="23"/>
      <c r="M60" s="5" t="s">
        <v>202</v>
      </c>
    </row>
    <row r="61" spans="1:13" x14ac:dyDescent="0.2">
      <c r="A61" s="24" t="s">
        <v>5</v>
      </c>
      <c r="B61" s="11">
        <f>100/2.18*B60</f>
        <v>112.90519877675841</v>
      </c>
      <c r="C61" s="10"/>
      <c r="D61" s="12">
        <f>100/4*D60</f>
        <v>0</v>
      </c>
      <c r="E61" s="10"/>
      <c r="F61" s="13">
        <f t="shared" ref="F61" si="42">100/2*F60</f>
        <v>116.8</v>
      </c>
      <c r="G61" s="10"/>
      <c r="H61" s="14">
        <f t="shared" ref="H61" si="43">100/2*H60</f>
        <v>0</v>
      </c>
      <c r="I61" s="10">
        <v>2.1859999999999999</v>
      </c>
      <c r="J61" s="10"/>
      <c r="K61" s="10"/>
      <c r="L61" s="25"/>
      <c r="M61" s="5" t="s">
        <v>203</v>
      </c>
    </row>
    <row r="62" spans="1:13" x14ac:dyDescent="0.2">
      <c r="A62" s="15" t="s">
        <v>27</v>
      </c>
      <c r="B62" s="16">
        <v>1.1706666666666665</v>
      </c>
      <c r="C62" s="17"/>
      <c r="D62" s="18"/>
      <c r="E62" s="17"/>
      <c r="F62" s="19"/>
      <c r="G62" s="17"/>
      <c r="H62" s="20"/>
      <c r="I62" s="17"/>
      <c r="J62" s="17"/>
      <c r="K62" s="17"/>
      <c r="L62" s="21"/>
      <c r="M62" s="5" t="s">
        <v>201</v>
      </c>
    </row>
    <row r="63" spans="1:13" x14ac:dyDescent="0.2">
      <c r="A63" s="22" t="s">
        <v>7</v>
      </c>
      <c r="B63" s="6">
        <f t="shared" ref="B63:H63" si="44">B62*2</f>
        <v>2.341333333333333</v>
      </c>
      <c r="C63" s="5"/>
      <c r="D63" s="7">
        <f t="shared" si="44"/>
        <v>0</v>
      </c>
      <c r="E63" s="5"/>
      <c r="F63" s="8">
        <f t="shared" si="44"/>
        <v>0</v>
      </c>
      <c r="G63" s="5"/>
      <c r="H63" s="9">
        <f t="shared" si="44"/>
        <v>0</v>
      </c>
      <c r="I63" s="5"/>
      <c r="J63" s="5"/>
      <c r="K63" s="5"/>
      <c r="L63" s="23"/>
      <c r="M63" s="5" t="s">
        <v>202</v>
      </c>
    </row>
    <row r="64" spans="1:13" x14ac:dyDescent="0.2">
      <c r="A64" s="24" t="s">
        <v>5</v>
      </c>
      <c r="B64" s="11">
        <f>100/2*B63</f>
        <v>117.06666666666665</v>
      </c>
      <c r="C64" s="10"/>
      <c r="D64" s="12">
        <f>100/4*D63</f>
        <v>0</v>
      </c>
      <c r="E64" s="10"/>
      <c r="F64" s="13">
        <f t="shared" ref="F64" si="45">100/2*F63</f>
        <v>0</v>
      </c>
      <c r="G64" s="10"/>
      <c r="H64" s="14">
        <f t="shared" ref="H64" si="46">100/2*H63</f>
        <v>0</v>
      </c>
      <c r="I64" s="10"/>
      <c r="J64" s="10"/>
      <c r="K64" s="10">
        <v>2</v>
      </c>
      <c r="L64" s="25"/>
      <c r="M64" s="5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product 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Probst, Silke</dc:creator>
  <cp:lastModifiedBy>Probst, Silke</cp:lastModifiedBy>
  <dcterms:created xsi:type="dcterms:W3CDTF">2025-02-06T10:04:54Z</dcterms:created>
  <dcterms:modified xsi:type="dcterms:W3CDTF">2025-02-20T16:29:27Z</dcterms:modified>
</cp:coreProperties>
</file>