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kura\Documents\Marcelo\Excel - DIO\Fundo imobiliario\"/>
    </mc:Choice>
  </mc:AlternateContent>
  <xr:revisionPtr revIDLastSave="0" documentId="13_ncr:1_{2F0362BF-5A74-4CE7-B4B2-C6B2152E0255}" xr6:coauthVersionLast="47" xr6:coauthVersionMax="47" xr10:uidLastSave="{00000000-0000-0000-0000-000000000000}"/>
  <bookViews>
    <workbookView xWindow="-120" yWindow="-120" windowWidth="20730" windowHeight="11040" tabRatio="0" xr2:uid="{77FA662A-1A17-4437-8C2B-934CB91A50A9}"/>
  </bookViews>
  <sheets>
    <sheet name="Planilha1" sheetId="1" r:id="rId1"/>
    <sheet name="Planilha2" sheetId="2" r:id="rId2"/>
  </sheets>
  <definedNames>
    <definedName name="Aporte">Planilha1!$D$12</definedName>
    <definedName name="Periodo">Planilha1!$D$13</definedName>
    <definedName name="Rend_carteira">Planilha1!$D$8</definedName>
    <definedName name="Taxa_Mensal">Planilha1!$D$14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2" l="1"/>
  <c r="A20" i="2"/>
  <c r="A19" i="2"/>
  <c r="A18" i="2"/>
  <c r="A17" i="2"/>
  <c r="A16" i="2"/>
  <c r="A15" i="2"/>
  <c r="A14" i="2"/>
  <c r="A13" i="2"/>
  <c r="A12" i="2"/>
  <c r="A11" i="2"/>
  <c r="A10" i="2"/>
  <c r="A5" i="2"/>
  <c r="C30" i="1" s="1"/>
  <c r="D30" i="1" s="1"/>
  <c r="A6" i="2"/>
  <c r="A7" i="2"/>
  <c r="A8" i="2"/>
  <c r="A9" i="2"/>
  <c r="A4" i="2"/>
  <c r="C32" i="1" s="1"/>
  <c r="D32" i="1" s="1"/>
  <c r="D26" i="1"/>
  <c r="D9" i="1"/>
  <c r="C20" i="1"/>
  <c r="D20" i="1" s="1"/>
  <c r="C21" i="1"/>
  <c r="D21" i="1" s="1"/>
  <c r="C22" i="1"/>
  <c r="D22" i="1" s="1"/>
  <c r="C23" i="1"/>
  <c r="D23" i="1" s="1"/>
  <c r="C19" i="1"/>
  <c r="D19" i="1" s="1"/>
  <c r="D15" i="1"/>
  <c r="D16" i="1" s="1"/>
  <c r="C34" i="1" l="1"/>
  <c r="D34" i="1" s="1"/>
  <c r="C33" i="1"/>
  <c r="D33" i="1" s="1"/>
  <c r="C31" i="1"/>
  <c r="D31" i="1" s="1"/>
  <c r="C29" i="1"/>
  <c r="D29" i="1" s="1"/>
  <c r="D35" i="1" l="1"/>
</calcChain>
</file>

<file path=xl/sharedStrings.xml><?xml version="1.0" encoding="utf-8"?>
<sst xmlns="http://schemas.openxmlformats.org/spreadsheetml/2006/main" count="70" uniqueCount="35">
  <si>
    <t>Quanto investir por mês</t>
  </si>
  <si>
    <t>Taxa de rendimento mensal</t>
  </si>
  <si>
    <t>Patrimônio acumulado</t>
  </si>
  <si>
    <t>Dividendos mensal</t>
  </si>
  <si>
    <t>INVESTIMENTO MENSAL</t>
  </si>
  <si>
    <t>Quanto em 2 anos</t>
  </si>
  <si>
    <t>Quanto em 5 anos</t>
  </si>
  <si>
    <t>Quanto em 10 anos</t>
  </si>
  <si>
    <t>Quanto em 20 anos</t>
  </si>
  <si>
    <t>Quanto em 30 anos</t>
  </si>
  <si>
    <t>Cenário</t>
  </si>
  <si>
    <t>Patrimônio</t>
  </si>
  <si>
    <t>Dividendo</t>
  </si>
  <si>
    <t>Salário</t>
  </si>
  <si>
    <t>Redimento da carteira</t>
  </si>
  <si>
    <t>Sugestão de investimento</t>
  </si>
  <si>
    <t>Quantos anos</t>
  </si>
  <si>
    <t>CONFIGURAÇÃO</t>
  </si>
  <si>
    <t>Perfil</t>
  </si>
  <si>
    <t>AGRESSIVO</t>
  </si>
  <si>
    <t>MODERADO</t>
  </si>
  <si>
    <t>Valor a ser investido por mês</t>
  </si>
  <si>
    <t>Tipo de FII</t>
  </si>
  <si>
    <t>Percentual</t>
  </si>
  <si>
    <t>Valores</t>
  </si>
  <si>
    <t xml:space="preserve">Papel </t>
  </si>
  <si>
    <t>Tijolo</t>
  </si>
  <si>
    <t>Híbrido</t>
  </si>
  <si>
    <t>FOFs</t>
  </si>
  <si>
    <t>Desenvolvimento</t>
  </si>
  <si>
    <t>Hotelaris</t>
  </si>
  <si>
    <t>porcentagem</t>
  </si>
  <si>
    <t>Chave</t>
  </si>
  <si>
    <t>CONSERVADOR</t>
  </si>
  <si>
    <t>FOF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</si>
</sst>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6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4.9989318521683403E-2"/>
      </right>
      <top/>
      <bottom style="medium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51">
    <xf numFmtId="0" fontId="0" fillId="0" borderId="0" xfId="0"/>
    <xf numFmtId="10" fontId="3" fillId="0" borderId="6" xfId="2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9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12" xfId="0" applyFont="1" applyFill="1" applyBorder="1" applyAlignment="1">
      <alignment horizontal="right"/>
    </xf>
    <xf numFmtId="0" fontId="3" fillId="3" borderId="13" xfId="0" applyFont="1" applyFill="1" applyBorder="1"/>
    <xf numFmtId="164" fontId="3" fillId="3" borderId="15" xfId="1" applyNumberFormat="1" applyFont="1" applyFill="1" applyBorder="1" applyAlignment="1">
      <alignment horizontal="center" vertical="center"/>
    </xf>
    <xf numFmtId="0" fontId="3" fillId="3" borderId="3" xfId="0" applyFont="1" applyFill="1" applyBorder="1"/>
    <xf numFmtId="8" fontId="3" fillId="3" borderId="1" xfId="0" applyNumberFormat="1" applyFont="1" applyFill="1" applyBorder="1"/>
    <xf numFmtId="164" fontId="3" fillId="3" borderId="4" xfId="1" applyNumberFormat="1" applyFont="1" applyFill="1" applyBorder="1" applyAlignment="1">
      <alignment horizontal="right" vertical="center"/>
    </xf>
    <xf numFmtId="8" fontId="3" fillId="3" borderId="14" xfId="0" applyNumberFormat="1" applyFont="1" applyFill="1" applyBorder="1"/>
    <xf numFmtId="164" fontId="3" fillId="3" borderId="15" xfId="1" applyNumberFormat="1" applyFont="1" applyFill="1" applyBorder="1" applyAlignment="1">
      <alignment horizontal="right" vertical="center"/>
    </xf>
    <xf numFmtId="10" fontId="3" fillId="0" borderId="4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/>
    <xf numFmtId="164" fontId="4" fillId="6" borderId="0" xfId="0" applyNumberFormat="1" applyFont="1" applyFill="1" applyAlignment="1">
      <alignment horizontal="center" vertical="center"/>
    </xf>
    <xf numFmtId="0" fontId="8" fillId="5" borderId="21" xfId="3" applyFont="1" applyBorder="1"/>
    <xf numFmtId="8" fontId="3" fillId="3" borderId="24" xfId="0" applyNumberFormat="1" applyFont="1" applyFill="1" applyBorder="1"/>
    <xf numFmtId="0" fontId="0" fillId="0" borderId="25" xfId="0" applyBorder="1"/>
    <xf numFmtId="0" fontId="0" fillId="0" borderId="25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8" fillId="5" borderId="20" xfId="3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3" borderId="18" xfId="0" applyFont="1" applyFill="1" applyBorder="1" applyAlignment="1">
      <alignment horizontal="left"/>
    </xf>
    <xf numFmtId="0" fontId="3" fillId="3" borderId="1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u="sng"/>
              <a:t>Distribuição</a:t>
            </a:r>
            <a:r>
              <a:rPr lang="pt-BR" b="1" u="sng" baseline="0"/>
              <a:t> Investimento</a:t>
            </a:r>
            <a:endParaRPr lang="pt-BR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9061796642183831"/>
          <c:y val="0.17865553133562692"/>
          <c:w val="0.80498948016367566"/>
          <c:h val="0.5615524301824715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Planilha1!$B$29:$B$34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Hotelaris</c:v>
                </c:pt>
              </c:strCache>
            </c:strRef>
          </c:cat>
          <c:val>
            <c:numRef>
              <c:f>Planilha1!$C$29:$C$34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9-47D1-9ED7-BB8C0D4E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33299880238532E-2"/>
          <c:y val="0.18851922096834298"/>
          <c:w val="0.27626897389053223"/>
          <c:h val="0.52145062274650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79374</xdr:colOff>
      <xdr:row>0</xdr:row>
      <xdr:rowOff>87312</xdr:rowOff>
    </xdr:from>
    <xdr:to>
      <xdr:col>4</xdr:col>
      <xdr:colOff>160896</xdr:colOff>
      <xdr:row>3</xdr:row>
      <xdr:rowOff>150813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D38539-3D0E-916A-0F0C-EF223C8E1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4" y="87312"/>
          <a:ext cx="4693210" cy="635001"/>
        </a:xfrm>
        <a:prstGeom prst="rect">
          <a:avLst/>
        </a:prstGeom>
      </xdr:spPr>
    </xdr:pic>
    <xdr:clientData/>
  </xdr:twoCellAnchor>
  <xdr:twoCellAnchor>
    <xdr:from>
      <xdr:col>1</xdr:col>
      <xdr:colOff>39688</xdr:colOff>
      <xdr:row>35</xdr:row>
      <xdr:rowOff>71436</xdr:rowOff>
    </xdr:from>
    <xdr:to>
      <xdr:col>3</xdr:col>
      <xdr:colOff>1500188</xdr:colOff>
      <xdr:row>49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B694A0-EF2E-D5E9-C67D-E4077D940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1A89-B004-401C-BEE5-6DC8AD14C2FD}">
  <dimension ref="A5:I58"/>
  <sheetViews>
    <sheetView showGridLines="0" tabSelected="1" zoomScale="98" zoomScaleNormal="98" workbookViewId="0">
      <selection activeCell="E50" sqref="E5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3" bestFit="1" customWidth="1"/>
    <col min="2" max="2" width="23.28515625" bestFit="1" customWidth="1"/>
    <col min="3" max="3" width="20.140625" customWidth="1"/>
    <col min="4" max="4" width="22.7109375" customWidth="1"/>
    <col min="5" max="5" width="9.140625" customWidth="1"/>
    <col min="6" max="6" width="30.140625" hidden="1" customWidth="1"/>
    <col min="7" max="7" width="15" hidden="1" customWidth="1"/>
    <col min="8" max="8" width="7.85546875" hidden="1" customWidth="1"/>
    <col min="9" max="9" width="15" hidden="1" customWidth="1"/>
    <col min="10" max="16384" width="9.140625" hidden="1"/>
  </cols>
  <sheetData>
    <row r="5" spans="2:4" ht="15.75" thickBot="1" x14ac:dyDescent="0.3"/>
    <row r="6" spans="2:4" ht="27" thickBot="1" x14ac:dyDescent="0.3">
      <c r="B6" s="45" t="s">
        <v>17</v>
      </c>
      <c r="C6" s="46"/>
      <c r="D6" s="47"/>
    </row>
    <row r="7" spans="2:4" ht="18.75" x14ac:dyDescent="0.3">
      <c r="B7" s="41" t="s">
        <v>13</v>
      </c>
      <c r="C7" s="42"/>
      <c r="D7" s="2">
        <v>5000</v>
      </c>
    </row>
    <row r="8" spans="2:4" ht="18.75" x14ac:dyDescent="0.3">
      <c r="B8" s="41" t="s">
        <v>14</v>
      </c>
      <c r="C8" s="42"/>
      <c r="D8" s="17">
        <v>0.01</v>
      </c>
    </row>
    <row r="9" spans="2:4" ht="19.5" thickBot="1" x14ac:dyDescent="0.35">
      <c r="B9" s="43" t="s">
        <v>15</v>
      </c>
      <c r="C9" s="44"/>
      <c r="D9" s="11">
        <f>D7*30%</f>
        <v>1500</v>
      </c>
    </row>
    <row r="10" spans="2:4" ht="15.75" thickBot="1" x14ac:dyDescent="0.3"/>
    <row r="11" spans="2:4" ht="27" thickBot="1" x14ac:dyDescent="0.45">
      <c r="B11" s="48" t="s">
        <v>4</v>
      </c>
      <c r="C11" s="49"/>
      <c r="D11" s="50"/>
    </row>
    <row r="12" spans="2:4" ht="18.75" x14ac:dyDescent="0.3">
      <c r="B12" s="33" t="s">
        <v>0</v>
      </c>
      <c r="C12" s="34"/>
      <c r="D12" s="2">
        <v>500</v>
      </c>
    </row>
    <row r="13" spans="2:4" ht="18.75" x14ac:dyDescent="0.3">
      <c r="B13" s="35" t="s">
        <v>16</v>
      </c>
      <c r="C13" s="36"/>
      <c r="D13" s="3">
        <v>5</v>
      </c>
    </row>
    <row r="14" spans="2:4" ht="18.75" x14ac:dyDescent="0.3">
      <c r="B14" s="35" t="s">
        <v>1</v>
      </c>
      <c r="C14" s="36"/>
      <c r="D14" s="1">
        <v>1.0789999999999999E-2</v>
      </c>
    </row>
    <row r="15" spans="2:4" ht="18.75" x14ac:dyDescent="0.3">
      <c r="B15" s="37" t="s">
        <v>2</v>
      </c>
      <c r="C15" s="38"/>
      <c r="D15" s="4">
        <f>FV(D14,12*D13,-D12)</f>
        <v>41888.456999243819</v>
      </c>
    </row>
    <row r="16" spans="2:4" ht="19.5" thickBot="1" x14ac:dyDescent="0.35">
      <c r="B16" s="39" t="s">
        <v>3</v>
      </c>
      <c r="C16" s="40"/>
      <c r="D16" s="5">
        <f>D15*1%</f>
        <v>418.88456999243817</v>
      </c>
    </row>
    <row r="17" spans="1:4" ht="15.75" thickBot="1" x14ac:dyDescent="0.3"/>
    <row r="18" spans="1:4" ht="21.75" thickBot="1" x14ac:dyDescent="0.4">
      <c r="B18" s="7" t="s">
        <v>10</v>
      </c>
      <c r="C18" s="8" t="s">
        <v>11</v>
      </c>
      <c r="D18" s="9" t="s">
        <v>12</v>
      </c>
    </row>
    <row r="19" spans="1:4" ht="18.75" x14ac:dyDescent="0.3">
      <c r="A19" s="6">
        <v>2</v>
      </c>
      <c r="B19" s="12" t="s">
        <v>5</v>
      </c>
      <c r="C19" s="13">
        <f>FV(Taxa_Mensal,A19*12,-Aporte)</f>
        <v>13613.813648822608</v>
      </c>
      <c r="D19" s="14">
        <f>C19*Rend_carteira</f>
        <v>136.13813648822608</v>
      </c>
    </row>
    <row r="20" spans="1:4" ht="18.75" x14ac:dyDescent="0.3">
      <c r="A20" s="6">
        <v>5</v>
      </c>
      <c r="B20" s="12" t="s">
        <v>6</v>
      </c>
      <c r="C20" s="13">
        <f>FV(Taxa_Mensal,A20*12,-Aporte)</f>
        <v>41888.456999243819</v>
      </c>
      <c r="D20" s="14">
        <f>C20*Rend_carteira</f>
        <v>418.88456999243817</v>
      </c>
    </row>
    <row r="21" spans="1:4" ht="18.75" x14ac:dyDescent="0.3">
      <c r="A21" s="6">
        <v>10</v>
      </c>
      <c r="B21" s="12" t="s">
        <v>7</v>
      </c>
      <c r="C21" s="13">
        <f>FV(Taxa_Mensal,A21*12,-Aporte)</f>
        <v>121642.1062650861</v>
      </c>
      <c r="D21" s="14">
        <f>C21*Rend_carteira</f>
        <v>1216.4210626508609</v>
      </c>
    </row>
    <row r="22" spans="1:4" ht="18.75" x14ac:dyDescent="0.3">
      <c r="A22" s="6">
        <v>20</v>
      </c>
      <c r="B22" s="12" t="s">
        <v>8</v>
      </c>
      <c r="C22" s="13">
        <f>FV(Taxa_Mensal,A22*12,-Aporte)</f>
        <v>562599.20004854025</v>
      </c>
      <c r="D22" s="14">
        <f>C22*Rend_carteira</f>
        <v>5625.992000485403</v>
      </c>
    </row>
    <row r="23" spans="1:4" ht="19.5" thickBot="1" x14ac:dyDescent="0.35">
      <c r="A23" s="6">
        <v>30</v>
      </c>
      <c r="B23" s="10" t="s">
        <v>9</v>
      </c>
      <c r="C23" s="15">
        <f>FV(Taxa_Mensal,A23*12,-Aporte)</f>
        <v>2161084.8275023573</v>
      </c>
      <c r="D23" s="16">
        <f>C23*Rend_carteira</f>
        <v>21610.848275023574</v>
      </c>
    </row>
    <row r="25" spans="1:4" ht="21" x14ac:dyDescent="0.35">
      <c r="B25" s="29" t="s">
        <v>18</v>
      </c>
      <c r="C25" s="30"/>
      <c r="D25" s="24" t="s">
        <v>19</v>
      </c>
    </row>
    <row r="26" spans="1:4" ht="18.75" x14ac:dyDescent="0.3">
      <c r="B26" s="31" t="s">
        <v>21</v>
      </c>
      <c r="C26" s="32"/>
      <c r="D26" s="25">
        <f>Aporte</f>
        <v>500</v>
      </c>
    </row>
    <row r="28" spans="1:4" ht="18.75" x14ac:dyDescent="0.25">
      <c r="B28" s="21" t="s">
        <v>22</v>
      </c>
      <c r="C28" s="21" t="s">
        <v>23</v>
      </c>
      <c r="D28" s="21" t="s">
        <v>24</v>
      </c>
    </row>
    <row r="29" spans="1:4" x14ac:dyDescent="0.25">
      <c r="B29" s="18" t="s">
        <v>25</v>
      </c>
      <c r="C29" s="19">
        <f>VLOOKUP($D$25&amp;"-"&amp;B29,Planilha2!A:D,4,FALSE)</f>
        <v>0.5</v>
      </c>
      <c r="D29" s="20">
        <f t="shared" ref="D29:D34" si="0">Aporte*C29</f>
        <v>250</v>
      </c>
    </row>
    <row r="30" spans="1:4" x14ac:dyDescent="0.25">
      <c r="B30" s="18" t="s">
        <v>26</v>
      </c>
      <c r="C30" s="19">
        <f>VLOOKUP($D$25&amp;"-"&amp;B30,Planilha2!A:D,4,FALSE)</f>
        <v>0.1</v>
      </c>
      <c r="D30" s="20">
        <f t="shared" si="0"/>
        <v>50</v>
      </c>
    </row>
    <row r="31" spans="1:4" x14ac:dyDescent="0.25">
      <c r="B31" s="18" t="s">
        <v>27</v>
      </c>
      <c r="C31" s="19">
        <f>VLOOKUP($D$25&amp;"-"&amp;B31,Planilha2!A:D,4,FALSE)</f>
        <v>0.05</v>
      </c>
      <c r="D31" s="20">
        <f t="shared" si="0"/>
        <v>25</v>
      </c>
    </row>
    <row r="32" spans="1:4" x14ac:dyDescent="0.25">
      <c r="B32" s="18" t="s">
        <v>28</v>
      </c>
      <c r="C32" s="19">
        <f>VLOOKUP($D$25&amp;"-"&amp;B32,Planilha2!A:D,4,FALSE)</f>
        <v>0.05</v>
      </c>
      <c r="D32" s="20">
        <f t="shared" si="0"/>
        <v>25</v>
      </c>
    </row>
    <row r="33" spans="2:4" x14ac:dyDescent="0.25">
      <c r="B33" s="18" t="s">
        <v>29</v>
      </c>
      <c r="C33" s="19">
        <f>VLOOKUP($D$25&amp;"-"&amp;B33,Planilha2!A:D,4,FALSE)</f>
        <v>0.2</v>
      </c>
      <c r="D33" s="20">
        <f t="shared" si="0"/>
        <v>100</v>
      </c>
    </row>
    <row r="34" spans="2:4" x14ac:dyDescent="0.25">
      <c r="B34" s="18" t="s">
        <v>30</v>
      </c>
      <c r="C34" s="19">
        <f>VLOOKUP($D$25&amp;"-"&amp;B34,Planilha2!A:D,4,FALSE)</f>
        <v>0.1</v>
      </c>
      <c r="D34" s="20">
        <f t="shared" si="0"/>
        <v>50</v>
      </c>
    </row>
    <row r="35" spans="2:4" ht="18.75" x14ac:dyDescent="0.3">
      <c r="B35" s="22"/>
      <c r="C35" s="22"/>
      <c r="D35" s="23">
        <f>SUM(D29:D34)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</sheetData>
  <mergeCells count="12">
    <mergeCell ref="B7:C7"/>
    <mergeCell ref="B9:C9"/>
    <mergeCell ref="B6:D6"/>
    <mergeCell ref="B8:C8"/>
    <mergeCell ref="B11:D11"/>
    <mergeCell ref="B25:C25"/>
    <mergeCell ref="B26:C26"/>
    <mergeCell ref="B12:C12"/>
    <mergeCell ref="B13:C13"/>
    <mergeCell ref="B14:C14"/>
    <mergeCell ref="B15:C15"/>
    <mergeCell ref="B16:C16"/>
  </mergeCells>
  <dataValidations count="1">
    <dataValidation type="list" allowBlank="1" showInputMessage="1" showErrorMessage="1" sqref="D25" xr:uid="{5CBFED31-1AD4-4AF8-BCEB-89AB8EFE186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2E40-F3B2-45A8-8E97-211CCDF9815D}">
  <dimension ref="A3:D21"/>
  <sheetViews>
    <sheetView workbookViewId="0">
      <selection activeCell="I9" sqref="I9"/>
    </sheetView>
  </sheetViews>
  <sheetFormatPr defaultRowHeight="15" x14ac:dyDescent="0.25"/>
  <cols>
    <col min="1" max="1" width="29.42578125" bestFit="1" customWidth="1"/>
    <col min="2" max="2" width="14.42578125" bestFit="1" customWidth="1"/>
    <col min="3" max="3" width="16.140625" bestFit="1" customWidth="1"/>
    <col min="4" max="4" width="12.5703125" bestFit="1" customWidth="1"/>
  </cols>
  <sheetData>
    <row r="3" spans="1:4" x14ac:dyDescent="0.25">
      <c r="A3" t="s">
        <v>32</v>
      </c>
      <c r="B3" t="s">
        <v>18</v>
      </c>
      <c r="C3" s="18" t="s">
        <v>22</v>
      </c>
      <c r="D3" t="s">
        <v>31</v>
      </c>
    </row>
    <row r="4" spans="1:4" x14ac:dyDescent="0.25">
      <c r="A4" t="str">
        <f>B4&amp;"-"&amp;C4</f>
        <v xml:space="preserve">CONSERVADOR-Papel </v>
      </c>
      <c r="B4" t="s">
        <v>33</v>
      </c>
      <c r="C4" s="18" t="s">
        <v>25</v>
      </c>
      <c r="D4" s="19">
        <v>0.3</v>
      </c>
    </row>
    <row r="5" spans="1:4" x14ac:dyDescent="0.25">
      <c r="A5" t="str">
        <f t="shared" ref="A5:A9" si="0">B5&amp;"-"&amp;C5</f>
        <v>CONSERVADOR-Tijolo</v>
      </c>
      <c r="B5" t="s">
        <v>33</v>
      </c>
      <c r="C5" s="18" t="s">
        <v>26</v>
      </c>
      <c r="D5" s="19">
        <v>0.5</v>
      </c>
    </row>
    <row r="6" spans="1:4" x14ac:dyDescent="0.25">
      <c r="A6" t="str">
        <f t="shared" si="0"/>
        <v>CONSERVADOR-Híbrido</v>
      </c>
      <c r="B6" t="s">
        <v>33</v>
      </c>
      <c r="C6" s="18" t="s">
        <v>27</v>
      </c>
      <c r="D6" s="19">
        <v>0.1</v>
      </c>
    </row>
    <row r="7" spans="1:4" x14ac:dyDescent="0.25">
      <c r="A7" t="str">
        <f t="shared" si="0"/>
        <v>CONSERVADOR-FOFs</v>
      </c>
      <c r="B7" t="s">
        <v>33</v>
      </c>
      <c r="C7" s="18" t="s">
        <v>28</v>
      </c>
      <c r="D7" s="19">
        <v>0.1</v>
      </c>
    </row>
    <row r="8" spans="1:4" x14ac:dyDescent="0.25">
      <c r="A8" t="str">
        <f t="shared" si="0"/>
        <v>CONSERVADOR-Desenvolvimento</v>
      </c>
      <c r="B8" t="s">
        <v>33</v>
      </c>
      <c r="C8" s="18" t="s">
        <v>29</v>
      </c>
      <c r="D8" s="19">
        <v>0</v>
      </c>
    </row>
    <row r="9" spans="1:4" x14ac:dyDescent="0.25">
      <c r="A9" s="26" t="str">
        <f t="shared" si="0"/>
        <v>CONSERVADOR-Hotelaris</v>
      </c>
      <c r="B9" s="26" t="s">
        <v>33</v>
      </c>
      <c r="C9" s="27" t="s">
        <v>30</v>
      </c>
      <c r="D9" s="28">
        <v>0</v>
      </c>
    </row>
    <row r="10" spans="1:4" x14ac:dyDescent="0.25">
      <c r="A10" t="str">
        <f>B10&amp;"-"&amp;C10</f>
        <v xml:space="preserve">MODERADO-Papel </v>
      </c>
      <c r="B10" t="s">
        <v>20</v>
      </c>
      <c r="C10" s="18" t="s">
        <v>25</v>
      </c>
      <c r="D10" s="19">
        <v>0.32</v>
      </c>
    </row>
    <row r="11" spans="1:4" x14ac:dyDescent="0.25">
      <c r="A11" t="str">
        <f t="shared" ref="A11:A15" si="1">B11&amp;"-"&amp;C11</f>
        <v>MODERADO-Tijolo</v>
      </c>
      <c r="B11" t="s">
        <v>20</v>
      </c>
      <c r="C11" s="18" t="s">
        <v>26</v>
      </c>
      <c r="D11" s="19">
        <v>0.35</v>
      </c>
    </row>
    <row r="12" spans="1:4" x14ac:dyDescent="0.25">
      <c r="A12" t="str">
        <f t="shared" si="1"/>
        <v>MODERADO-Híbrido</v>
      </c>
      <c r="B12" t="s">
        <v>20</v>
      </c>
      <c r="C12" s="18" t="s">
        <v>27</v>
      </c>
      <c r="D12" s="19">
        <v>0.08</v>
      </c>
    </row>
    <row r="13" spans="1:4" x14ac:dyDescent="0.25">
      <c r="A13" t="str">
        <f t="shared" si="1"/>
        <v>MODERADO-FOF</v>
      </c>
      <c r="B13" t="s">
        <v>20</v>
      </c>
      <c r="C13" s="18" t="s">
        <v>34</v>
      </c>
      <c r="D13" s="19">
        <v>0.05</v>
      </c>
    </row>
    <row r="14" spans="1:4" x14ac:dyDescent="0.25">
      <c r="A14" t="str">
        <f t="shared" si="1"/>
        <v>MODERADO-Desenvolvimento</v>
      </c>
      <c r="B14" t="s">
        <v>20</v>
      </c>
      <c r="C14" s="18" t="s">
        <v>29</v>
      </c>
      <c r="D14" s="19">
        <v>0.1</v>
      </c>
    </row>
    <row r="15" spans="1:4" x14ac:dyDescent="0.25">
      <c r="A15" s="26" t="str">
        <f t="shared" si="1"/>
        <v>MODERADO-Hotelaris</v>
      </c>
      <c r="B15" s="26" t="s">
        <v>20</v>
      </c>
      <c r="C15" s="27" t="s">
        <v>30</v>
      </c>
      <c r="D15" s="28">
        <v>0.1</v>
      </c>
    </row>
    <row r="16" spans="1:4" x14ac:dyDescent="0.25">
      <c r="A16" t="str">
        <f>B16&amp;"-"&amp;C16</f>
        <v xml:space="preserve">AGRESSIVO-Papel </v>
      </c>
      <c r="B16" t="s">
        <v>19</v>
      </c>
      <c r="C16" s="18" t="s">
        <v>25</v>
      </c>
      <c r="D16" s="19">
        <v>0.5</v>
      </c>
    </row>
    <row r="17" spans="1:4" x14ac:dyDescent="0.25">
      <c r="A17" t="str">
        <f t="shared" ref="A17:A21" si="2">B17&amp;"-"&amp;C17</f>
        <v>AGRESSIVO-Tijolo</v>
      </c>
      <c r="B17" t="s">
        <v>19</v>
      </c>
      <c r="C17" s="18" t="s">
        <v>26</v>
      </c>
      <c r="D17" s="19">
        <v>0.1</v>
      </c>
    </row>
    <row r="18" spans="1:4" x14ac:dyDescent="0.25">
      <c r="A18" t="str">
        <f t="shared" si="2"/>
        <v>AGRESSIVO-Híbrido</v>
      </c>
      <c r="B18" t="s">
        <v>19</v>
      </c>
      <c r="C18" s="18" t="s">
        <v>27</v>
      </c>
      <c r="D18" s="19">
        <v>0.05</v>
      </c>
    </row>
    <row r="19" spans="1:4" x14ac:dyDescent="0.25">
      <c r="A19" t="str">
        <f t="shared" si="2"/>
        <v>AGRESSIVO-FOFs</v>
      </c>
      <c r="B19" t="s">
        <v>19</v>
      </c>
      <c r="C19" s="18" t="s">
        <v>28</v>
      </c>
      <c r="D19" s="19">
        <v>0.05</v>
      </c>
    </row>
    <row r="20" spans="1:4" x14ac:dyDescent="0.25">
      <c r="A20" t="str">
        <f t="shared" si="2"/>
        <v>AGRESSIVO-Desenvolvimento</v>
      </c>
      <c r="B20" t="s">
        <v>19</v>
      </c>
      <c r="C20" s="18" t="s">
        <v>29</v>
      </c>
      <c r="D20" s="19">
        <v>0.2</v>
      </c>
    </row>
    <row r="21" spans="1:4" x14ac:dyDescent="0.25">
      <c r="A21" t="str">
        <f t="shared" si="2"/>
        <v>AGRESSIVO-Hotelaris</v>
      </c>
      <c r="B21" t="s">
        <v>19</v>
      </c>
      <c r="C21" s="18" t="s">
        <v>30</v>
      </c>
      <c r="D21" s="1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Planilha1</vt:lpstr>
      <vt:lpstr>Planilha2</vt:lpstr>
      <vt:lpstr>Aporte</vt:lpstr>
      <vt:lpstr>Periodo</vt:lpstr>
      <vt:lpstr>Rend_carteira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</dc:creator>
  <cp:lastModifiedBy>Sakura</cp:lastModifiedBy>
  <dcterms:created xsi:type="dcterms:W3CDTF">2025-05-31T15:12:44Z</dcterms:created>
  <dcterms:modified xsi:type="dcterms:W3CDTF">2025-06-01T19:23:06Z</dcterms:modified>
</cp:coreProperties>
</file>