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/>
  <mc:AlternateContent xmlns:mc="http://schemas.openxmlformats.org/markup-compatibility/2006">
    <mc:Choice Requires="x15">
      <x15ac:absPath xmlns:x15ac="http://schemas.microsoft.com/office/spreadsheetml/2010/11/ac" url="/Users/foml/coding/MSP/period 6/F1RaceProject/"/>
    </mc:Choice>
  </mc:AlternateContent>
  <xr:revisionPtr revIDLastSave="0" documentId="13_ncr:1_{BC1E3E46-C133-A847-93F9-F2F27F61C1F7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H13" i="1"/>
  <c r="F13" i="1"/>
  <c r="N10" i="1"/>
  <c r="L10" i="1"/>
  <c r="J10" i="1"/>
  <c r="J12" i="1"/>
  <c r="L12" i="1"/>
  <c r="N12" i="1"/>
  <c r="H11" i="1"/>
  <c r="J11" i="1"/>
  <c r="F11" i="1"/>
  <c r="N9" i="1"/>
  <c r="L9" i="1"/>
  <c r="J9" i="1"/>
  <c r="J8" i="1"/>
  <c r="L8" i="1"/>
  <c r="N8" i="1"/>
  <c r="L7" i="1"/>
  <c r="J7" i="1"/>
  <c r="H7" i="1"/>
  <c r="L6" i="1"/>
  <c r="J6" i="1"/>
  <c r="H6" i="1"/>
  <c r="O4" i="1"/>
  <c r="J5" i="1"/>
  <c r="H5" i="1"/>
  <c r="F5" i="1"/>
  <c r="J4" i="1"/>
  <c r="L4" i="1"/>
  <c r="N4" i="1"/>
  <c r="L3" i="1"/>
  <c r="J3" i="1"/>
  <c r="H3" i="1"/>
  <c r="J2" i="1"/>
  <c r="F2" i="1"/>
</calcChain>
</file>

<file path=xl/sharedStrings.xml><?xml version="1.0" encoding="utf-8"?>
<sst xmlns="http://schemas.openxmlformats.org/spreadsheetml/2006/main" count="113" uniqueCount="46">
  <si>
    <t>Race #</t>
  </si>
  <si>
    <t>Grand Prix</t>
  </si>
  <si>
    <t>Hard</t>
  </si>
  <si>
    <t>Medium</t>
  </si>
  <si>
    <t>Soft</t>
  </si>
  <si>
    <t>C1 Avg Laps</t>
  </si>
  <si>
    <t>C1 Max Laps</t>
  </si>
  <si>
    <t>C2 Avg Laps</t>
  </si>
  <si>
    <t>C2 Max Laps</t>
  </si>
  <si>
    <t>C3 Avg Laps</t>
  </si>
  <si>
    <t>C3 Max Laps</t>
  </si>
  <si>
    <t>C4 Avg Laps</t>
  </si>
  <si>
    <t>C4 Max Laps</t>
  </si>
  <si>
    <t>C5 Avg Laps</t>
  </si>
  <si>
    <t>C5 Max Laps</t>
  </si>
  <si>
    <t>Bahrain</t>
  </si>
  <si>
    <t>C1</t>
  </si>
  <si>
    <t>C2</t>
  </si>
  <si>
    <t>C3</t>
  </si>
  <si>
    <t>Saudi Arabia</t>
  </si>
  <si>
    <t>C4</t>
  </si>
  <si>
    <t>Australia</t>
  </si>
  <si>
    <t>C5</t>
  </si>
  <si>
    <t>Japan</t>
  </si>
  <si>
    <t>China</t>
  </si>
  <si>
    <t>USA (Miami)</t>
  </si>
  <si>
    <t>Italy (Emilia-Romagna)</t>
  </si>
  <si>
    <t>Monaco</t>
  </si>
  <si>
    <t>Canada</t>
  </si>
  <si>
    <t>Spain</t>
  </si>
  <si>
    <t>Austria</t>
  </si>
  <si>
    <t>Great Britain</t>
  </si>
  <si>
    <t>Hungary</t>
  </si>
  <si>
    <t>14</t>
  </si>
  <si>
    <t>Belgium</t>
  </si>
  <si>
    <t>Netherlands</t>
  </si>
  <si>
    <t>Italy (Monza)</t>
  </si>
  <si>
    <t>Azerbaijan</t>
  </si>
  <si>
    <t>Singapore</t>
  </si>
  <si>
    <t>USA (Austin)</t>
  </si>
  <si>
    <t>Mexico</t>
  </si>
  <si>
    <t>Brazil</t>
  </si>
  <si>
    <t xml:space="preserve"> </t>
  </si>
  <si>
    <t>USA (Las Vegas)</t>
  </si>
  <si>
    <t>Qatar</t>
  </si>
  <si>
    <t>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</si>
</sst>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1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workbookViewId="0">
      <selection activeCell="F37" sqref="F37"/>
    </sheetView>
  </sheetViews>
  <sheetFormatPr baseColWidth="10" defaultColWidth="8.83203125" defaultRowHeight="15" x14ac:dyDescent="0.2"/>
  <cols>
    <col min="8" max="8" width="7.83203125" customWidth="1"/>
    <col min="9" max="9" width="6.6640625" customWidth="1"/>
    <col min="10" max="10" width="14.83203125" customWidth="1"/>
    <col min="11" max="11" width="12" customWidth="1"/>
    <col min="12" max="12" width="11.83203125" customWidth="1"/>
    <col min="13" max="14" width="12" customWidth="1"/>
    <col min="15" max="15" width="11.5" customWidth="1"/>
    <col min="16" max="16" width="12.1640625" customWidth="1"/>
    <col min="17" max="17" width="11.1640625" customWidth="1"/>
    <col min="18" max="18" width="11.5" customWidth="1"/>
    <col min="19" max="19" width="10.6640625" customWidth="1"/>
    <col min="20" max="20" width="12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1" x14ac:dyDescent="0.2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3">
        <f>(20+24+21+23+20+20+22+26+18+19+21+22+20+21+19+20+19+18+18+22+23+26+24+24+23+16+30+28+24+22+26+20+36+36+12+21)/37</f>
        <v>21.72972972972973</v>
      </c>
      <c r="G2" s="3">
        <v>30</v>
      </c>
      <c r="H2" s="3"/>
      <c r="I2" s="3"/>
      <c r="J2" s="3">
        <f>(17+12+14+11+11+13+12+12+15+9+9+11+13+14+15+1+10+12+12+10+20+21+21+15+13+15)/26</f>
        <v>13</v>
      </c>
      <c r="K2" s="3">
        <v>21</v>
      </c>
      <c r="L2" s="3"/>
      <c r="M2" s="3"/>
      <c r="N2" s="3"/>
      <c r="O2" s="3"/>
    </row>
    <row r="3" spans="1:21" x14ac:dyDescent="0.2">
      <c r="A3" s="1">
        <v>2</v>
      </c>
      <c r="B3" s="1" t="s">
        <v>19</v>
      </c>
      <c r="C3" s="1" t="s">
        <v>17</v>
      </c>
      <c r="D3" s="1" t="s">
        <v>18</v>
      </c>
      <c r="E3" s="1" t="s">
        <v>20</v>
      </c>
      <c r="F3" s="3"/>
      <c r="G3" s="3"/>
      <c r="H3" s="3">
        <f>(43+43+43+43+43+43+43+17+43+43+43+43+43+43+28)/15</f>
        <v>40.266666666666666</v>
      </c>
      <c r="I3" s="3">
        <v>43</v>
      </c>
      <c r="J3" s="3">
        <f>(7+7+7+7+7+7+37+36+33+7+7+7+7+7+7+41)/16</f>
        <v>14.4375</v>
      </c>
      <c r="K3" s="3">
        <v>41</v>
      </c>
      <c r="L3" s="3">
        <f>(7+13+14+7+14+8)/6</f>
        <v>10.5</v>
      </c>
      <c r="M3" s="3">
        <v>14</v>
      </c>
      <c r="N3" s="3"/>
      <c r="O3" s="3"/>
    </row>
    <row r="4" spans="1:21" x14ac:dyDescent="0.2">
      <c r="A4" s="1">
        <v>3</v>
      </c>
      <c r="B4" s="1" t="s">
        <v>21</v>
      </c>
      <c r="C4" s="1" t="s">
        <v>18</v>
      </c>
      <c r="D4" s="1" t="s">
        <v>20</v>
      </c>
      <c r="E4" s="1" t="s">
        <v>22</v>
      </c>
      <c r="F4" s="3"/>
      <c r="G4" s="3"/>
      <c r="H4" s="3"/>
      <c r="I4" s="3"/>
      <c r="J4" s="3">
        <f>(25+25+26+30+21+29+27+17+17+26+21+24+24+28+29+7+37+11+15+22+21+16+28+30+24+23+17+20+21+23+17+24+18+19)/34</f>
        <v>22.411764705882351</v>
      </c>
      <c r="K4" s="3">
        <v>37</v>
      </c>
      <c r="L4" s="3">
        <f>(16+9+14+9+8+9+24+18+7+6+17+8+9+8)/14</f>
        <v>11.571428571428571</v>
      </c>
      <c r="M4" s="3">
        <v>24</v>
      </c>
      <c r="N4" s="3">
        <f>(5+6+7)/3</f>
        <v>6</v>
      </c>
      <c r="O4" s="3">
        <f>(7+7+7)/3</f>
        <v>7</v>
      </c>
    </row>
    <row r="5" spans="1:21" x14ac:dyDescent="0.2">
      <c r="A5" s="1">
        <v>4</v>
      </c>
      <c r="B5" s="1" t="s">
        <v>23</v>
      </c>
      <c r="C5" s="1" t="s">
        <v>16</v>
      </c>
      <c r="D5" s="1" t="s">
        <v>17</v>
      </c>
      <c r="E5" s="1" t="s">
        <v>18</v>
      </c>
      <c r="F5" s="3">
        <f>(19+15+20+21+20+17+27+15+23+20+21+15+20+21+22+16+15+30+12+30+16+30+18+14+12)/25</f>
        <v>19.559999999999999</v>
      </c>
      <c r="G5" s="3">
        <v>30</v>
      </c>
      <c r="H5" s="3">
        <f>(16+15+1+24+1+25+11+20+1+12+1+1+10+1+21+1+18+18+21+20+16+14+10+19+16+7)/26</f>
        <v>12.307692307692308</v>
      </c>
      <c r="I5" s="3">
        <v>25</v>
      </c>
      <c r="J5" s="3">
        <f>(13+6+5+11+6+1+1+1+1+6+18+11)/12</f>
        <v>6.666666666666667</v>
      </c>
      <c r="K5" s="3">
        <v>18</v>
      </c>
      <c r="L5" s="3"/>
      <c r="M5" s="3"/>
      <c r="N5" s="3"/>
      <c r="O5" s="3"/>
    </row>
    <row r="6" spans="1:21" x14ac:dyDescent="0.2">
      <c r="A6" s="1">
        <v>5</v>
      </c>
      <c r="B6" s="1" t="s">
        <v>24</v>
      </c>
      <c r="C6" s="1" t="s">
        <v>16</v>
      </c>
      <c r="D6" s="1" t="s">
        <v>17</v>
      </c>
      <c r="E6" s="1" t="s">
        <v>18</v>
      </c>
      <c r="F6" s="3"/>
      <c r="G6" s="3"/>
      <c r="H6" s="3">
        <f>(10+33+34+10+33+35+39+33+12+23+35+33+33+33+15+14+12+15+15+17+5+21+17+10+32)/25</f>
        <v>22.76</v>
      </c>
      <c r="I6" s="3">
        <v>39</v>
      </c>
      <c r="J6" s="3">
        <f>(13+22+13+21+17+11+12+11+13+8+16+12+8+9+9+14+11+8+18+12+9+29+12+14+9+15)/26</f>
        <v>13.307692307692308</v>
      </c>
      <c r="K6" s="3">
        <v>29</v>
      </c>
      <c r="L6" s="3">
        <f>(20+9+9+12+8+16)/6</f>
        <v>12.333333333333334</v>
      </c>
      <c r="M6" s="3">
        <v>20</v>
      </c>
      <c r="N6" s="3"/>
      <c r="O6" s="3"/>
      <c r="U6" s="2"/>
    </row>
    <row r="7" spans="1:21" x14ac:dyDescent="0.2">
      <c r="A7" s="1">
        <v>6</v>
      </c>
      <c r="B7" s="1" t="s">
        <v>25</v>
      </c>
      <c r="C7" s="1" t="s">
        <v>17</v>
      </c>
      <c r="D7" s="1" t="s">
        <v>18</v>
      </c>
      <c r="E7" s="1" t="s">
        <v>20</v>
      </c>
      <c r="F7" s="3"/>
      <c r="G7" s="3"/>
      <c r="H7" s="3">
        <f>(28+34+38+30+11+26+29+33+22+35+16+40+13+28+18+17+22+43)/18</f>
        <v>26.833333333333332</v>
      </c>
      <c r="I7" s="3">
        <v>45</v>
      </c>
      <c r="J7" s="3">
        <f>(29+23+19+27+17+29+31+28+24+35+22+12+29+12+27+17+28+29+11+29+6+29+10+11)/24</f>
        <v>22.25</v>
      </c>
      <c r="K7" s="3">
        <v>35</v>
      </c>
      <c r="L7" s="3">
        <f>(29+11)/2</f>
        <v>20</v>
      </c>
      <c r="M7" s="3">
        <v>29</v>
      </c>
      <c r="N7" s="3"/>
      <c r="O7" s="3"/>
      <c r="U7" s="2"/>
    </row>
    <row r="8" spans="1:21" x14ac:dyDescent="0.2">
      <c r="A8" s="1">
        <v>7</v>
      </c>
      <c r="B8" s="1" t="s">
        <v>26</v>
      </c>
      <c r="C8" s="1" t="s">
        <v>17</v>
      </c>
      <c r="D8" s="1" t="s">
        <v>18</v>
      </c>
      <c r="E8" s="1" t="s">
        <v>20</v>
      </c>
      <c r="F8" s="3"/>
      <c r="G8" s="3"/>
      <c r="H8" s="3"/>
      <c r="I8" s="3"/>
      <c r="J8" s="3">
        <f>(39+41+38+40+36+36+31+37+26+50+49+26+41+37+33+28+31+54+40)/19</f>
        <v>37.526315789473685</v>
      </c>
      <c r="K8" s="3">
        <v>54</v>
      </c>
      <c r="L8" s="3">
        <f>(24+25+22+23+27+27+21+11+26+37+12+13+37+11+25+29+32+31+19+8+19)/21</f>
        <v>22.80952380952381</v>
      </c>
      <c r="M8" s="3">
        <v>37</v>
      </c>
      <c r="N8" s="3">
        <f>18/3</f>
        <v>6</v>
      </c>
      <c r="O8" s="3">
        <v>8</v>
      </c>
      <c r="U8" s="2"/>
    </row>
    <row r="9" spans="1:21" x14ac:dyDescent="0.2">
      <c r="A9" s="1">
        <v>8</v>
      </c>
      <c r="B9" s="1" t="s">
        <v>27</v>
      </c>
      <c r="C9" s="1" t="s">
        <v>18</v>
      </c>
      <c r="D9" s="1" t="s">
        <v>20</v>
      </c>
      <c r="E9" s="1" t="s">
        <v>22</v>
      </c>
      <c r="F9" s="3"/>
      <c r="G9" s="3"/>
      <c r="H9" s="3"/>
      <c r="I9" s="3"/>
      <c r="J9" s="3">
        <f>(77+77+77+77+77+77+77+57+69+1+1+1+1+1+26+27+61+6)/18</f>
        <v>43.888888888888886</v>
      </c>
      <c r="K9" s="3">
        <v>77</v>
      </c>
      <c r="L9" s="3">
        <f>(1+1+1+1+1+1+14+77+51+50+76+14+41+19)/14</f>
        <v>24.857142857142858</v>
      </c>
      <c r="M9" s="3">
        <v>77</v>
      </c>
      <c r="N9" s="3">
        <f>(28+6)/2</f>
        <v>17</v>
      </c>
      <c r="O9" s="3">
        <v>28</v>
      </c>
      <c r="U9" s="2"/>
    </row>
    <row r="10" spans="1:21" x14ac:dyDescent="0.2">
      <c r="A10" s="1">
        <v>9</v>
      </c>
      <c r="B10" s="1" t="s">
        <v>28</v>
      </c>
      <c r="C10" s="1" t="s">
        <v>18</v>
      </c>
      <c r="D10" s="1" t="s">
        <v>20</v>
      </c>
      <c r="E10" s="1" t="s">
        <v>22</v>
      </c>
      <c r="F10" s="3"/>
      <c r="G10" s="3"/>
      <c r="H10" s="3"/>
      <c r="I10" s="3"/>
      <c r="J10" s="3">
        <f>(30+29+28+29+31+32+37+58+24+34+16+43+36+25+35+33+36+24+38+20+37+35+39+19)/24</f>
        <v>32</v>
      </c>
      <c r="K10" s="3">
        <v>58</v>
      </c>
      <c r="L10" s="3">
        <f>(12+12+12+39+38+12+12+11+12+12+1+7+12+11+12+28+30+31+34+18+16)/21</f>
        <v>17.714285714285715</v>
      </c>
      <c r="M10" s="3">
        <v>39</v>
      </c>
      <c r="N10" s="3">
        <f>(10+2)/2</f>
        <v>6</v>
      </c>
      <c r="O10" s="3">
        <v>10</v>
      </c>
      <c r="U10" s="2"/>
    </row>
    <row r="11" spans="1:21" x14ac:dyDescent="0.2">
      <c r="A11" s="1">
        <v>10</v>
      </c>
      <c r="B11" s="1" t="s">
        <v>29</v>
      </c>
      <c r="C11" s="1" t="s">
        <v>16</v>
      </c>
      <c r="D11" s="1" t="s">
        <v>17</v>
      </c>
      <c r="E11" s="1" t="s">
        <v>18</v>
      </c>
      <c r="F11" s="3">
        <f>(30+30+28+27+28+20+24+28+23+27+36+17+30)/13</f>
        <v>26.76923076923077</v>
      </c>
      <c r="G11" s="3">
        <v>37</v>
      </c>
      <c r="H11" s="3">
        <f>(27+24+27+21+23+21+25+18+24+26+32+20+26+19+18+18+20)/17</f>
        <v>22.882352941176471</v>
      </c>
      <c r="I11" s="3">
        <v>32</v>
      </c>
      <c r="J11" s="3">
        <f>(17+23+16+15+24+15+21+13+18+14+13+12+19+9+17+16+11+17+10+25+22+21+14+22+19+23+19+20+17)/29</f>
        <v>17.310344827586206</v>
      </c>
      <c r="K11" s="3">
        <v>25</v>
      </c>
      <c r="L11" s="3"/>
      <c r="M11" s="3"/>
      <c r="N11" s="3"/>
      <c r="O11" s="3"/>
      <c r="U11" s="2"/>
    </row>
    <row r="12" spans="1:21" x14ac:dyDescent="0.2">
      <c r="A12" s="1">
        <v>11</v>
      </c>
      <c r="B12" s="1" t="s">
        <v>30</v>
      </c>
      <c r="C12" s="1" t="s">
        <v>17</v>
      </c>
      <c r="D12" s="1" t="s">
        <v>18</v>
      </c>
      <c r="E12" s="1" t="s">
        <v>20</v>
      </c>
      <c r="F12" s="3"/>
      <c r="G12" s="3"/>
      <c r="H12" s="3"/>
      <c r="I12" s="3"/>
      <c r="J12" s="3">
        <f>(25+26+25+32+28+28+32+30+28+33+27+34+22+15+24+27+23+26+27+31+28+19+33+29+28)/35</f>
        <v>19.428571428571427</v>
      </c>
      <c r="K12" s="3">
        <v>34</v>
      </c>
      <c r="L12" s="3">
        <f>(22+24+25+20+22+24+21+18+13+23+11+21+20+10+10+20+29+1+17+18+20+19+28+20+23+21+12+19+23+11+24+1+19+20+23)/36</f>
        <v>18.111111111111111</v>
      </c>
      <c r="M12" s="3">
        <v>29</v>
      </c>
      <c r="N12" s="3">
        <f>(7+2)/2</f>
        <v>4.5</v>
      </c>
      <c r="O12" s="3">
        <v>7</v>
      </c>
      <c r="U12" s="2"/>
    </row>
    <row r="13" spans="1:21" x14ac:dyDescent="0.2">
      <c r="A13" s="1">
        <v>12</v>
      </c>
      <c r="B13" s="1" t="s">
        <v>31</v>
      </c>
      <c r="C13" s="1" t="s">
        <v>16</v>
      </c>
      <c r="D13" s="1" t="s">
        <v>17</v>
      </c>
      <c r="E13" s="1" t="s">
        <v>18</v>
      </c>
      <c r="F13" s="3">
        <f>(19+23+14+26+32+7+9+18)/8</f>
        <v>18.5</v>
      </c>
      <c r="G13" s="3">
        <v>32</v>
      </c>
      <c r="H13" s="3">
        <f>(33+33+33+29+24+28+33+32+18+26+29+25+31+24+5+31+31+20+24)/19</f>
        <v>26.789473684210527</v>
      </c>
      <c r="I13" s="3">
        <v>33</v>
      </c>
      <c r="J13" s="3">
        <f>(19+19+28+24+19+20+33+20+20+21+19+20+20+14+27)/15</f>
        <v>21.533333333333335</v>
      </c>
      <c r="K13" s="3">
        <v>28</v>
      </c>
      <c r="L13" s="3"/>
      <c r="M13" s="3"/>
      <c r="N13" s="3"/>
      <c r="O13" s="3"/>
      <c r="U13" s="2"/>
    </row>
    <row r="14" spans="1:21" x14ac:dyDescent="0.2">
      <c r="A14" s="1">
        <v>13</v>
      </c>
      <c r="B14" s="1" t="s">
        <v>32</v>
      </c>
      <c r="C14" s="1" t="s">
        <v>18</v>
      </c>
      <c r="D14" s="1" t="s">
        <v>20</v>
      </c>
      <c r="E14" s="1" t="s">
        <v>22</v>
      </c>
      <c r="F14" s="4"/>
      <c r="G14" s="4"/>
      <c r="H14" s="4"/>
      <c r="I14" s="4"/>
      <c r="J14" s="3">
        <v>29</v>
      </c>
      <c r="K14" s="3">
        <v>41</v>
      </c>
      <c r="L14" s="3">
        <v>16.809999999999999</v>
      </c>
      <c r="M14" s="3">
        <v>31</v>
      </c>
      <c r="N14" s="3">
        <v>7.33</v>
      </c>
      <c r="O14" s="3" t="s">
        <v>33</v>
      </c>
      <c r="U14" s="2"/>
    </row>
    <row r="15" spans="1:21" x14ac:dyDescent="0.2">
      <c r="A15" s="1">
        <v>14</v>
      </c>
      <c r="B15" s="1" t="s">
        <v>34</v>
      </c>
      <c r="C15" s="1" t="s">
        <v>17</v>
      </c>
      <c r="D15" s="1" t="s">
        <v>18</v>
      </c>
      <c r="E15" s="1" t="s">
        <v>20</v>
      </c>
      <c r="F15" s="3"/>
      <c r="G15" s="3"/>
      <c r="H15" s="3">
        <v>20.27</v>
      </c>
      <c r="I15" s="3">
        <v>34</v>
      </c>
      <c r="J15" s="3">
        <v>12.62</v>
      </c>
      <c r="K15" s="3">
        <v>24</v>
      </c>
      <c r="L15" s="3">
        <v>10</v>
      </c>
      <c r="M15" s="3">
        <v>8</v>
      </c>
      <c r="N15" s="3"/>
      <c r="O15" s="3"/>
      <c r="U15" s="2"/>
    </row>
    <row r="16" spans="1:21" x14ac:dyDescent="0.2">
      <c r="A16" s="1">
        <v>15</v>
      </c>
      <c r="B16" s="1" t="s">
        <v>35</v>
      </c>
      <c r="C16" s="1" t="s">
        <v>16</v>
      </c>
      <c r="D16" s="1" t="s">
        <v>17</v>
      </c>
      <c r="E16" s="1" t="s">
        <v>18</v>
      </c>
      <c r="F16" s="3">
        <v>40</v>
      </c>
      <c r="G16" s="3">
        <v>57</v>
      </c>
      <c r="H16" s="3">
        <v>25.25</v>
      </c>
      <c r="I16" s="3">
        <v>33</v>
      </c>
      <c r="J16" s="3">
        <v>18.829999999999998</v>
      </c>
      <c r="K16" s="3">
        <v>24</v>
      </c>
      <c r="L16" s="3"/>
      <c r="M16" s="3"/>
      <c r="N16" s="3"/>
      <c r="O16" s="3"/>
      <c r="U16" s="2"/>
    </row>
    <row r="17" spans="1:21" x14ac:dyDescent="0.2">
      <c r="A17" s="1">
        <v>16</v>
      </c>
      <c r="B17" s="1" t="s">
        <v>36</v>
      </c>
      <c r="C17" s="1" t="s">
        <v>17</v>
      </c>
      <c r="D17" s="1" t="s">
        <v>18</v>
      </c>
      <c r="E17" s="1" t="s">
        <v>20</v>
      </c>
      <c r="F17" s="3"/>
      <c r="G17" s="3"/>
      <c r="H17" s="3"/>
      <c r="I17" s="3"/>
      <c r="J17" s="3">
        <v>29.53</v>
      </c>
      <c r="K17" s="3">
        <v>42</v>
      </c>
      <c r="L17" s="3">
        <v>14.53</v>
      </c>
      <c r="M17" s="3">
        <v>21</v>
      </c>
      <c r="N17" s="3">
        <v>2</v>
      </c>
      <c r="O17" s="3">
        <v>2</v>
      </c>
      <c r="U17" s="2"/>
    </row>
    <row r="18" spans="1:21" x14ac:dyDescent="0.2">
      <c r="A18" s="1">
        <v>17</v>
      </c>
      <c r="B18" s="1" t="s">
        <v>37</v>
      </c>
      <c r="C18" s="1" t="s">
        <v>18</v>
      </c>
      <c r="D18" s="1" t="s">
        <v>20</v>
      </c>
      <c r="E18" s="1" t="s">
        <v>22</v>
      </c>
      <c r="F18" s="3"/>
      <c r="G18" s="3"/>
      <c r="H18" s="3"/>
      <c r="I18" s="3"/>
      <c r="J18" s="3">
        <v>40.700000000000003</v>
      </c>
      <c r="K18" s="3">
        <v>50</v>
      </c>
      <c r="L18" s="3">
        <v>13.06</v>
      </c>
      <c r="M18" s="3">
        <v>20</v>
      </c>
      <c r="N18" s="3">
        <v>1.5</v>
      </c>
      <c r="O18" s="3">
        <v>2</v>
      </c>
      <c r="U18" s="2"/>
    </row>
    <row r="19" spans="1:21" x14ac:dyDescent="0.2">
      <c r="A19" s="1">
        <v>18</v>
      </c>
      <c r="B19" s="1" t="s">
        <v>38</v>
      </c>
      <c r="C19" s="1" t="s">
        <v>18</v>
      </c>
      <c r="D19" s="1" t="s">
        <v>20</v>
      </c>
      <c r="E19" s="1" t="s">
        <v>22</v>
      </c>
      <c r="F19" s="3"/>
      <c r="G19" s="3"/>
      <c r="H19" s="3"/>
      <c r="I19" s="3"/>
      <c r="J19" s="3">
        <v>48</v>
      </c>
      <c r="K19" s="3">
        <v>49</v>
      </c>
      <c r="L19" s="3">
        <v>34.6</v>
      </c>
      <c r="M19" s="3">
        <v>38</v>
      </c>
      <c r="N19" s="3">
        <v>13.5</v>
      </c>
      <c r="O19" s="3">
        <v>28</v>
      </c>
      <c r="U19" s="2"/>
    </row>
    <row r="20" spans="1:21" x14ac:dyDescent="0.2">
      <c r="A20" s="1">
        <v>19</v>
      </c>
      <c r="B20" s="1" t="s">
        <v>39</v>
      </c>
      <c r="C20" s="1" t="s">
        <v>17</v>
      </c>
      <c r="D20" s="1" t="s">
        <v>18</v>
      </c>
      <c r="E20" s="1" t="s">
        <v>20</v>
      </c>
      <c r="F20" s="3"/>
      <c r="G20" s="3"/>
      <c r="H20" s="3">
        <v>40.1</v>
      </c>
      <c r="I20" s="3">
        <v>30.15</v>
      </c>
      <c r="J20" s="3">
        <v>27.05</v>
      </c>
      <c r="K20" s="3">
        <v>32</v>
      </c>
      <c r="L20" s="3">
        <v>4</v>
      </c>
      <c r="M20" s="3">
        <v>4</v>
      </c>
      <c r="N20" s="3"/>
      <c r="O20" s="3"/>
      <c r="U20" s="2"/>
    </row>
    <row r="21" spans="1:21" x14ac:dyDescent="0.2">
      <c r="A21" s="1">
        <v>20</v>
      </c>
      <c r="B21" s="1" t="s">
        <v>40</v>
      </c>
      <c r="C21" s="1" t="s">
        <v>17</v>
      </c>
      <c r="D21" s="1" t="s">
        <v>18</v>
      </c>
      <c r="E21" s="1" t="s">
        <v>20</v>
      </c>
      <c r="F21" s="3"/>
      <c r="G21" s="3"/>
      <c r="H21" s="3"/>
      <c r="I21" s="3"/>
      <c r="J21" s="3">
        <v>38.64</v>
      </c>
      <c r="K21" s="3">
        <v>49</v>
      </c>
      <c r="L21" s="3">
        <v>32</v>
      </c>
      <c r="M21" s="3">
        <v>39</v>
      </c>
      <c r="N21" s="3">
        <v>3.5</v>
      </c>
      <c r="O21" s="3">
        <v>5</v>
      </c>
      <c r="U21" s="2"/>
    </row>
    <row r="22" spans="1:21" x14ac:dyDescent="0.2">
      <c r="A22" s="1">
        <v>21</v>
      </c>
      <c r="B22" s="1" t="s">
        <v>41</v>
      </c>
      <c r="C22" s="1" t="s">
        <v>17</v>
      </c>
      <c r="D22" s="1" t="s">
        <v>18</v>
      </c>
      <c r="E22" s="1" t="s">
        <v>20</v>
      </c>
      <c r="F22" s="3"/>
      <c r="G22" s="3"/>
      <c r="H22" s="3"/>
      <c r="I22" s="3"/>
      <c r="J22" s="3">
        <v>18.52</v>
      </c>
      <c r="K22" s="3">
        <v>32</v>
      </c>
      <c r="L22" s="3">
        <v>17.47</v>
      </c>
      <c r="M22" s="3">
        <v>28</v>
      </c>
      <c r="N22" s="3" t="s">
        <v>42</v>
      </c>
      <c r="O22" s="3"/>
      <c r="U22" s="2"/>
    </row>
    <row r="23" spans="1:21" x14ac:dyDescent="0.2">
      <c r="A23" s="1">
        <v>22</v>
      </c>
      <c r="B23" s="1" t="s">
        <v>43</v>
      </c>
      <c r="C23" s="1" t="s">
        <v>17</v>
      </c>
      <c r="D23" s="1" t="s">
        <v>18</v>
      </c>
      <c r="E23" s="1" t="s">
        <v>20</v>
      </c>
      <c r="F23" s="3"/>
      <c r="G23" s="3"/>
      <c r="H23" s="3"/>
      <c r="I23" s="3"/>
      <c r="J23" s="3">
        <v>37.89</v>
      </c>
      <c r="K23" s="3">
        <v>33</v>
      </c>
      <c r="L23" s="3">
        <v>12</v>
      </c>
      <c r="M23" s="3">
        <v>18</v>
      </c>
      <c r="N23" s="3">
        <v>3.33</v>
      </c>
      <c r="O23" s="3">
        <v>4</v>
      </c>
      <c r="U23" s="2"/>
    </row>
    <row r="24" spans="1:21" x14ac:dyDescent="0.2">
      <c r="A24" s="1">
        <v>23</v>
      </c>
      <c r="B24" s="1" t="s">
        <v>44</v>
      </c>
      <c r="C24" s="1" t="s">
        <v>16</v>
      </c>
      <c r="D24" s="1" t="s">
        <v>17</v>
      </c>
      <c r="E24" s="1" t="s">
        <v>18</v>
      </c>
      <c r="F24" s="3">
        <v>18.66</v>
      </c>
      <c r="G24" s="3">
        <v>30</v>
      </c>
      <c r="H24" s="3">
        <v>20.34</v>
      </c>
      <c r="I24" s="3">
        <v>35</v>
      </c>
      <c r="J24" s="3">
        <v>18</v>
      </c>
      <c r="K24" s="3">
        <v>18</v>
      </c>
      <c r="L24" s="3"/>
      <c r="M24" s="3"/>
      <c r="N24" s="3"/>
      <c r="O24" s="3"/>
      <c r="U24" s="2"/>
    </row>
    <row r="25" spans="1:21" x14ac:dyDescent="0.2">
      <c r="A25" s="1">
        <v>24</v>
      </c>
      <c r="B25" s="1" t="s">
        <v>45</v>
      </c>
      <c r="C25" s="1" t="s">
        <v>18</v>
      </c>
      <c r="D25" s="1" t="s">
        <v>20</v>
      </c>
      <c r="E25" s="1" t="s">
        <v>22</v>
      </c>
      <c r="F25" s="3"/>
      <c r="G25" s="3"/>
      <c r="H25" s="3"/>
      <c r="I25" s="3"/>
      <c r="J25" s="3">
        <v>37.74</v>
      </c>
      <c r="K25" s="3">
        <v>45</v>
      </c>
      <c r="L25" s="3">
        <v>15.47</v>
      </c>
      <c r="M25" s="3">
        <v>29</v>
      </c>
      <c r="N25" s="3">
        <v>25</v>
      </c>
      <c r="O25" s="3">
        <v>25</v>
      </c>
      <c r="U25" s="2"/>
    </row>
    <row r="26" spans="1:21" x14ac:dyDescent="0.2">
      <c r="U26" s="2"/>
    </row>
    <row r="27" spans="1:21" x14ac:dyDescent="0.2">
      <c r="U27" s="2"/>
    </row>
    <row r="28" spans="1:21" x14ac:dyDescent="0.2">
      <c r="U28" s="2"/>
    </row>
    <row r="29" spans="1:21" x14ac:dyDescent="0.2">
      <c r="U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Haverkamp, Julian (Stud. MSP)</cp:lastModifiedBy>
  <cp:revision/>
  <dcterms:created xsi:type="dcterms:W3CDTF">2025-06-04T09:06:51Z</dcterms:created>
  <dcterms:modified xsi:type="dcterms:W3CDTF">2025-06-06T09:05:59Z</dcterms:modified>
  <cp:category/>
  <cp:contentStatus/>
</cp:coreProperties>
</file>